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https://d.docs.live.net/5f7df9baab666eed/Desktop/VS2005Projects/ScenExp Misc/"/>
    </mc:Choice>
  </mc:AlternateContent>
  <xr:revisionPtr revIDLastSave="949" documentId="8_{C21D57F2-867D-422C-82AB-0E586FE2FD54}" xr6:coauthVersionLast="47" xr6:coauthVersionMax="47" xr10:uidLastSave="{150FF754-1E9A-4C23-A080-4A4AB8C7A1D9}"/>
  <bookViews>
    <workbookView xWindow="-120" yWindow="-120" windowWidth="29040" windowHeight="15720" activeTab="2" xr2:uid="{758294E7-597F-4910-A26D-B1C25EBDBDF7}"/>
  </bookViews>
  <sheets>
    <sheet name="Contents" sheetId="6" r:id="rId1"/>
    <sheet name="HistData" sheetId="1" r:id="rId2"/>
    <sheet name="Graphs" sheetId="3" r:id="rId3"/>
    <sheet name="Data Sources" sheetId="2" r:id="rId4"/>
    <sheet name="OWDEnergy" sheetId="5" r:id="rId5"/>
    <sheet name="RadiativeForcing"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 l="1"/>
  <c r="O27" i="3"/>
  <c r="AX21" i="3"/>
  <c r="AV21" i="3"/>
  <c r="AV20" i="3"/>
  <c r="AV19" i="3"/>
  <c r="AV18" i="3"/>
  <c r="AU21" i="3"/>
  <c r="AU20" i="3"/>
  <c r="AU19" i="3"/>
  <c r="AU18" i="3"/>
  <c r="AT20" i="3"/>
  <c r="AT21" i="3" s="1"/>
  <c r="AT19" i="3"/>
  <c r="AU8" i="3" l="1"/>
  <c r="AU7" i="3"/>
  <c r="AU6" i="3"/>
  <c r="AU5" i="3"/>
  <c r="AT8" i="3"/>
  <c r="AT7" i="3"/>
  <c r="AT6" i="3"/>
  <c r="AU10" i="3"/>
  <c r="AZ8" i="3"/>
  <c r="AY8" i="3"/>
  <c r="AX8" i="3"/>
  <c r="BF7" i="3"/>
  <c r="BG7" i="3" s="1"/>
  <c r="BG8" i="3" s="1"/>
  <c r="AZ7" i="3"/>
  <c r="BA7" i="3" s="1"/>
  <c r="BB7" i="3" s="1"/>
  <c r="BC7" i="3" s="1"/>
  <c r="BD7" i="3" s="1"/>
  <c r="BE7" i="3" s="1"/>
  <c r="BE8" i="3" s="1"/>
  <c r="AY7" i="3"/>
  <c r="AI19" i="3"/>
  <c r="AI27" i="3" s="1"/>
  <c r="AI18" i="3"/>
  <c r="AM27" i="3"/>
  <c r="AL27" i="3"/>
  <c r="AK27" i="3"/>
  <c r="AJ27" i="3"/>
  <c r="AM26" i="3"/>
  <c r="AL26" i="3"/>
  <c r="AK26" i="3"/>
  <c r="AJ26" i="3"/>
  <c r="AI26" i="3"/>
  <c r="AM25" i="3"/>
  <c r="AL25" i="3"/>
  <c r="AK25" i="3"/>
  <c r="AJ25" i="3"/>
  <c r="AI25" i="3"/>
  <c r="AM19" i="3"/>
  <c r="AL19" i="3"/>
  <c r="AK19" i="3"/>
  <c r="AM18" i="3"/>
  <c r="AL18" i="3"/>
  <c r="AK18" i="3"/>
  <c r="AM17" i="3"/>
  <c r="AL17" i="3"/>
  <c r="AK17" i="3"/>
  <c r="AJ19" i="3"/>
  <c r="AJ18" i="3"/>
  <c r="AJ17" i="3"/>
  <c r="AI17" i="3"/>
  <c r="BA8" i="3" l="1"/>
  <c r="BB8" i="3"/>
  <c r="BC8" i="3"/>
  <c r="BD8" i="3"/>
  <c r="BF8" i="3"/>
  <c r="AH18" i="3" l="1"/>
  <c r="AH19" i="3" s="1"/>
  <c r="AJ16" i="3"/>
  <c r="AK16" i="3" s="1"/>
  <c r="AL16" i="3" s="1"/>
  <c r="AM16" i="3" s="1"/>
  <c r="AM36" i="3"/>
  <c r="AL36" i="3"/>
  <c r="AK36" i="3"/>
  <c r="AJ36" i="3"/>
  <c r="AI36" i="3"/>
  <c r="AM35" i="3"/>
  <c r="AL35" i="3"/>
  <c r="AK35" i="3"/>
  <c r="AJ35" i="3"/>
  <c r="AI35" i="3"/>
  <c r="AM34" i="3"/>
  <c r="AL34" i="3"/>
  <c r="AK34" i="3"/>
  <c r="AJ34" i="3"/>
  <c r="AI34" i="3"/>
  <c r="AH35" i="3"/>
  <c r="AH36" i="3" s="1"/>
  <c r="AJ33" i="3"/>
  <c r="AK33" i="3" s="1"/>
  <c r="AL33" i="3" s="1"/>
  <c r="AM33" i="3" s="1"/>
  <c r="AH26" i="3"/>
  <c r="AH27" i="3" s="1"/>
  <c r="AJ24" i="3"/>
  <c r="AK24" i="3" s="1"/>
  <c r="AL24" i="3" s="1"/>
  <c r="AM24" i="3" s="1"/>
  <c r="AM12" i="3"/>
  <c r="AL12" i="3"/>
  <c r="AK12" i="3"/>
  <c r="AJ12" i="3"/>
  <c r="AI12" i="3"/>
  <c r="AM11" i="3"/>
  <c r="AL11" i="3"/>
  <c r="AK11" i="3"/>
  <c r="AJ11" i="3"/>
  <c r="AI11" i="3"/>
  <c r="AM10" i="3"/>
  <c r="AL10" i="3"/>
  <c r="AK10" i="3"/>
  <c r="AJ10" i="3"/>
  <c r="AI10" i="3"/>
  <c r="AM5" i="3"/>
  <c r="AL5" i="3"/>
  <c r="AK5" i="3"/>
  <c r="AJ5" i="3"/>
  <c r="AI5" i="3"/>
  <c r="AM4" i="3"/>
  <c r="AL4" i="3"/>
  <c r="AK4" i="3"/>
  <c r="AJ4" i="3"/>
  <c r="AI4" i="3"/>
  <c r="AJ3" i="3"/>
  <c r="AK3" i="3" s="1"/>
  <c r="AL3" i="3" s="1"/>
  <c r="AM3" i="3" s="1"/>
  <c r="AG12" i="3"/>
  <c r="AG11" i="3"/>
  <c r="AG10" i="3"/>
  <c r="AF11" i="3"/>
  <c r="AF10" i="3"/>
  <c r="AF12" i="3"/>
  <c r="AK9" i="3"/>
  <c r="AL9" i="3" s="1"/>
  <c r="AM9" i="3" s="1"/>
  <c r="AJ9" i="3"/>
  <c r="AH11" i="3"/>
  <c r="AH12" i="3" s="1"/>
  <c r="AD14" i="3"/>
  <c r="AD15" i="3" s="1"/>
  <c r="AD9" i="3"/>
  <c r="AD10" i="3" s="1"/>
  <c r="AD12" i="3" s="1"/>
  <c r="T6" i="1" l="1"/>
  <c r="N4" i="5" l="1"/>
  <c r="P4" i="5"/>
  <c r="Q4" i="5"/>
  <c r="N5" i="5"/>
  <c r="P5" i="5"/>
  <c r="Q5" i="5"/>
  <c r="N6" i="5"/>
  <c r="P6" i="5"/>
  <c r="Q6" i="5"/>
  <c r="N7" i="5"/>
  <c r="P7" i="5"/>
  <c r="Q7" i="5"/>
  <c r="N8" i="5"/>
  <c r="P8" i="5"/>
  <c r="Q8" i="5"/>
  <c r="N9" i="5"/>
  <c r="P9" i="5"/>
  <c r="Q9" i="5"/>
  <c r="N10" i="5"/>
  <c r="P10" i="5"/>
  <c r="Q10" i="5"/>
  <c r="N11" i="5"/>
  <c r="P11" i="5"/>
  <c r="Q11" i="5"/>
  <c r="N12" i="5"/>
  <c r="P12" i="5"/>
  <c r="Q12" i="5"/>
  <c r="N13" i="5"/>
  <c r="P13" i="5"/>
  <c r="Q13" i="5"/>
  <c r="N14" i="5"/>
  <c r="P14" i="5"/>
  <c r="Q14" i="5"/>
  <c r="N15" i="5"/>
  <c r="P15" i="5"/>
  <c r="Q15" i="5"/>
  <c r="N16" i="5"/>
  <c r="P16" i="5"/>
  <c r="Q16" i="5"/>
  <c r="N17" i="5"/>
  <c r="P17" i="5"/>
  <c r="Q17" i="5"/>
  <c r="N18" i="5"/>
  <c r="P18" i="5"/>
  <c r="Q18" i="5"/>
  <c r="N19" i="5"/>
  <c r="P19" i="5"/>
  <c r="Q19" i="5"/>
  <c r="N20" i="5"/>
  <c r="P20" i="5"/>
  <c r="Q20" i="5"/>
  <c r="N21" i="5"/>
  <c r="P21" i="5"/>
  <c r="Q21" i="5"/>
  <c r="N22" i="5"/>
  <c r="P22" i="5"/>
  <c r="Q22" i="5"/>
  <c r="N23" i="5"/>
  <c r="P23" i="5"/>
  <c r="Q23" i="5"/>
  <c r="N24" i="5"/>
  <c r="P24" i="5"/>
  <c r="Q24" i="5"/>
  <c r="N25" i="5"/>
  <c r="P25" i="5"/>
  <c r="Q25" i="5"/>
  <c r="N26" i="5"/>
  <c r="U6" i="1" s="1"/>
  <c r="P26" i="5"/>
  <c r="Q26" i="5"/>
  <c r="S6" i="1" s="1"/>
  <c r="N27" i="5"/>
  <c r="P27" i="5"/>
  <c r="Q27" i="5"/>
  <c r="N28" i="5"/>
  <c r="U8" i="1" s="1"/>
  <c r="P28" i="5"/>
  <c r="Q28" i="5"/>
  <c r="N29" i="5"/>
  <c r="P29" i="5"/>
  <c r="Q29" i="5"/>
  <c r="S9" i="1" s="1"/>
  <c r="N30" i="5"/>
  <c r="P30" i="5"/>
  <c r="Q30" i="5"/>
  <c r="S10" i="1" s="1"/>
  <c r="N31" i="5"/>
  <c r="U11" i="1" s="1"/>
  <c r="P31" i="5"/>
  <c r="Q31" i="5"/>
  <c r="S11" i="1" s="1"/>
  <c r="N32" i="5"/>
  <c r="U12" i="1" s="1"/>
  <c r="P32" i="5"/>
  <c r="Q32" i="5"/>
  <c r="S12" i="1" s="1"/>
  <c r="N33" i="5"/>
  <c r="U13" i="1" s="1"/>
  <c r="P33" i="5"/>
  <c r="Q33" i="5"/>
  <c r="S13" i="1" s="1"/>
  <c r="N34" i="5"/>
  <c r="P34" i="5"/>
  <c r="Q34" i="5"/>
  <c r="S14" i="1" s="1"/>
  <c r="N35" i="5"/>
  <c r="P35" i="5"/>
  <c r="Q35" i="5"/>
  <c r="S15" i="1" s="1"/>
  <c r="N36" i="5"/>
  <c r="U16" i="1" s="1"/>
  <c r="P36" i="5"/>
  <c r="Q36" i="5"/>
  <c r="S16" i="1" s="1"/>
  <c r="N37" i="5"/>
  <c r="P37" i="5"/>
  <c r="Q37" i="5"/>
  <c r="N38" i="5"/>
  <c r="P38" i="5"/>
  <c r="Q38" i="5"/>
  <c r="S18" i="1" s="1"/>
  <c r="N39" i="5"/>
  <c r="P39" i="5"/>
  <c r="Q39" i="5"/>
  <c r="N40" i="5"/>
  <c r="U20" i="1" s="1"/>
  <c r="P40" i="5"/>
  <c r="Q40" i="5"/>
  <c r="S20" i="1" s="1"/>
  <c r="N41" i="5"/>
  <c r="P41" i="5"/>
  <c r="Q41" i="5"/>
  <c r="S21" i="1" s="1"/>
  <c r="N42" i="5"/>
  <c r="P42" i="5"/>
  <c r="Q42" i="5"/>
  <c r="N43" i="5"/>
  <c r="P43" i="5"/>
  <c r="Q43" i="5"/>
  <c r="S23" i="1" s="1"/>
  <c r="N44" i="5"/>
  <c r="U24" i="1" s="1"/>
  <c r="P44" i="5"/>
  <c r="Q44" i="5"/>
  <c r="S24" i="1" s="1"/>
  <c r="N45" i="5"/>
  <c r="U25" i="1" s="1"/>
  <c r="P45" i="5"/>
  <c r="Q45" i="5"/>
  <c r="S25" i="1" s="1"/>
  <c r="N46" i="5"/>
  <c r="P46" i="5"/>
  <c r="Q46" i="5"/>
  <c r="S26" i="1" s="1"/>
  <c r="N47" i="5"/>
  <c r="P47" i="5"/>
  <c r="Q47" i="5"/>
  <c r="S27" i="1" s="1"/>
  <c r="N48" i="5"/>
  <c r="P48" i="5"/>
  <c r="Q48" i="5"/>
  <c r="S28" i="1" s="1"/>
  <c r="N49" i="5"/>
  <c r="P49" i="5"/>
  <c r="Q49" i="5"/>
  <c r="N50" i="5"/>
  <c r="P50" i="5"/>
  <c r="Q50" i="5"/>
  <c r="S30" i="1" s="1"/>
  <c r="N51" i="5"/>
  <c r="U31" i="1" s="1"/>
  <c r="P51" i="5"/>
  <c r="Q51" i="5"/>
  <c r="N52" i="5"/>
  <c r="U32" i="1" s="1"/>
  <c r="P52" i="5"/>
  <c r="Q52" i="5"/>
  <c r="N53" i="5"/>
  <c r="P53" i="5"/>
  <c r="Q53" i="5"/>
  <c r="S33" i="1" s="1"/>
  <c r="AT53" i="5"/>
  <c r="N54" i="5"/>
  <c r="P54" i="5"/>
  <c r="Q54" i="5"/>
  <c r="N55" i="5"/>
  <c r="U35" i="1" s="1"/>
  <c r="P55" i="5"/>
  <c r="Q55" i="5"/>
  <c r="S35" i="1" s="1"/>
  <c r="N56" i="5"/>
  <c r="U36" i="1" s="1"/>
  <c r="P56" i="5"/>
  <c r="Q56" i="5"/>
  <c r="S36" i="1" s="1"/>
  <c r="N57" i="5"/>
  <c r="U37" i="1" s="1"/>
  <c r="P57" i="5"/>
  <c r="Q57" i="5"/>
  <c r="S37" i="1" s="1"/>
  <c r="N58" i="5"/>
  <c r="U38" i="1" s="1"/>
  <c r="P58" i="5"/>
  <c r="Q58" i="5"/>
  <c r="S38" i="1" s="1"/>
  <c r="N59" i="5"/>
  <c r="U39" i="1" s="1"/>
  <c r="P59" i="5"/>
  <c r="Q59" i="5"/>
  <c r="S39" i="1" s="1"/>
  <c r="N60" i="5"/>
  <c r="U40" i="1" s="1"/>
  <c r="P60" i="5"/>
  <c r="Q60" i="5"/>
  <c r="N61" i="5"/>
  <c r="P61" i="5"/>
  <c r="Q61" i="5"/>
  <c r="S41" i="1" s="1"/>
  <c r="N62" i="5"/>
  <c r="P62" i="5"/>
  <c r="Q62" i="5"/>
  <c r="N63" i="5"/>
  <c r="U43" i="1" s="1"/>
  <c r="P63" i="5"/>
  <c r="Q63" i="5"/>
  <c r="S43" i="1" s="1"/>
  <c r="N64" i="5"/>
  <c r="U44" i="1" s="1"/>
  <c r="P64" i="5"/>
  <c r="Q64" i="5"/>
  <c r="N65" i="5"/>
  <c r="U45" i="1" s="1"/>
  <c r="P65" i="5"/>
  <c r="Q65" i="5"/>
  <c r="N66" i="5"/>
  <c r="U46" i="1" s="1"/>
  <c r="P66" i="5"/>
  <c r="Q66" i="5"/>
  <c r="N67" i="5"/>
  <c r="U47" i="1" s="1"/>
  <c r="P67" i="5"/>
  <c r="Q67" i="5"/>
  <c r="N68" i="5"/>
  <c r="U48" i="1" s="1"/>
  <c r="P68" i="5"/>
  <c r="Q68" i="5"/>
  <c r="S48" i="1" s="1"/>
  <c r="N69" i="5"/>
  <c r="U49" i="1" s="1"/>
  <c r="P69" i="5"/>
  <c r="Q69" i="5"/>
  <c r="S49" i="1" s="1"/>
  <c r="N70" i="5"/>
  <c r="U50" i="1" s="1"/>
  <c r="P70" i="5"/>
  <c r="Q70" i="5"/>
  <c r="N71" i="5"/>
  <c r="P71" i="5"/>
  <c r="Q71" i="5"/>
  <c r="S51" i="1" s="1"/>
  <c r="N72" i="5"/>
  <c r="U52" i="1" s="1"/>
  <c r="P72" i="5"/>
  <c r="Q72" i="5"/>
  <c r="N73" i="5"/>
  <c r="U53" i="1" s="1"/>
  <c r="P73" i="5"/>
  <c r="Q73" i="5"/>
  <c r="N74" i="5"/>
  <c r="U54" i="1" s="1"/>
  <c r="P74" i="5"/>
  <c r="Q74" i="5"/>
  <c r="N75" i="5"/>
  <c r="P75" i="5"/>
  <c r="Q75" i="5"/>
  <c r="N76" i="5"/>
  <c r="P76" i="5"/>
  <c r="Q76" i="5"/>
  <c r="N77" i="5"/>
  <c r="U57" i="1" s="1"/>
  <c r="P77" i="5"/>
  <c r="Q77" i="5"/>
  <c r="N78" i="5"/>
  <c r="P78" i="5"/>
  <c r="Q78" i="5"/>
  <c r="N79" i="5"/>
  <c r="U59" i="1" s="1"/>
  <c r="P79" i="5"/>
  <c r="Q79" i="5"/>
  <c r="N80" i="5"/>
  <c r="U60" i="1" s="1"/>
  <c r="P80" i="5"/>
  <c r="Q80" i="5"/>
  <c r="O60" i="1"/>
  <c r="N60" i="1"/>
  <c r="M60" i="1"/>
  <c r="L60" i="1"/>
  <c r="K60" i="1"/>
  <c r="J60" i="1"/>
  <c r="I60" i="1"/>
  <c r="H60" i="1"/>
  <c r="G60" i="1"/>
  <c r="E60" i="1"/>
  <c r="P60" i="1"/>
  <c r="O59" i="1"/>
  <c r="N59" i="1"/>
  <c r="M59" i="1"/>
  <c r="L59" i="1"/>
  <c r="K59" i="1"/>
  <c r="J59" i="1"/>
  <c r="I59" i="1"/>
  <c r="H59" i="1"/>
  <c r="G59" i="1"/>
  <c r="E59" i="1"/>
  <c r="P59" i="1"/>
  <c r="O58" i="1"/>
  <c r="N58" i="1"/>
  <c r="M58" i="1"/>
  <c r="L58" i="1"/>
  <c r="K58" i="1"/>
  <c r="J58" i="1"/>
  <c r="I58" i="1"/>
  <c r="H58" i="1"/>
  <c r="G58" i="1"/>
  <c r="E58" i="1"/>
  <c r="P58" i="1"/>
  <c r="O57" i="1"/>
  <c r="N57" i="1"/>
  <c r="M57" i="1"/>
  <c r="L57" i="1"/>
  <c r="K57" i="1"/>
  <c r="J57" i="1"/>
  <c r="I57" i="1"/>
  <c r="H57" i="1"/>
  <c r="G57" i="1"/>
  <c r="E57" i="1"/>
  <c r="P57" i="1"/>
  <c r="O56" i="1"/>
  <c r="N56" i="1"/>
  <c r="M56" i="1"/>
  <c r="L56" i="1"/>
  <c r="K56" i="1"/>
  <c r="J56" i="1"/>
  <c r="I56" i="1"/>
  <c r="H56" i="1"/>
  <c r="G56" i="1"/>
  <c r="E56" i="1"/>
  <c r="P56" i="1"/>
  <c r="O55" i="1"/>
  <c r="N55" i="1"/>
  <c r="M55" i="1"/>
  <c r="L55" i="1"/>
  <c r="K55" i="1"/>
  <c r="J55" i="1"/>
  <c r="I55" i="1"/>
  <c r="H55" i="1"/>
  <c r="G55" i="1"/>
  <c r="E55" i="1"/>
  <c r="P55" i="1"/>
  <c r="O54" i="1"/>
  <c r="N54" i="1"/>
  <c r="M54" i="1"/>
  <c r="L54" i="1"/>
  <c r="K54" i="1"/>
  <c r="J54" i="1"/>
  <c r="I54" i="1"/>
  <c r="H54" i="1"/>
  <c r="G54" i="1"/>
  <c r="E54" i="1"/>
  <c r="P54" i="1"/>
  <c r="O53" i="1"/>
  <c r="N53" i="1"/>
  <c r="M53" i="1"/>
  <c r="L53" i="1"/>
  <c r="K53" i="1"/>
  <c r="J53" i="1"/>
  <c r="I53" i="1"/>
  <c r="H53" i="1"/>
  <c r="G53" i="1"/>
  <c r="E53" i="1"/>
  <c r="P53" i="1"/>
  <c r="O52" i="1"/>
  <c r="N52" i="1"/>
  <c r="M52" i="1"/>
  <c r="L52" i="1"/>
  <c r="K52" i="1"/>
  <c r="J52" i="1"/>
  <c r="I52" i="1"/>
  <c r="H52" i="1"/>
  <c r="G52" i="1"/>
  <c r="E52" i="1"/>
  <c r="P52" i="1"/>
  <c r="O51" i="1"/>
  <c r="N51" i="1"/>
  <c r="M51" i="1"/>
  <c r="L51" i="1"/>
  <c r="K51" i="1"/>
  <c r="J51" i="1"/>
  <c r="I51" i="1"/>
  <c r="H51" i="1"/>
  <c r="G51" i="1"/>
  <c r="E51" i="1"/>
  <c r="P51" i="1"/>
  <c r="O50" i="1"/>
  <c r="N50" i="1"/>
  <c r="M50" i="1"/>
  <c r="L50" i="1"/>
  <c r="K50" i="1"/>
  <c r="J50" i="1"/>
  <c r="I50" i="1"/>
  <c r="H50" i="1"/>
  <c r="G50" i="1"/>
  <c r="E50" i="1"/>
  <c r="P50" i="1"/>
  <c r="O49" i="1"/>
  <c r="N49" i="1"/>
  <c r="M49" i="1"/>
  <c r="L49" i="1"/>
  <c r="K49" i="1"/>
  <c r="J49" i="1"/>
  <c r="I49" i="1"/>
  <c r="H49" i="1"/>
  <c r="G49" i="1"/>
  <c r="E49" i="1"/>
  <c r="P49" i="1"/>
  <c r="O48" i="1"/>
  <c r="N48" i="1"/>
  <c r="M48" i="1"/>
  <c r="L48" i="1"/>
  <c r="K48" i="1"/>
  <c r="J48" i="1"/>
  <c r="I48" i="1"/>
  <c r="H48" i="1"/>
  <c r="G48" i="1"/>
  <c r="E48" i="1"/>
  <c r="P48" i="1"/>
  <c r="O47" i="1"/>
  <c r="N47" i="1"/>
  <c r="M47" i="1"/>
  <c r="L47" i="1"/>
  <c r="K47" i="1"/>
  <c r="J47" i="1"/>
  <c r="I47" i="1"/>
  <c r="H47" i="1"/>
  <c r="G47" i="1"/>
  <c r="E47" i="1"/>
  <c r="P47" i="1"/>
  <c r="O46" i="1"/>
  <c r="N46" i="1"/>
  <c r="M46" i="1"/>
  <c r="L46" i="1"/>
  <c r="K46" i="1"/>
  <c r="J46" i="1"/>
  <c r="I46" i="1"/>
  <c r="H46" i="1"/>
  <c r="G46" i="1"/>
  <c r="E46" i="1"/>
  <c r="P46" i="1"/>
  <c r="O45" i="1"/>
  <c r="N45" i="1"/>
  <c r="M45" i="1"/>
  <c r="L45" i="1"/>
  <c r="K45" i="1"/>
  <c r="J45" i="1"/>
  <c r="I45" i="1"/>
  <c r="H45" i="1"/>
  <c r="G45" i="1"/>
  <c r="E45" i="1"/>
  <c r="P45" i="1"/>
  <c r="O44" i="1"/>
  <c r="N44" i="1"/>
  <c r="M44" i="1"/>
  <c r="L44" i="1"/>
  <c r="K44" i="1"/>
  <c r="J44" i="1"/>
  <c r="I44" i="1"/>
  <c r="H44" i="1"/>
  <c r="G44" i="1"/>
  <c r="E44" i="1"/>
  <c r="P44" i="1"/>
  <c r="O43" i="1"/>
  <c r="N43" i="1"/>
  <c r="M43" i="1"/>
  <c r="L43" i="1"/>
  <c r="K43" i="1"/>
  <c r="J43" i="1"/>
  <c r="I43" i="1"/>
  <c r="H43" i="1"/>
  <c r="G43" i="1"/>
  <c r="E43" i="1"/>
  <c r="P43" i="1"/>
  <c r="O42" i="1"/>
  <c r="N42" i="1"/>
  <c r="M42" i="1"/>
  <c r="L42" i="1"/>
  <c r="K42" i="1"/>
  <c r="J42" i="1"/>
  <c r="I42" i="1"/>
  <c r="H42" i="1"/>
  <c r="G42" i="1"/>
  <c r="E42" i="1"/>
  <c r="P42" i="1"/>
  <c r="O41" i="1"/>
  <c r="N41" i="1"/>
  <c r="M41" i="1"/>
  <c r="L41" i="1"/>
  <c r="K41" i="1"/>
  <c r="J41" i="1"/>
  <c r="I41" i="1"/>
  <c r="H41" i="1"/>
  <c r="G41" i="1"/>
  <c r="E41" i="1"/>
  <c r="P41" i="1"/>
  <c r="O40" i="1"/>
  <c r="N40" i="1"/>
  <c r="M40" i="1"/>
  <c r="L40" i="1"/>
  <c r="K40" i="1"/>
  <c r="J40" i="1"/>
  <c r="I40" i="1"/>
  <c r="H40" i="1"/>
  <c r="G40" i="1"/>
  <c r="E40" i="1"/>
  <c r="P40" i="1"/>
  <c r="O39" i="1"/>
  <c r="N39" i="1"/>
  <c r="M39" i="1"/>
  <c r="L39" i="1"/>
  <c r="K39" i="1"/>
  <c r="J39" i="1"/>
  <c r="I39" i="1"/>
  <c r="H39" i="1"/>
  <c r="G39" i="1"/>
  <c r="E39" i="1"/>
  <c r="P39" i="1"/>
  <c r="O38" i="1"/>
  <c r="N38" i="1"/>
  <c r="M38" i="1"/>
  <c r="L38" i="1"/>
  <c r="K38" i="1"/>
  <c r="J38" i="1"/>
  <c r="I38" i="1"/>
  <c r="H38" i="1"/>
  <c r="G38" i="1"/>
  <c r="E38" i="1"/>
  <c r="P38" i="1"/>
  <c r="O37" i="1"/>
  <c r="N37" i="1"/>
  <c r="M37" i="1"/>
  <c r="L37" i="1"/>
  <c r="K37" i="1"/>
  <c r="J37" i="1"/>
  <c r="I37" i="1"/>
  <c r="H37" i="1"/>
  <c r="G37" i="1"/>
  <c r="E37" i="1"/>
  <c r="P37" i="1"/>
  <c r="O36" i="1"/>
  <c r="N36" i="1"/>
  <c r="M36" i="1"/>
  <c r="L36" i="1"/>
  <c r="K36" i="1"/>
  <c r="J36" i="1"/>
  <c r="I36" i="1"/>
  <c r="H36" i="1"/>
  <c r="G36" i="1"/>
  <c r="E36" i="1"/>
  <c r="P36" i="1"/>
  <c r="O35" i="1"/>
  <c r="N35" i="1"/>
  <c r="M35" i="1"/>
  <c r="L35" i="1"/>
  <c r="K35" i="1"/>
  <c r="J35" i="1"/>
  <c r="I35" i="1"/>
  <c r="H35" i="1"/>
  <c r="G35" i="1"/>
  <c r="E35" i="1"/>
  <c r="P35" i="1"/>
  <c r="O34" i="1"/>
  <c r="N34" i="1"/>
  <c r="M34" i="1"/>
  <c r="L34" i="1"/>
  <c r="K34" i="1"/>
  <c r="J34" i="1"/>
  <c r="I34" i="1"/>
  <c r="H34" i="1"/>
  <c r="G34" i="1"/>
  <c r="E34" i="1"/>
  <c r="P34" i="1"/>
  <c r="O33" i="1"/>
  <c r="N33" i="1"/>
  <c r="M33" i="1"/>
  <c r="L33" i="1"/>
  <c r="K33" i="1"/>
  <c r="J33" i="1"/>
  <c r="I33" i="1"/>
  <c r="H33" i="1"/>
  <c r="G33" i="1"/>
  <c r="E33" i="1"/>
  <c r="P33" i="1"/>
  <c r="O32" i="1"/>
  <c r="N32" i="1"/>
  <c r="M32" i="1"/>
  <c r="L32" i="1"/>
  <c r="K32" i="1"/>
  <c r="J32" i="1"/>
  <c r="I32" i="1"/>
  <c r="H32" i="1"/>
  <c r="G32" i="1"/>
  <c r="E32" i="1"/>
  <c r="P32" i="1"/>
  <c r="O31" i="1"/>
  <c r="N31" i="1"/>
  <c r="M31" i="1"/>
  <c r="L31" i="1"/>
  <c r="K31" i="1"/>
  <c r="J31" i="1"/>
  <c r="I31" i="1"/>
  <c r="H31" i="1"/>
  <c r="G31" i="1"/>
  <c r="E31" i="1"/>
  <c r="P31" i="1"/>
  <c r="O30" i="1"/>
  <c r="N30" i="1"/>
  <c r="M30" i="1"/>
  <c r="L30" i="1"/>
  <c r="K30" i="1"/>
  <c r="J30" i="1"/>
  <c r="I30" i="1"/>
  <c r="H30" i="1"/>
  <c r="G30" i="1"/>
  <c r="E30" i="1"/>
  <c r="P30" i="1"/>
  <c r="O29" i="1"/>
  <c r="N29" i="1"/>
  <c r="M29" i="1"/>
  <c r="L29" i="1"/>
  <c r="K29" i="1"/>
  <c r="J29" i="1"/>
  <c r="I29" i="1"/>
  <c r="H29" i="1"/>
  <c r="G29" i="1"/>
  <c r="E29" i="1"/>
  <c r="P29" i="1"/>
  <c r="O28" i="1"/>
  <c r="N28" i="1"/>
  <c r="M28" i="1"/>
  <c r="L28" i="1"/>
  <c r="K28" i="1"/>
  <c r="J28" i="1"/>
  <c r="I28" i="1"/>
  <c r="H28" i="1"/>
  <c r="G28" i="1"/>
  <c r="E28" i="1"/>
  <c r="P28" i="1"/>
  <c r="O27" i="1"/>
  <c r="N27" i="1"/>
  <c r="M27" i="1"/>
  <c r="L27" i="1"/>
  <c r="K27" i="1"/>
  <c r="J27" i="1"/>
  <c r="I27" i="1"/>
  <c r="H27" i="1"/>
  <c r="G27" i="1"/>
  <c r="E27" i="1"/>
  <c r="P27" i="1"/>
  <c r="O26" i="1"/>
  <c r="N26" i="1"/>
  <c r="M26" i="1"/>
  <c r="L26" i="1"/>
  <c r="K26" i="1"/>
  <c r="J26" i="1"/>
  <c r="I26" i="1"/>
  <c r="H26" i="1"/>
  <c r="G26" i="1"/>
  <c r="E26" i="1"/>
  <c r="P26" i="1"/>
  <c r="O25" i="1"/>
  <c r="N25" i="1"/>
  <c r="M25" i="1"/>
  <c r="L25" i="1"/>
  <c r="K25" i="1"/>
  <c r="J25" i="1"/>
  <c r="I25" i="1"/>
  <c r="H25" i="1"/>
  <c r="G25" i="1"/>
  <c r="E25" i="1"/>
  <c r="P25" i="1"/>
  <c r="O24" i="1"/>
  <c r="N24" i="1"/>
  <c r="M24" i="1"/>
  <c r="L24" i="1"/>
  <c r="K24" i="1"/>
  <c r="J24" i="1"/>
  <c r="I24" i="1"/>
  <c r="H24" i="1"/>
  <c r="G24" i="1"/>
  <c r="E24" i="1"/>
  <c r="P24" i="1"/>
  <c r="O23" i="1"/>
  <c r="N23" i="1"/>
  <c r="M23" i="1"/>
  <c r="L23" i="1"/>
  <c r="K23" i="1"/>
  <c r="J23" i="1"/>
  <c r="I23" i="1"/>
  <c r="H23" i="1"/>
  <c r="G23" i="1"/>
  <c r="E23" i="1"/>
  <c r="P23" i="1"/>
  <c r="O22" i="1"/>
  <c r="N22" i="1"/>
  <c r="M22" i="1"/>
  <c r="L22" i="1"/>
  <c r="K22" i="1"/>
  <c r="J22" i="1"/>
  <c r="I22" i="1"/>
  <c r="H22" i="1"/>
  <c r="G22" i="1"/>
  <c r="E22" i="1"/>
  <c r="P22" i="1"/>
  <c r="O21" i="1"/>
  <c r="N21" i="1"/>
  <c r="M21" i="1"/>
  <c r="L21" i="1"/>
  <c r="K21" i="1"/>
  <c r="J21" i="1"/>
  <c r="I21" i="1"/>
  <c r="H21" i="1"/>
  <c r="G21" i="1"/>
  <c r="E21" i="1"/>
  <c r="P21" i="1"/>
  <c r="O20" i="1"/>
  <c r="N20" i="1"/>
  <c r="M20" i="1"/>
  <c r="L20" i="1"/>
  <c r="K20" i="1"/>
  <c r="J20" i="1"/>
  <c r="I20" i="1"/>
  <c r="H20" i="1"/>
  <c r="G20" i="1"/>
  <c r="E20" i="1"/>
  <c r="P20" i="1"/>
  <c r="O19" i="1"/>
  <c r="N19" i="1"/>
  <c r="M19" i="1"/>
  <c r="L19" i="1"/>
  <c r="K19" i="1"/>
  <c r="J19" i="1"/>
  <c r="I19" i="1"/>
  <c r="H19" i="1"/>
  <c r="G19" i="1"/>
  <c r="E19" i="1"/>
  <c r="P19" i="1"/>
  <c r="O18" i="1"/>
  <c r="N18" i="1"/>
  <c r="M18" i="1"/>
  <c r="L18" i="1"/>
  <c r="K18" i="1"/>
  <c r="J18" i="1"/>
  <c r="I18" i="1"/>
  <c r="H18" i="1"/>
  <c r="G18" i="1"/>
  <c r="E18" i="1"/>
  <c r="P18" i="1"/>
  <c r="O17" i="1"/>
  <c r="N17" i="1"/>
  <c r="M17" i="1"/>
  <c r="L17" i="1"/>
  <c r="K17" i="1"/>
  <c r="J17" i="1"/>
  <c r="I17" i="1"/>
  <c r="H17" i="1"/>
  <c r="G17" i="1"/>
  <c r="E17" i="1"/>
  <c r="P17" i="1"/>
  <c r="O16" i="1"/>
  <c r="N16" i="1"/>
  <c r="M16" i="1"/>
  <c r="L16" i="1"/>
  <c r="K16" i="1"/>
  <c r="J16" i="1"/>
  <c r="I16" i="1"/>
  <c r="H16" i="1"/>
  <c r="G16" i="1"/>
  <c r="E16" i="1"/>
  <c r="P16" i="1"/>
  <c r="O15" i="1"/>
  <c r="N15" i="1"/>
  <c r="M15" i="1"/>
  <c r="L15" i="1"/>
  <c r="K15" i="1"/>
  <c r="J15" i="1"/>
  <c r="I15" i="1"/>
  <c r="H15" i="1"/>
  <c r="G15" i="1"/>
  <c r="E15" i="1"/>
  <c r="P15" i="1"/>
  <c r="O14" i="1"/>
  <c r="N14" i="1"/>
  <c r="M14" i="1"/>
  <c r="L14" i="1"/>
  <c r="K14" i="1"/>
  <c r="J14" i="1"/>
  <c r="I14" i="1"/>
  <c r="H14" i="1"/>
  <c r="G14" i="1"/>
  <c r="E14" i="1"/>
  <c r="P14" i="1"/>
  <c r="O13" i="1"/>
  <c r="N13" i="1"/>
  <c r="M13" i="1"/>
  <c r="L13" i="1"/>
  <c r="K13" i="1"/>
  <c r="J13" i="1"/>
  <c r="I13" i="1"/>
  <c r="H13" i="1"/>
  <c r="G13" i="1"/>
  <c r="E13" i="1"/>
  <c r="P13" i="1"/>
  <c r="O12" i="1"/>
  <c r="N12" i="1"/>
  <c r="M12" i="1"/>
  <c r="L12" i="1"/>
  <c r="K12" i="1"/>
  <c r="J12" i="1"/>
  <c r="I12" i="1"/>
  <c r="H12" i="1"/>
  <c r="G12" i="1"/>
  <c r="E12" i="1"/>
  <c r="P12" i="1"/>
  <c r="O11" i="1"/>
  <c r="N11" i="1"/>
  <c r="M11" i="1"/>
  <c r="L11" i="1"/>
  <c r="K11" i="1"/>
  <c r="J11" i="1"/>
  <c r="I11" i="1"/>
  <c r="H11" i="1"/>
  <c r="G11" i="1"/>
  <c r="E11" i="1"/>
  <c r="P11" i="1"/>
  <c r="O10" i="1"/>
  <c r="N10" i="1"/>
  <c r="M10" i="1"/>
  <c r="L10" i="1"/>
  <c r="K10" i="1"/>
  <c r="J10" i="1"/>
  <c r="I10" i="1"/>
  <c r="H10" i="1"/>
  <c r="G10" i="1"/>
  <c r="E10" i="1"/>
  <c r="P10" i="1"/>
  <c r="O9" i="1"/>
  <c r="N9" i="1"/>
  <c r="M9" i="1"/>
  <c r="L9" i="1"/>
  <c r="K9" i="1"/>
  <c r="J9" i="1"/>
  <c r="I9" i="1"/>
  <c r="H9" i="1"/>
  <c r="G9" i="1"/>
  <c r="E9" i="1"/>
  <c r="P9" i="1"/>
  <c r="O8" i="1"/>
  <c r="N8" i="1"/>
  <c r="M8" i="1"/>
  <c r="L8" i="1"/>
  <c r="K8" i="1"/>
  <c r="J8" i="1"/>
  <c r="I8" i="1"/>
  <c r="H8" i="1"/>
  <c r="G8" i="1"/>
  <c r="E8" i="1"/>
  <c r="P8" i="1"/>
  <c r="O7" i="1"/>
  <c r="N7" i="1"/>
  <c r="M7" i="1"/>
  <c r="L7" i="1"/>
  <c r="K7" i="1"/>
  <c r="J7" i="1"/>
  <c r="I7" i="1"/>
  <c r="H7" i="1"/>
  <c r="G7" i="1"/>
  <c r="E7" i="1"/>
  <c r="P7" i="1"/>
  <c r="O6" i="1"/>
  <c r="N6" i="1"/>
  <c r="M6" i="1"/>
  <c r="L6" i="1"/>
  <c r="K6" i="1"/>
  <c r="J6" i="1"/>
  <c r="I6" i="1"/>
  <c r="H6" i="1"/>
  <c r="G6" i="1"/>
  <c r="E6" i="1"/>
  <c r="F6" i="1" s="1"/>
  <c r="P6" i="1"/>
  <c r="C7" i="1"/>
  <c r="C8" i="1" s="1"/>
  <c r="C9" i="1" s="1"/>
  <c r="C10" i="1" s="1"/>
  <c r="C11" i="1" s="1"/>
  <c r="C12" i="1" s="1"/>
  <c r="C13" i="1" s="1"/>
  <c r="C14" i="1" s="1"/>
  <c r="C15" i="1" s="1"/>
  <c r="C16" i="1" s="1"/>
  <c r="C17" i="1" s="1"/>
  <c r="C18" i="1" s="1"/>
  <c r="C19" i="1" s="1"/>
  <c r="C20" i="1" s="1"/>
  <c r="C21" i="1" s="1"/>
  <c r="C22" i="1" s="1"/>
  <c r="C23" i="1" s="1"/>
  <c r="C24" i="1" s="1"/>
  <c r="C25" i="1" s="1"/>
  <c r="C26" i="1" s="1"/>
  <c r="C27" i="1" s="1"/>
  <c r="C28" i="1" s="1"/>
  <c r="C29" i="1" s="1"/>
  <c r="C30" i="1" s="1"/>
  <c r="C31" i="1" s="1"/>
  <c r="C32" i="1" s="1"/>
  <c r="C33" i="1" s="1"/>
  <c r="C34" i="1" s="1"/>
  <c r="C35" i="1" s="1"/>
  <c r="C36" i="1" s="1"/>
  <c r="C37" i="1" s="1"/>
  <c r="C38" i="1" s="1"/>
  <c r="C39" i="1" s="1"/>
  <c r="C40" i="1" s="1"/>
  <c r="C41" i="1" s="1"/>
  <c r="C42" i="1" s="1"/>
  <c r="C43" i="1" s="1"/>
  <c r="C44" i="1" s="1"/>
  <c r="C45" i="1" s="1"/>
  <c r="C46" i="1" s="1"/>
  <c r="C47" i="1" s="1"/>
  <c r="C48" i="1" s="1"/>
  <c r="C49" i="1" s="1"/>
  <c r="C50" i="1" s="1"/>
  <c r="C51" i="1" s="1"/>
  <c r="C52" i="1" s="1"/>
  <c r="C53" i="1" s="1"/>
  <c r="C54" i="1" s="1"/>
  <c r="C55" i="1" s="1"/>
  <c r="C56" i="1" s="1"/>
  <c r="C57" i="1" s="1"/>
  <c r="C58" i="1" s="1"/>
  <c r="C59" i="1" s="1"/>
  <c r="C60" i="1" s="1"/>
  <c r="C61" i="1" s="1"/>
  <c r="C62" i="1" s="1"/>
  <c r="C63" i="1" s="1"/>
  <c r="C64" i="1" s="1"/>
  <c r="C65" i="1" s="1"/>
  <c r="C66" i="1" s="1"/>
  <c r="C67" i="1" s="1"/>
  <c r="C68" i="1" s="1"/>
  <c r="C69" i="1" s="1"/>
  <c r="C70" i="1" s="1"/>
  <c r="C71" i="1" s="1"/>
  <c r="C72" i="1" s="1"/>
  <c r="C73" i="1" s="1"/>
  <c r="C74" i="1" s="1"/>
  <c r="C75" i="1" s="1"/>
  <c r="C76" i="1" s="1"/>
  <c r="C77" i="1" s="1"/>
  <c r="C78" i="1" s="1"/>
  <c r="C79" i="1" s="1"/>
  <c r="C80" i="1" s="1"/>
  <c r="C81" i="1" s="1"/>
  <c r="C82" i="1" s="1"/>
  <c r="C83" i="1" s="1"/>
  <c r="C84" i="1" s="1"/>
  <c r="C85" i="1" s="1"/>
  <c r="C86" i="1" s="1"/>
  <c r="C87" i="1" s="1"/>
  <c r="C88" i="1" s="1"/>
  <c r="C89" i="1" s="1"/>
  <c r="C90" i="1" s="1"/>
  <c r="C91" i="1" s="1"/>
  <c r="C92" i="1" s="1"/>
  <c r="C93" i="1" s="1"/>
  <c r="C94" i="1" s="1"/>
  <c r="C95" i="1" s="1"/>
  <c r="C96" i="1" s="1"/>
  <c r="C97" i="1" s="1"/>
  <c r="C98" i="1" s="1"/>
  <c r="C99" i="1" s="1"/>
  <c r="C100" i="1" s="1"/>
  <c r="C101" i="1" s="1"/>
  <c r="C102" i="1" s="1"/>
  <c r="C103" i="1" s="1"/>
  <c r="C104" i="1" s="1"/>
  <c r="C105" i="1" s="1"/>
  <c r="C106" i="1" s="1"/>
  <c r="C107" i="1" s="1"/>
  <c r="C108" i="1" s="1"/>
  <c r="C109" i="1" s="1"/>
  <c r="C110" i="1" s="1"/>
  <c r="C111" i="1" s="1"/>
  <c r="C112" i="1" s="1"/>
  <c r="C113" i="1" s="1"/>
  <c r="C114" i="1" s="1"/>
  <c r="C115" i="1" s="1"/>
  <c r="C116" i="1" s="1"/>
  <c r="C117" i="1" s="1"/>
  <c r="C118" i="1" s="1"/>
  <c r="C119" i="1" s="1"/>
  <c r="C120" i="1" s="1"/>
  <c r="C121" i="1" s="1"/>
  <c r="C122" i="1" s="1"/>
  <c r="C123" i="1" s="1"/>
  <c r="C124" i="1" s="1"/>
  <c r="C125" i="1" s="1"/>
  <c r="C126" i="1" s="1"/>
  <c r="C127" i="1" s="1"/>
  <c r="C128" i="1" s="1"/>
  <c r="C129" i="1" s="1"/>
  <c r="C130" i="1" s="1"/>
  <c r="C131" i="1" s="1"/>
  <c r="C132" i="1" s="1"/>
  <c r="C133" i="1" s="1"/>
  <c r="C134" i="1" s="1"/>
  <c r="C135" i="1" s="1"/>
  <c r="C136" i="1" s="1"/>
  <c r="AA296" i="2"/>
  <c r="AA297" i="2" s="1"/>
  <c r="AA298" i="2" s="1"/>
  <c r="AA299" i="2" s="1"/>
  <c r="AA300" i="2" s="1"/>
  <c r="AA301" i="2" s="1"/>
  <c r="AA302" i="2" s="1"/>
  <c r="AA303" i="2" s="1"/>
  <c r="AA304" i="2" s="1"/>
  <c r="AA305" i="2" s="1"/>
  <c r="AA306" i="2" s="1"/>
  <c r="AA307" i="2" s="1"/>
  <c r="AA308" i="2" s="1"/>
  <c r="AA309" i="2" s="1"/>
  <c r="AA310" i="2" s="1"/>
  <c r="AA311" i="2" s="1"/>
  <c r="AA312" i="2" s="1"/>
  <c r="AA313" i="2" s="1"/>
  <c r="AA293" i="2"/>
  <c r="AA294" i="2" s="1"/>
  <c r="AA295" i="2" s="1"/>
  <c r="AA292" i="2"/>
  <c r="AA291" i="2"/>
  <c r="N291" i="2"/>
  <c r="AA290"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AK152" i="2"/>
  <c r="C35" i="2"/>
  <c r="AK34" i="2" s="1"/>
  <c r="C28" i="2"/>
  <c r="AK27" i="2" s="1"/>
  <c r="C26" i="2"/>
  <c r="AK25" i="2" s="1"/>
  <c r="C15" i="2"/>
  <c r="AK14" i="2" s="1"/>
  <c r="BJ12" i="2"/>
  <c r="BD12" i="2"/>
  <c r="BD13" i="2" s="1"/>
  <c r="BD14" i="2" s="1"/>
  <c r="BD15" i="2" s="1"/>
  <c r="BD16" i="2" s="1"/>
  <c r="BD17" i="2" s="1"/>
  <c r="BD18" i="2" s="1"/>
  <c r="BD19" i="2" s="1"/>
  <c r="BD20" i="2" s="1"/>
  <c r="BD21" i="2" s="1"/>
  <c r="BD22" i="2" s="1"/>
  <c r="BD23" i="2" s="1"/>
  <c r="BD24" i="2" s="1"/>
  <c r="BD25" i="2" s="1"/>
  <c r="BD26" i="2" s="1"/>
  <c r="BD27" i="2" s="1"/>
  <c r="BD28" i="2" s="1"/>
  <c r="BD29" i="2" s="1"/>
  <c r="BD30" i="2" s="1"/>
  <c r="BD31" i="2" s="1"/>
  <c r="BD32" i="2" s="1"/>
  <c r="BD33" i="2" s="1"/>
  <c r="BD34" i="2" s="1"/>
  <c r="BD35" i="2" s="1"/>
  <c r="BD36" i="2" s="1"/>
  <c r="BD37" i="2" s="1"/>
  <c r="BD38" i="2" s="1"/>
  <c r="BD39" i="2" s="1"/>
  <c r="BD40" i="2" s="1"/>
  <c r="BD41" i="2" s="1"/>
  <c r="BD42" i="2" s="1"/>
  <c r="BD43" i="2" s="1"/>
  <c r="BD44" i="2" s="1"/>
  <c r="BD45" i="2" s="1"/>
  <c r="BD46" i="2" s="1"/>
  <c r="BD47" i="2" s="1"/>
  <c r="BD48" i="2" s="1"/>
  <c r="BD49" i="2" s="1"/>
  <c r="BD50" i="2" s="1"/>
  <c r="BD51" i="2" s="1"/>
  <c r="BD52" i="2" s="1"/>
  <c r="BD53" i="2" s="1"/>
  <c r="BD54" i="2" s="1"/>
  <c r="BD55" i="2" s="1"/>
  <c r="BD56" i="2" s="1"/>
  <c r="BD57" i="2" s="1"/>
  <c r="BD58" i="2" s="1"/>
  <c r="BD59" i="2" s="1"/>
  <c r="BD60" i="2" s="1"/>
  <c r="BD61" i="2" s="1"/>
  <c r="BD62" i="2" s="1"/>
  <c r="BD63" i="2" s="1"/>
  <c r="BD64" i="2" s="1"/>
  <c r="BD65" i="2" s="1"/>
  <c r="BD66" i="2" s="1"/>
  <c r="BD67" i="2" s="1"/>
  <c r="BD68" i="2" s="1"/>
  <c r="BD69" i="2" s="1"/>
  <c r="BD70" i="2" s="1"/>
  <c r="BD71" i="2" s="1"/>
  <c r="BD72" i="2" s="1"/>
  <c r="BD73" i="2" s="1"/>
  <c r="BD74" i="2" s="1"/>
  <c r="BD75" i="2" s="1"/>
  <c r="BD76" i="2" s="1"/>
  <c r="BD77" i="2" s="1"/>
  <c r="BD78" i="2" s="1"/>
  <c r="BD79" i="2" s="1"/>
  <c r="BD80" i="2" s="1"/>
  <c r="BD81" i="2" s="1"/>
  <c r="BD82" i="2" s="1"/>
  <c r="BD83" i="2" s="1"/>
  <c r="BD84" i="2" s="1"/>
  <c r="BD85" i="2" s="1"/>
  <c r="BD86" i="2" s="1"/>
  <c r="BD87" i="2" s="1"/>
  <c r="BD88" i="2" s="1"/>
  <c r="BD89" i="2" s="1"/>
  <c r="BD90" i="2" s="1"/>
  <c r="BD91" i="2" s="1"/>
  <c r="BD92" i="2" s="1"/>
  <c r="BD93" i="2" s="1"/>
  <c r="BD94" i="2" s="1"/>
  <c r="BD95" i="2" s="1"/>
  <c r="BD96" i="2" s="1"/>
  <c r="BD97" i="2" s="1"/>
  <c r="BD98" i="2" s="1"/>
  <c r="BD99" i="2" s="1"/>
  <c r="BD100" i="2" s="1"/>
  <c r="BD101" i="2" s="1"/>
  <c r="BD102" i="2" s="1"/>
  <c r="BD103" i="2" s="1"/>
  <c r="BD104" i="2" s="1"/>
  <c r="BD105" i="2" s="1"/>
  <c r="BD106" i="2" s="1"/>
  <c r="BD107" i="2" s="1"/>
  <c r="BD108" i="2" s="1"/>
  <c r="BD109" i="2" s="1"/>
  <c r="BD110" i="2" s="1"/>
  <c r="BD111" i="2" s="1"/>
  <c r="BD112" i="2" s="1"/>
  <c r="BD113" i="2" s="1"/>
  <c r="BD114" i="2" s="1"/>
  <c r="BD115" i="2" s="1"/>
  <c r="BD116" i="2" s="1"/>
  <c r="BD117" i="2" s="1"/>
  <c r="BD118" i="2" s="1"/>
  <c r="BD119" i="2" s="1"/>
  <c r="BD120" i="2" s="1"/>
  <c r="BD121" i="2" s="1"/>
  <c r="BD122" i="2" s="1"/>
  <c r="BD123" i="2" s="1"/>
  <c r="BD124" i="2" s="1"/>
  <c r="BD125" i="2" s="1"/>
  <c r="BD126" i="2" s="1"/>
  <c r="BD127" i="2" s="1"/>
  <c r="BD128" i="2" s="1"/>
  <c r="BD129" i="2" s="1"/>
  <c r="BD130" i="2" s="1"/>
  <c r="BD131" i="2" s="1"/>
  <c r="BD132" i="2" s="1"/>
  <c r="BD133" i="2" s="1"/>
  <c r="BD134" i="2" s="1"/>
  <c r="BD135" i="2" s="1"/>
  <c r="BD136" i="2" s="1"/>
  <c r="BD137" i="2" s="1"/>
  <c r="BD138" i="2" s="1"/>
  <c r="BD139" i="2" s="1"/>
  <c r="BD140" i="2" s="1"/>
  <c r="AT12" i="2"/>
  <c r="AT13" i="2" s="1"/>
  <c r="AT14" i="2" s="1"/>
  <c r="AT15" i="2" s="1"/>
  <c r="AT16" i="2" s="1"/>
  <c r="AT17" i="2" s="1"/>
  <c r="AT18" i="2" s="1"/>
  <c r="AT19" i="2" s="1"/>
  <c r="AT20" i="2" s="1"/>
  <c r="AT21" i="2" s="1"/>
  <c r="AT22" i="2" s="1"/>
  <c r="AT23" i="2" s="1"/>
  <c r="AT24" i="2" s="1"/>
  <c r="AT25" i="2" s="1"/>
  <c r="AT26" i="2" s="1"/>
  <c r="AT27" i="2" s="1"/>
  <c r="AT28" i="2" s="1"/>
  <c r="AT29" i="2" s="1"/>
  <c r="AT30" i="2" s="1"/>
  <c r="AT31" i="2" s="1"/>
  <c r="AT32" i="2" s="1"/>
  <c r="AT33" i="2" s="1"/>
  <c r="AT34" i="2" s="1"/>
  <c r="AT35" i="2" s="1"/>
  <c r="AT36" i="2" s="1"/>
  <c r="AT37" i="2" s="1"/>
  <c r="AT38" i="2" s="1"/>
  <c r="AT39" i="2" s="1"/>
  <c r="AT40" i="2" s="1"/>
  <c r="AT41" i="2" s="1"/>
  <c r="AT42" i="2" s="1"/>
  <c r="AT43" i="2" s="1"/>
  <c r="AT44" i="2" s="1"/>
  <c r="AT45" i="2" s="1"/>
  <c r="AT46" i="2" s="1"/>
  <c r="AT47" i="2" s="1"/>
  <c r="AT48" i="2" s="1"/>
  <c r="AT49" i="2" s="1"/>
  <c r="AT50" i="2" s="1"/>
  <c r="AT51" i="2" s="1"/>
  <c r="AT52" i="2" s="1"/>
  <c r="AT53" i="2" s="1"/>
  <c r="AT54" i="2" s="1"/>
  <c r="AT55" i="2" s="1"/>
  <c r="AT56" i="2" s="1"/>
  <c r="AT57" i="2" s="1"/>
  <c r="AT58" i="2" s="1"/>
  <c r="AT59" i="2" s="1"/>
  <c r="AT60" i="2" s="1"/>
  <c r="AT61" i="2" s="1"/>
  <c r="AT62" i="2" s="1"/>
  <c r="AT63" i="2" s="1"/>
  <c r="AT64" i="2" s="1"/>
  <c r="AT65" i="2" s="1"/>
  <c r="AT66" i="2" s="1"/>
  <c r="AT67" i="2" s="1"/>
  <c r="AT68" i="2" s="1"/>
  <c r="AT69" i="2" s="1"/>
  <c r="AT70" i="2" s="1"/>
  <c r="AT71" i="2" s="1"/>
  <c r="AT72" i="2" s="1"/>
  <c r="AT73" i="2" s="1"/>
  <c r="AT74" i="2" s="1"/>
  <c r="AT75" i="2" s="1"/>
  <c r="AT76" i="2" s="1"/>
  <c r="AT77" i="2" s="1"/>
  <c r="AT78" i="2" s="1"/>
  <c r="AT79" i="2" s="1"/>
  <c r="AT80" i="2" s="1"/>
  <c r="AT81" i="2" s="1"/>
  <c r="AT82" i="2" s="1"/>
  <c r="AT83" i="2" s="1"/>
  <c r="AT84" i="2" s="1"/>
  <c r="AT85" i="2" s="1"/>
  <c r="AT86" i="2" s="1"/>
  <c r="AT87" i="2" s="1"/>
  <c r="AT88" i="2" s="1"/>
  <c r="AT89" i="2" s="1"/>
  <c r="AT90" i="2" s="1"/>
  <c r="AT91" i="2" s="1"/>
  <c r="AT92" i="2" s="1"/>
  <c r="AT93" i="2" s="1"/>
  <c r="AT94" i="2" s="1"/>
  <c r="AT95" i="2" s="1"/>
  <c r="AT96" i="2" s="1"/>
  <c r="AT97" i="2" s="1"/>
  <c r="AT98" i="2" s="1"/>
  <c r="AT99" i="2" s="1"/>
  <c r="AT100" i="2" s="1"/>
  <c r="AT101" i="2" s="1"/>
  <c r="AT102" i="2" s="1"/>
  <c r="AT103" i="2" s="1"/>
  <c r="AT104" i="2" s="1"/>
  <c r="AT105" i="2" s="1"/>
  <c r="AT106" i="2" s="1"/>
  <c r="AT107" i="2" s="1"/>
  <c r="AT108" i="2" s="1"/>
  <c r="AT109" i="2" s="1"/>
  <c r="AT110" i="2" s="1"/>
  <c r="AT111" i="2" s="1"/>
  <c r="AT112" i="2" s="1"/>
  <c r="AT113" i="2" s="1"/>
  <c r="AT114" i="2" s="1"/>
  <c r="AT115" i="2" s="1"/>
  <c r="AT116" i="2" s="1"/>
  <c r="AT117" i="2" s="1"/>
  <c r="AT118" i="2" s="1"/>
  <c r="AT119" i="2" s="1"/>
  <c r="AT120" i="2" s="1"/>
  <c r="AT121" i="2" s="1"/>
  <c r="AT122" i="2" s="1"/>
  <c r="AT123" i="2" s="1"/>
  <c r="AT124" i="2" s="1"/>
  <c r="AT125" i="2" s="1"/>
  <c r="AT126" i="2" s="1"/>
  <c r="AT127" i="2" s="1"/>
  <c r="AT128" i="2" s="1"/>
  <c r="AT129" i="2" s="1"/>
  <c r="AT130" i="2" s="1"/>
  <c r="AT131" i="2" s="1"/>
  <c r="AT132" i="2" s="1"/>
  <c r="AT133" i="2" s="1"/>
  <c r="AT134" i="2" s="1"/>
  <c r="AT135" i="2" s="1"/>
  <c r="AT136" i="2" s="1"/>
  <c r="AT137" i="2" s="1"/>
  <c r="AT138" i="2" s="1"/>
  <c r="AT139" i="2" s="1"/>
  <c r="AT140" i="2" s="1"/>
  <c r="AO12" i="2"/>
  <c r="AO13" i="2" s="1"/>
  <c r="BJ11" i="2"/>
  <c r="BD11" i="2"/>
  <c r="AY11" i="2"/>
  <c r="AY12" i="2" s="1"/>
  <c r="AY13" i="2" s="1"/>
  <c r="AY14" i="2" s="1"/>
  <c r="AY15" i="2" s="1"/>
  <c r="AY16" i="2" s="1"/>
  <c r="AY17" i="2" s="1"/>
  <c r="AY18" i="2" s="1"/>
  <c r="AY19" i="2" s="1"/>
  <c r="AY20" i="2" s="1"/>
  <c r="AY21" i="2" s="1"/>
  <c r="AY22" i="2" s="1"/>
  <c r="AY23" i="2" s="1"/>
  <c r="AY24" i="2" s="1"/>
  <c r="AY25" i="2" s="1"/>
  <c r="AY26" i="2" s="1"/>
  <c r="AY27" i="2" s="1"/>
  <c r="AY28" i="2" s="1"/>
  <c r="AY29" i="2" s="1"/>
  <c r="AY30" i="2" s="1"/>
  <c r="AY31" i="2" s="1"/>
  <c r="AY32" i="2" s="1"/>
  <c r="AY33" i="2" s="1"/>
  <c r="AY34" i="2" s="1"/>
  <c r="AY35" i="2" s="1"/>
  <c r="AY36" i="2" s="1"/>
  <c r="AY37" i="2" s="1"/>
  <c r="AY38" i="2" s="1"/>
  <c r="AY39" i="2" s="1"/>
  <c r="AY40" i="2" s="1"/>
  <c r="AY41" i="2" s="1"/>
  <c r="AY42" i="2" s="1"/>
  <c r="AY43" i="2" s="1"/>
  <c r="AY44" i="2" s="1"/>
  <c r="AY45" i="2" s="1"/>
  <c r="AY46" i="2" s="1"/>
  <c r="AY47" i="2" s="1"/>
  <c r="AY48" i="2" s="1"/>
  <c r="AY49" i="2" s="1"/>
  <c r="AY50" i="2" s="1"/>
  <c r="AY51" i="2" s="1"/>
  <c r="AY52" i="2" s="1"/>
  <c r="AY53" i="2" s="1"/>
  <c r="AY54" i="2" s="1"/>
  <c r="AY55" i="2" s="1"/>
  <c r="AY56" i="2" s="1"/>
  <c r="AY57" i="2" s="1"/>
  <c r="AY58" i="2" s="1"/>
  <c r="AY59" i="2" s="1"/>
  <c r="AY60" i="2" s="1"/>
  <c r="AY61" i="2" s="1"/>
  <c r="AY62" i="2" s="1"/>
  <c r="AY63" i="2" s="1"/>
  <c r="AY64" i="2" s="1"/>
  <c r="AY65" i="2" s="1"/>
  <c r="AY66" i="2" s="1"/>
  <c r="AY67" i="2" s="1"/>
  <c r="AY68" i="2" s="1"/>
  <c r="AY69" i="2" s="1"/>
  <c r="AY70" i="2" s="1"/>
  <c r="AY71" i="2" s="1"/>
  <c r="AY72" i="2" s="1"/>
  <c r="AY73" i="2" s="1"/>
  <c r="AY74" i="2" s="1"/>
  <c r="AY75" i="2" s="1"/>
  <c r="AY76" i="2" s="1"/>
  <c r="AY77" i="2" s="1"/>
  <c r="AY78" i="2" s="1"/>
  <c r="AY79" i="2" s="1"/>
  <c r="AY80" i="2" s="1"/>
  <c r="AY81" i="2" s="1"/>
  <c r="AY82" i="2" s="1"/>
  <c r="AY83" i="2" s="1"/>
  <c r="AY84" i="2" s="1"/>
  <c r="AY85" i="2" s="1"/>
  <c r="AY86" i="2" s="1"/>
  <c r="AY87" i="2" s="1"/>
  <c r="AY88" i="2" s="1"/>
  <c r="AY89" i="2" s="1"/>
  <c r="AY90" i="2" s="1"/>
  <c r="AY91" i="2" s="1"/>
  <c r="AY92" i="2" s="1"/>
  <c r="AY93" i="2" s="1"/>
  <c r="AY94" i="2" s="1"/>
  <c r="AY95" i="2" s="1"/>
  <c r="AY96" i="2" s="1"/>
  <c r="AY97" i="2" s="1"/>
  <c r="AY98" i="2" s="1"/>
  <c r="AY99" i="2" s="1"/>
  <c r="AY100" i="2" s="1"/>
  <c r="AY101" i="2" s="1"/>
  <c r="AY102" i="2" s="1"/>
  <c r="AY103" i="2" s="1"/>
  <c r="AY104" i="2" s="1"/>
  <c r="AY105" i="2" s="1"/>
  <c r="AY106" i="2" s="1"/>
  <c r="AY107" i="2" s="1"/>
  <c r="AY108" i="2" s="1"/>
  <c r="AY109" i="2" s="1"/>
  <c r="AY110" i="2" s="1"/>
  <c r="AY111" i="2" s="1"/>
  <c r="AY112" i="2" s="1"/>
  <c r="AY113" i="2" s="1"/>
  <c r="AY114" i="2" s="1"/>
  <c r="AY115" i="2" s="1"/>
  <c r="AY116" i="2" s="1"/>
  <c r="AY117" i="2" s="1"/>
  <c r="AY118" i="2" s="1"/>
  <c r="AY119" i="2" s="1"/>
  <c r="AY120" i="2" s="1"/>
  <c r="AY121" i="2" s="1"/>
  <c r="AY122" i="2" s="1"/>
  <c r="AY123" i="2" s="1"/>
  <c r="AY124" i="2" s="1"/>
  <c r="AY125" i="2" s="1"/>
  <c r="AY126" i="2" s="1"/>
  <c r="AY127" i="2" s="1"/>
  <c r="AY128" i="2" s="1"/>
  <c r="AY129" i="2" s="1"/>
  <c r="AY130" i="2" s="1"/>
  <c r="AY131" i="2" s="1"/>
  <c r="AY132" i="2" s="1"/>
  <c r="AY133" i="2" s="1"/>
  <c r="AY134" i="2" s="1"/>
  <c r="AY135" i="2" s="1"/>
  <c r="AY136" i="2" s="1"/>
  <c r="AY137" i="2" s="1"/>
  <c r="AY138" i="2" s="1"/>
  <c r="AY139" i="2" s="1"/>
  <c r="AY140" i="2" s="1"/>
  <c r="AT11" i="2"/>
  <c r="AO11" i="2"/>
  <c r="BJ10" i="2"/>
  <c r="AJ9" i="2"/>
  <c r="AJ10" i="2" s="1"/>
  <c r="AJ11" i="2" s="1"/>
  <c r="AJ12" i="2" s="1"/>
  <c r="AJ13" i="2" s="1"/>
  <c r="AJ14" i="2" s="1"/>
  <c r="AJ15" i="2" s="1"/>
  <c r="AJ16" i="2" s="1"/>
  <c r="AJ17" i="2" s="1"/>
  <c r="AJ18" i="2" s="1"/>
  <c r="AJ19" i="2" s="1"/>
  <c r="AJ20" i="2" s="1"/>
  <c r="AJ21" i="2" s="1"/>
  <c r="AJ22" i="2" s="1"/>
  <c r="AJ23" i="2" s="1"/>
  <c r="AJ24" i="2" s="1"/>
  <c r="AJ25" i="2" s="1"/>
  <c r="AJ26" i="2" s="1"/>
  <c r="AJ27" i="2" s="1"/>
  <c r="AJ28" i="2" s="1"/>
  <c r="AJ29" i="2" s="1"/>
  <c r="AJ30" i="2" s="1"/>
  <c r="AJ31" i="2" s="1"/>
  <c r="AJ32" i="2" s="1"/>
  <c r="AJ33" i="2" s="1"/>
  <c r="AJ34" i="2" s="1"/>
  <c r="AJ35" i="2" s="1"/>
  <c r="AJ36" i="2" s="1"/>
  <c r="AJ37" i="2" s="1"/>
  <c r="AJ38" i="2" s="1"/>
  <c r="AJ39" i="2" s="1"/>
  <c r="AJ40" i="2" s="1"/>
  <c r="AJ41" i="2" s="1"/>
  <c r="AJ42" i="2" s="1"/>
  <c r="AJ43" i="2" s="1"/>
  <c r="AJ44" i="2" s="1"/>
  <c r="AJ45" i="2" s="1"/>
  <c r="AJ46" i="2" s="1"/>
  <c r="AJ47" i="2" s="1"/>
  <c r="AJ48" i="2" s="1"/>
  <c r="AJ49" i="2" s="1"/>
  <c r="AJ50" i="2" s="1"/>
  <c r="AJ51" i="2" s="1"/>
  <c r="AJ52" i="2" s="1"/>
  <c r="AJ53" i="2" s="1"/>
  <c r="AJ54" i="2" s="1"/>
  <c r="AJ55" i="2" s="1"/>
  <c r="AJ56" i="2" s="1"/>
  <c r="AJ57" i="2" s="1"/>
  <c r="AJ58" i="2" s="1"/>
  <c r="AJ59" i="2" s="1"/>
  <c r="AJ60" i="2" s="1"/>
  <c r="AJ61" i="2" s="1"/>
  <c r="AJ62" i="2" s="1"/>
  <c r="AJ63" i="2" s="1"/>
  <c r="AJ64" i="2" s="1"/>
  <c r="AJ65" i="2" s="1"/>
  <c r="AJ66" i="2" s="1"/>
  <c r="AJ67" i="2" s="1"/>
  <c r="AJ68" i="2" s="1"/>
  <c r="AJ69" i="2" s="1"/>
  <c r="AJ70" i="2" s="1"/>
  <c r="AJ71" i="2" s="1"/>
  <c r="AJ72" i="2" s="1"/>
  <c r="AJ73" i="2" s="1"/>
  <c r="AJ74" i="2" s="1"/>
  <c r="AJ75" i="2" s="1"/>
  <c r="AJ76" i="2" s="1"/>
  <c r="AJ77" i="2" s="1"/>
  <c r="AJ78" i="2" s="1"/>
  <c r="AJ79" i="2" s="1"/>
  <c r="AJ80" i="2" s="1"/>
  <c r="AJ81" i="2" s="1"/>
  <c r="AJ82" i="2" s="1"/>
  <c r="AJ83" i="2" s="1"/>
  <c r="AJ84" i="2" s="1"/>
  <c r="AJ85" i="2" s="1"/>
  <c r="AJ86" i="2" s="1"/>
  <c r="AJ87" i="2" s="1"/>
  <c r="AJ88" i="2" s="1"/>
  <c r="AJ89" i="2" s="1"/>
  <c r="AJ90" i="2" s="1"/>
  <c r="AJ91" i="2" s="1"/>
  <c r="AJ92" i="2" s="1"/>
  <c r="AJ93" i="2" s="1"/>
  <c r="AJ94" i="2" s="1"/>
  <c r="AJ95" i="2" s="1"/>
  <c r="AJ96" i="2" s="1"/>
  <c r="AJ97" i="2" s="1"/>
  <c r="AJ98" i="2" s="1"/>
  <c r="AJ99" i="2" s="1"/>
  <c r="AJ100" i="2" s="1"/>
  <c r="AJ101" i="2" s="1"/>
  <c r="AJ102" i="2" s="1"/>
  <c r="AJ103" i="2" s="1"/>
  <c r="AJ104" i="2" s="1"/>
  <c r="AJ105" i="2" s="1"/>
  <c r="AJ106" i="2" s="1"/>
  <c r="AJ107" i="2" s="1"/>
  <c r="AJ108" i="2" s="1"/>
  <c r="AJ109" i="2" s="1"/>
  <c r="AJ110" i="2" s="1"/>
  <c r="AJ111" i="2" s="1"/>
  <c r="AJ112" i="2" s="1"/>
  <c r="AJ113" i="2" s="1"/>
  <c r="AJ114" i="2" s="1"/>
  <c r="AJ115" i="2" s="1"/>
  <c r="AJ116" i="2" s="1"/>
  <c r="AJ117" i="2" s="1"/>
  <c r="AJ118" i="2" s="1"/>
  <c r="AJ119" i="2" s="1"/>
  <c r="AJ120" i="2" s="1"/>
  <c r="AJ121" i="2" s="1"/>
  <c r="AJ122" i="2" s="1"/>
  <c r="AJ123" i="2" s="1"/>
  <c r="AJ124" i="2" s="1"/>
  <c r="AJ125" i="2" s="1"/>
  <c r="AJ126" i="2" s="1"/>
  <c r="AJ127" i="2" s="1"/>
  <c r="AJ128" i="2" s="1"/>
  <c r="AJ129" i="2" s="1"/>
  <c r="AJ130" i="2" s="1"/>
  <c r="AJ131" i="2" s="1"/>
  <c r="AJ132" i="2" s="1"/>
  <c r="AJ133" i="2" s="1"/>
  <c r="AJ134" i="2" s="1"/>
  <c r="AJ135" i="2" s="1"/>
  <c r="AJ136" i="2" s="1"/>
  <c r="AJ137" i="2" s="1"/>
  <c r="AJ138" i="2" s="1"/>
  <c r="AJ139" i="2" s="1"/>
  <c r="AJ140" i="2" s="1"/>
  <c r="AJ141" i="2" s="1"/>
  <c r="AJ142" i="2" s="1"/>
  <c r="AJ143" i="2" s="1"/>
  <c r="AJ144" i="2" s="1"/>
  <c r="AJ145" i="2" s="1"/>
  <c r="AJ146" i="2" s="1"/>
  <c r="AJ147" i="2" s="1"/>
  <c r="AJ148" i="2" s="1"/>
  <c r="AJ149" i="2" s="1"/>
  <c r="AJ150" i="2" s="1"/>
  <c r="AJ151" i="2" s="1"/>
  <c r="AJ152" i="2" s="1"/>
  <c r="BE6" i="2" a="1"/>
  <c r="BE6" i="2" s="1"/>
  <c r="AZ6" i="2" a="1"/>
  <c r="AZ6" i="2" s="1"/>
  <c r="AU6" i="2" a="1"/>
  <c r="AU6" i="2" s="1"/>
  <c r="AP6" i="2" a="1"/>
  <c r="AP6" i="2" s="1"/>
  <c r="C5" i="2"/>
  <c r="C29" i="2" s="1"/>
  <c r="AK28" i="2" s="1"/>
  <c r="F7" i="1" l="1"/>
  <c r="F8" i="1"/>
  <c r="F9" i="1"/>
  <c r="F10" i="1" s="1"/>
  <c r="F11" i="1" s="1"/>
  <c r="F12" i="1" s="1"/>
  <c r="F13" i="1" s="1"/>
  <c r="F14" i="1" s="1"/>
  <c r="F15" i="1" s="1"/>
  <c r="F16" i="1" s="1"/>
  <c r="F17" i="1" s="1"/>
  <c r="F18" i="1" s="1"/>
  <c r="F19" i="1" s="1"/>
  <c r="F20" i="1" s="1"/>
  <c r="F21" i="1" s="1"/>
  <c r="F22" i="1" s="1"/>
  <c r="F23" i="1" s="1"/>
  <c r="F24" i="1" s="1"/>
  <c r="F25" i="1" s="1"/>
  <c r="F26" i="1" s="1"/>
  <c r="F27" i="1" s="1"/>
  <c r="F28" i="1" s="1"/>
  <c r="F29" i="1" s="1"/>
  <c r="F30" i="1" s="1"/>
  <c r="F31" i="1" s="1"/>
  <c r="F32" i="1" s="1"/>
  <c r="F33" i="1" s="1"/>
  <c r="F34" i="1" s="1"/>
  <c r="F35" i="1" s="1"/>
  <c r="F36" i="1" s="1"/>
  <c r="F37" i="1" s="1"/>
  <c r="F38" i="1" s="1"/>
  <c r="F39" i="1" s="1"/>
  <c r="F40" i="1" s="1"/>
  <c r="F41" i="1" s="1"/>
  <c r="F42" i="1" s="1"/>
  <c r="F43" i="1" s="1"/>
  <c r="F44" i="1" s="1"/>
  <c r="F45" i="1" s="1"/>
  <c r="F46" i="1" s="1"/>
  <c r="F47" i="1" s="1"/>
  <c r="F48" i="1" s="1"/>
  <c r="F49" i="1" s="1"/>
  <c r="F50" i="1" s="1"/>
  <c r="F51" i="1" s="1"/>
  <c r="F52" i="1" s="1"/>
  <c r="F53" i="1" s="1"/>
  <c r="F54" i="1" s="1"/>
  <c r="F55" i="1" s="1"/>
  <c r="F56" i="1" s="1"/>
  <c r="F57" i="1" s="1"/>
  <c r="F58" i="1" s="1"/>
  <c r="F59" i="1" s="1"/>
  <c r="F60" i="1" s="1"/>
  <c r="R54" i="1"/>
  <c r="R22" i="1"/>
  <c r="R10" i="1"/>
  <c r="R29" i="1"/>
  <c r="R25" i="1"/>
  <c r="R17" i="1"/>
  <c r="R49" i="1"/>
  <c r="R52" i="1"/>
  <c r="R40" i="1"/>
  <c r="R36" i="1"/>
  <c r="R57" i="1"/>
  <c r="R45" i="1"/>
  <c r="R37" i="1"/>
  <c r="R28" i="1"/>
  <c r="R16" i="1"/>
  <c r="R12" i="1"/>
  <c r="R59" i="1"/>
  <c r="R55" i="1"/>
  <c r="R47" i="1"/>
  <c r="R35" i="1"/>
  <c r="R39" i="1"/>
  <c r="R27" i="1"/>
  <c r="R23" i="1"/>
  <c r="R15" i="1"/>
  <c r="R11" i="1"/>
  <c r="S52" i="1"/>
  <c r="R9" i="5"/>
  <c r="S58" i="1"/>
  <c r="S54" i="1"/>
  <c r="S57" i="1"/>
  <c r="S53" i="1"/>
  <c r="R40" i="5"/>
  <c r="R8" i="5"/>
  <c r="R48" i="5"/>
  <c r="S60" i="1"/>
  <c r="R50" i="5"/>
  <c r="R37" i="5"/>
  <c r="R27" i="5"/>
  <c r="R16" i="5"/>
  <c r="R31" i="1"/>
  <c r="R53" i="5"/>
  <c r="R20" i="5"/>
  <c r="R75" i="5"/>
  <c r="R49" i="5"/>
  <c r="R34" i="1"/>
  <c r="R78" i="5"/>
  <c r="R58" i="5"/>
  <c r="R62" i="5"/>
  <c r="R54" i="5"/>
  <c r="R7" i="1"/>
  <c r="R43" i="1"/>
  <c r="R39" i="5"/>
  <c r="R18" i="5"/>
  <c r="R46" i="1"/>
  <c r="R61" i="5"/>
  <c r="R25" i="5"/>
  <c r="R10" i="5"/>
  <c r="R13" i="1"/>
  <c r="R28" i="5"/>
  <c r="R63" i="5"/>
  <c r="R19" i="1"/>
  <c r="R58" i="1"/>
  <c r="R76" i="5"/>
  <c r="R46" i="5"/>
  <c r="R41" i="5"/>
  <c r="R38" i="5"/>
  <c r="R29" i="5"/>
  <c r="R11" i="5"/>
  <c r="S7" i="1"/>
  <c r="S19" i="1"/>
  <c r="S22" i="1"/>
  <c r="S31" i="1"/>
  <c r="S34" i="1"/>
  <c r="S40" i="1"/>
  <c r="S46" i="1"/>
  <c r="S55" i="1"/>
  <c r="R34" i="5"/>
  <c r="R23" i="5"/>
  <c r="R5" i="5"/>
  <c r="R45" i="5"/>
  <c r="R42" i="5"/>
  <c r="R30" i="5"/>
  <c r="U7" i="1"/>
  <c r="U10" i="1"/>
  <c r="U19" i="1"/>
  <c r="U22" i="1"/>
  <c r="U28" i="1"/>
  <c r="U34" i="1"/>
  <c r="U55" i="1"/>
  <c r="U58" i="1"/>
  <c r="R8" i="1"/>
  <c r="R14" i="1"/>
  <c r="R20" i="1"/>
  <c r="R26" i="1"/>
  <c r="R32" i="1"/>
  <c r="R38" i="1"/>
  <c r="R41" i="1"/>
  <c r="R44" i="1"/>
  <c r="R50" i="1"/>
  <c r="R53" i="1"/>
  <c r="R56" i="1"/>
  <c r="R79" i="5"/>
  <c r="R55" i="5"/>
  <c r="R51" i="5"/>
  <c r="R43" i="5"/>
  <c r="R31" i="5"/>
  <c r="S8" i="1"/>
  <c r="S17" i="1"/>
  <c r="S29" i="1"/>
  <c r="S32" i="1"/>
  <c r="S44" i="1"/>
  <c r="S47" i="1"/>
  <c r="S50" i="1"/>
  <c r="S56" i="1"/>
  <c r="S59" i="1"/>
  <c r="R13" i="5"/>
  <c r="R52" i="5"/>
  <c r="U14" i="1"/>
  <c r="U17" i="1"/>
  <c r="U23" i="1"/>
  <c r="U26" i="1"/>
  <c r="U29" i="1"/>
  <c r="U41" i="1"/>
  <c r="U56" i="1"/>
  <c r="R21" i="5"/>
  <c r="R15" i="5"/>
  <c r="R9" i="1"/>
  <c r="R18" i="1"/>
  <c r="R21" i="1"/>
  <c r="R24" i="1"/>
  <c r="R30" i="1"/>
  <c r="R33" i="1"/>
  <c r="R42" i="1"/>
  <c r="R48" i="1"/>
  <c r="R51" i="1"/>
  <c r="R60" i="1"/>
  <c r="R71" i="5"/>
  <c r="R47" i="5"/>
  <c r="R32" i="5"/>
  <c r="R6" i="1"/>
  <c r="S42" i="1"/>
  <c r="S45" i="1"/>
  <c r="R64" i="5"/>
  <c r="R35" i="5"/>
  <c r="R12" i="5"/>
  <c r="R6" i="5"/>
  <c r="R56" i="5"/>
  <c r="U9" i="1"/>
  <c r="U15" i="1"/>
  <c r="U18" i="1"/>
  <c r="U21" i="1"/>
  <c r="U27" i="1"/>
  <c r="U30" i="1"/>
  <c r="U33" i="1"/>
  <c r="U42" i="1"/>
  <c r="U51" i="1"/>
  <c r="R73" i="5"/>
  <c r="R80" i="5"/>
  <c r="R66" i="5"/>
  <c r="R22" i="5"/>
  <c r="R69" i="5"/>
  <c r="R67" i="5"/>
  <c r="R57" i="5"/>
  <c r="R59" i="5"/>
  <c r="R68" i="5"/>
  <c r="R65" i="5"/>
  <c r="R44" i="5"/>
  <c r="R72" i="5"/>
  <c r="R70" i="5"/>
  <c r="R26" i="5"/>
  <c r="R7" i="5"/>
  <c r="R60" i="5"/>
  <c r="R4" i="5"/>
  <c r="R77" i="5"/>
  <c r="R17" i="5"/>
  <c r="R74" i="5"/>
  <c r="R36" i="5"/>
  <c r="R33" i="5"/>
  <c r="R24" i="5"/>
  <c r="R19" i="5"/>
  <c r="R14" i="5"/>
  <c r="AP12" i="2"/>
  <c r="BK12" i="2" s="1"/>
  <c r="AP11" i="2"/>
  <c r="BK11" i="2" s="1"/>
  <c r="AP10" i="2"/>
  <c r="BK10" i="2" s="1"/>
  <c r="AP13" i="2"/>
  <c r="BK13" i="2" s="1"/>
  <c r="AP14" i="2"/>
  <c r="BK14" i="2" s="1"/>
  <c r="BJ13" i="2"/>
  <c r="AO14" i="2"/>
  <c r="AU127" i="2"/>
  <c r="BM127" i="2" s="1"/>
  <c r="AU115" i="2"/>
  <c r="BM115" i="2" s="1"/>
  <c r="AU124" i="2"/>
  <c r="BM124" i="2" s="1"/>
  <c r="AU140" i="2"/>
  <c r="BM140" i="2" s="1"/>
  <c r="AU138" i="2"/>
  <c r="BM138" i="2" s="1"/>
  <c r="AU136" i="2"/>
  <c r="BM136" i="2" s="1"/>
  <c r="AU134" i="2"/>
  <c r="BM134" i="2" s="1"/>
  <c r="AU132" i="2"/>
  <c r="BM132" i="2" s="1"/>
  <c r="AU130" i="2"/>
  <c r="BM130" i="2" s="1"/>
  <c r="AU128" i="2"/>
  <c r="BM128" i="2" s="1"/>
  <c r="AU116" i="2"/>
  <c r="BM116" i="2" s="1"/>
  <c r="AU118" i="2"/>
  <c r="BM118" i="2" s="1"/>
  <c r="AU125" i="2"/>
  <c r="BM125" i="2" s="1"/>
  <c r="AU113" i="2"/>
  <c r="BM113" i="2" s="1"/>
  <c r="AU120" i="2"/>
  <c r="BM120" i="2" s="1"/>
  <c r="AU103" i="2"/>
  <c r="BM103" i="2" s="1"/>
  <c r="AU105" i="2"/>
  <c r="BM105" i="2" s="1"/>
  <c r="AU100" i="2"/>
  <c r="BM100" i="2" s="1"/>
  <c r="AU90" i="2"/>
  <c r="BM90" i="2" s="1"/>
  <c r="AU129" i="2"/>
  <c r="BM129" i="2" s="1"/>
  <c r="AU111" i="2"/>
  <c r="BM111" i="2" s="1"/>
  <c r="AU107" i="2"/>
  <c r="BM107" i="2" s="1"/>
  <c r="AU95" i="2"/>
  <c r="BM95" i="2" s="1"/>
  <c r="AU123" i="2"/>
  <c r="BM123" i="2" s="1"/>
  <c r="AU121" i="2"/>
  <c r="BM121" i="2" s="1"/>
  <c r="AU114" i="2"/>
  <c r="BM114" i="2" s="1"/>
  <c r="AU97" i="2"/>
  <c r="BM97" i="2" s="1"/>
  <c r="AU104" i="2"/>
  <c r="BM104" i="2" s="1"/>
  <c r="AU110" i="2"/>
  <c r="BM110" i="2" s="1"/>
  <c r="AU108" i="2"/>
  <c r="BM108" i="2" s="1"/>
  <c r="AU89" i="2"/>
  <c r="BM89" i="2" s="1"/>
  <c r="AU86" i="2"/>
  <c r="BM86" i="2" s="1"/>
  <c r="AU83" i="2"/>
  <c r="BM83" i="2" s="1"/>
  <c r="AU135" i="2"/>
  <c r="BM135" i="2" s="1"/>
  <c r="AU137" i="2"/>
  <c r="BM137" i="2" s="1"/>
  <c r="AU126" i="2"/>
  <c r="BM126" i="2" s="1"/>
  <c r="AU122" i="2"/>
  <c r="BM122" i="2" s="1"/>
  <c r="AU112" i="2"/>
  <c r="BM112" i="2" s="1"/>
  <c r="AU139" i="2"/>
  <c r="BM139" i="2" s="1"/>
  <c r="AU106" i="2"/>
  <c r="BM106" i="2" s="1"/>
  <c r="AU88" i="2"/>
  <c r="BM88" i="2" s="1"/>
  <c r="AU85" i="2"/>
  <c r="BM85" i="2" s="1"/>
  <c r="AU82" i="2"/>
  <c r="BM82" i="2" s="1"/>
  <c r="AU79" i="2"/>
  <c r="BM79" i="2" s="1"/>
  <c r="AU76" i="2"/>
  <c r="BM76" i="2" s="1"/>
  <c r="AU73" i="2"/>
  <c r="BM73" i="2" s="1"/>
  <c r="AU70" i="2"/>
  <c r="BM70" i="2" s="1"/>
  <c r="AU117" i="2"/>
  <c r="BM117" i="2" s="1"/>
  <c r="AU101" i="2"/>
  <c r="BM101" i="2" s="1"/>
  <c r="AU96" i="2"/>
  <c r="BM96" i="2" s="1"/>
  <c r="AU93" i="2"/>
  <c r="BM93" i="2" s="1"/>
  <c r="AU92" i="2"/>
  <c r="BM92" i="2" s="1"/>
  <c r="AU94" i="2"/>
  <c r="BM94" i="2" s="1"/>
  <c r="AU131" i="2"/>
  <c r="BM131" i="2" s="1"/>
  <c r="AU91" i="2"/>
  <c r="BM91" i="2" s="1"/>
  <c r="AU87" i="2"/>
  <c r="BM87" i="2" s="1"/>
  <c r="AU84" i="2"/>
  <c r="BM84" i="2" s="1"/>
  <c r="AU81" i="2"/>
  <c r="BM81" i="2" s="1"/>
  <c r="AU78" i="2"/>
  <c r="BM78" i="2" s="1"/>
  <c r="AU109" i="2"/>
  <c r="BM109" i="2" s="1"/>
  <c r="AU68" i="2"/>
  <c r="BM68" i="2" s="1"/>
  <c r="AU65" i="2"/>
  <c r="BM65" i="2" s="1"/>
  <c r="AU62" i="2"/>
  <c r="BM62" i="2" s="1"/>
  <c r="AU59" i="2"/>
  <c r="BM59" i="2" s="1"/>
  <c r="AU56" i="2"/>
  <c r="BM56" i="2" s="1"/>
  <c r="AU80" i="2"/>
  <c r="BM80" i="2" s="1"/>
  <c r="AU75" i="2"/>
  <c r="BM75" i="2" s="1"/>
  <c r="AU74" i="2"/>
  <c r="BM74" i="2" s="1"/>
  <c r="AU133" i="2"/>
  <c r="BM133" i="2" s="1"/>
  <c r="AU72" i="2"/>
  <c r="BM72" i="2" s="1"/>
  <c r="AU99" i="2"/>
  <c r="BM99" i="2" s="1"/>
  <c r="AU63" i="2"/>
  <c r="BM63" i="2" s="1"/>
  <c r="AU55" i="2"/>
  <c r="BM55" i="2" s="1"/>
  <c r="AU54" i="2"/>
  <c r="BM54" i="2" s="1"/>
  <c r="AU53" i="2"/>
  <c r="BM53" i="2" s="1"/>
  <c r="AU50" i="2"/>
  <c r="BM50" i="2" s="1"/>
  <c r="AU47" i="2"/>
  <c r="BM47" i="2" s="1"/>
  <c r="AU98" i="2"/>
  <c r="BM98" i="2" s="1"/>
  <c r="AU64" i="2"/>
  <c r="BM64" i="2" s="1"/>
  <c r="AU58" i="2"/>
  <c r="BM58" i="2" s="1"/>
  <c r="AU57" i="2"/>
  <c r="BM57" i="2" s="1"/>
  <c r="AU102" i="2"/>
  <c r="BM102" i="2" s="1"/>
  <c r="AU61" i="2"/>
  <c r="BM61" i="2" s="1"/>
  <c r="AU60" i="2"/>
  <c r="BM60" i="2" s="1"/>
  <c r="AU52" i="2"/>
  <c r="BM52" i="2" s="1"/>
  <c r="AU49" i="2"/>
  <c r="BM49" i="2" s="1"/>
  <c r="AU46" i="2"/>
  <c r="BM46" i="2" s="1"/>
  <c r="AU43" i="2"/>
  <c r="BM43" i="2" s="1"/>
  <c r="AU40" i="2"/>
  <c r="BM40" i="2" s="1"/>
  <c r="AU37" i="2"/>
  <c r="BM37" i="2" s="1"/>
  <c r="AU34" i="2"/>
  <c r="BM34" i="2" s="1"/>
  <c r="AU31" i="2"/>
  <c r="BM31" i="2" s="1"/>
  <c r="AU77" i="2"/>
  <c r="BM77" i="2" s="1"/>
  <c r="AU71" i="2"/>
  <c r="BM71" i="2" s="1"/>
  <c r="AU69" i="2"/>
  <c r="BM69" i="2" s="1"/>
  <c r="AU119" i="2"/>
  <c r="BM119" i="2" s="1"/>
  <c r="AU66" i="2"/>
  <c r="BM66" i="2" s="1"/>
  <c r="AU51" i="2"/>
  <c r="BM51" i="2" s="1"/>
  <c r="AU48" i="2"/>
  <c r="BM48" i="2" s="1"/>
  <c r="AU45" i="2"/>
  <c r="BM45" i="2" s="1"/>
  <c r="AU42" i="2"/>
  <c r="BM42" i="2" s="1"/>
  <c r="AU39" i="2"/>
  <c r="BM39" i="2" s="1"/>
  <c r="AU38" i="2"/>
  <c r="BM38" i="2" s="1"/>
  <c r="AU35" i="2"/>
  <c r="BM35" i="2" s="1"/>
  <c r="AU44" i="2"/>
  <c r="BM44" i="2" s="1"/>
  <c r="AU33" i="2"/>
  <c r="BM33" i="2" s="1"/>
  <c r="AU41" i="2"/>
  <c r="BM41" i="2" s="1"/>
  <c r="AU32" i="2"/>
  <c r="BM32" i="2" s="1"/>
  <c r="AU36" i="2"/>
  <c r="BM36" i="2" s="1"/>
  <c r="AU29" i="2"/>
  <c r="BM29" i="2" s="1"/>
  <c r="AU30" i="2"/>
  <c r="BM30" i="2" s="1"/>
  <c r="AU19" i="2"/>
  <c r="BM19" i="2" s="1"/>
  <c r="AU25" i="2"/>
  <c r="BM25" i="2" s="1"/>
  <c r="AU11" i="2"/>
  <c r="BM11" i="2" s="1"/>
  <c r="AU23" i="2"/>
  <c r="BM23" i="2" s="1"/>
  <c r="AU20" i="2"/>
  <c r="BM20" i="2" s="1"/>
  <c r="AU16" i="2"/>
  <c r="BM16" i="2" s="1"/>
  <c r="AU15" i="2"/>
  <c r="BM15" i="2" s="1"/>
  <c r="AU10" i="2"/>
  <c r="BM10" i="2" s="1"/>
  <c r="AU28" i="2"/>
  <c r="BM28" i="2" s="1"/>
  <c r="AU21" i="2"/>
  <c r="BM21" i="2" s="1"/>
  <c r="AU14" i="2"/>
  <c r="BM14" i="2" s="1"/>
  <c r="AU27" i="2"/>
  <c r="BM27" i="2" s="1"/>
  <c r="AU26" i="2"/>
  <c r="BM26" i="2" s="1"/>
  <c r="AU24" i="2"/>
  <c r="BM24" i="2" s="1"/>
  <c r="AU17" i="2"/>
  <c r="BM17" i="2" s="1"/>
  <c r="AU13" i="2"/>
  <c r="BM13" i="2" s="1"/>
  <c r="AU22" i="2"/>
  <c r="BM22" i="2" s="1"/>
  <c r="AU18" i="2"/>
  <c r="BM18" i="2" s="1"/>
  <c r="AU67" i="2"/>
  <c r="BM67" i="2" s="1"/>
  <c r="AU12" i="2"/>
  <c r="BM12" i="2" s="1"/>
  <c r="AZ119" i="2"/>
  <c r="BO119" i="2" s="1"/>
  <c r="AZ121" i="2"/>
  <c r="BO121" i="2" s="1"/>
  <c r="AZ140" i="2"/>
  <c r="BO140" i="2" s="1"/>
  <c r="AZ138" i="2"/>
  <c r="BO138" i="2" s="1"/>
  <c r="AZ136" i="2"/>
  <c r="BO136" i="2" s="1"/>
  <c r="AZ134" i="2"/>
  <c r="BO134" i="2" s="1"/>
  <c r="AZ132" i="2"/>
  <c r="BO132" i="2" s="1"/>
  <c r="AZ130" i="2"/>
  <c r="BO130" i="2" s="1"/>
  <c r="AZ128" i="2"/>
  <c r="BO128" i="2" s="1"/>
  <c r="AZ120" i="2"/>
  <c r="BO120" i="2" s="1"/>
  <c r="AZ139" i="2"/>
  <c r="BO139" i="2" s="1"/>
  <c r="AZ137" i="2"/>
  <c r="BO137" i="2" s="1"/>
  <c r="AZ135" i="2"/>
  <c r="BO135" i="2" s="1"/>
  <c r="AZ133" i="2"/>
  <c r="BO133" i="2" s="1"/>
  <c r="AZ131" i="2"/>
  <c r="BO131" i="2" s="1"/>
  <c r="AZ129" i="2"/>
  <c r="BO129" i="2" s="1"/>
  <c r="AZ122" i="2"/>
  <c r="BO122" i="2" s="1"/>
  <c r="AZ117" i="2"/>
  <c r="BO117" i="2" s="1"/>
  <c r="AZ124" i="2"/>
  <c r="BO124" i="2" s="1"/>
  <c r="AZ112" i="2"/>
  <c r="BO112" i="2" s="1"/>
  <c r="AZ107" i="2"/>
  <c r="BO107" i="2" s="1"/>
  <c r="AZ95" i="2"/>
  <c r="BO95" i="2" s="1"/>
  <c r="AZ114" i="2"/>
  <c r="BO114" i="2" s="1"/>
  <c r="AZ97" i="2"/>
  <c r="BO97" i="2" s="1"/>
  <c r="AZ126" i="2"/>
  <c r="BO126" i="2" s="1"/>
  <c r="AZ123" i="2"/>
  <c r="BO123" i="2" s="1"/>
  <c r="AZ104" i="2"/>
  <c r="BO104" i="2" s="1"/>
  <c r="AZ92" i="2"/>
  <c r="BO92" i="2" s="1"/>
  <c r="AZ127" i="2"/>
  <c r="BO127" i="2" s="1"/>
  <c r="AZ125" i="2"/>
  <c r="BO125" i="2" s="1"/>
  <c r="AZ118" i="2"/>
  <c r="BO118" i="2" s="1"/>
  <c r="AZ99" i="2"/>
  <c r="BO99" i="2" s="1"/>
  <c r="AZ101" i="2"/>
  <c r="BO101" i="2" s="1"/>
  <c r="AZ108" i="2"/>
  <c r="BO108" i="2" s="1"/>
  <c r="AZ96" i="2"/>
  <c r="BO96" i="2" s="1"/>
  <c r="AZ88" i="2"/>
  <c r="BO88" i="2" s="1"/>
  <c r="AZ85" i="2"/>
  <c r="BO85" i="2" s="1"/>
  <c r="AZ82" i="2"/>
  <c r="BO82" i="2" s="1"/>
  <c r="AZ94" i="2"/>
  <c r="BO94" i="2" s="1"/>
  <c r="AZ91" i="2"/>
  <c r="BO91" i="2" s="1"/>
  <c r="AZ87" i="2"/>
  <c r="BO87" i="2" s="1"/>
  <c r="AZ84" i="2"/>
  <c r="BO84" i="2" s="1"/>
  <c r="AZ81" i="2"/>
  <c r="BO81" i="2" s="1"/>
  <c r="AZ78" i="2"/>
  <c r="BO78" i="2" s="1"/>
  <c r="AZ75" i="2"/>
  <c r="BO75" i="2" s="1"/>
  <c r="AZ72" i="2"/>
  <c r="BO72" i="2" s="1"/>
  <c r="AZ105" i="2"/>
  <c r="BO105" i="2" s="1"/>
  <c r="AZ113" i="2"/>
  <c r="BO113" i="2" s="1"/>
  <c r="AZ100" i="2"/>
  <c r="BO100" i="2" s="1"/>
  <c r="AZ90" i="2"/>
  <c r="BO90" i="2" s="1"/>
  <c r="AZ109" i="2"/>
  <c r="BO109" i="2" s="1"/>
  <c r="AZ89" i="2"/>
  <c r="BO89" i="2" s="1"/>
  <c r="AZ86" i="2"/>
  <c r="BO86" i="2" s="1"/>
  <c r="AZ83" i="2"/>
  <c r="BO83" i="2" s="1"/>
  <c r="AZ80" i="2"/>
  <c r="BO80" i="2" s="1"/>
  <c r="AZ77" i="2"/>
  <c r="BO77" i="2" s="1"/>
  <c r="AZ106" i="2"/>
  <c r="BO106" i="2" s="1"/>
  <c r="AZ71" i="2"/>
  <c r="BO71" i="2" s="1"/>
  <c r="AZ67" i="2"/>
  <c r="BO67" i="2" s="1"/>
  <c r="AZ64" i="2"/>
  <c r="BO64" i="2" s="1"/>
  <c r="AZ61" i="2"/>
  <c r="BO61" i="2" s="1"/>
  <c r="AZ58" i="2"/>
  <c r="BO58" i="2" s="1"/>
  <c r="AZ55" i="2"/>
  <c r="BO55" i="2" s="1"/>
  <c r="AZ115" i="2"/>
  <c r="BO115" i="2" s="1"/>
  <c r="AZ103" i="2"/>
  <c r="BO103" i="2" s="1"/>
  <c r="AZ98" i="2"/>
  <c r="BO98" i="2" s="1"/>
  <c r="AZ70" i="2"/>
  <c r="BO70" i="2" s="1"/>
  <c r="AZ102" i="2"/>
  <c r="BO102" i="2" s="1"/>
  <c r="AZ79" i="2"/>
  <c r="BO79" i="2" s="1"/>
  <c r="AZ68" i="2"/>
  <c r="BO68" i="2" s="1"/>
  <c r="AZ116" i="2"/>
  <c r="BO116" i="2" s="1"/>
  <c r="AZ60" i="2"/>
  <c r="BO60" i="2" s="1"/>
  <c r="AZ59" i="2"/>
  <c r="BO59" i="2" s="1"/>
  <c r="AZ52" i="2"/>
  <c r="BO52" i="2" s="1"/>
  <c r="AZ49" i="2"/>
  <c r="BO49" i="2" s="1"/>
  <c r="AZ69" i="2"/>
  <c r="BO69" i="2" s="1"/>
  <c r="AZ65" i="2"/>
  <c r="BO65" i="2" s="1"/>
  <c r="AZ93" i="2"/>
  <c r="BO93" i="2" s="1"/>
  <c r="AZ66" i="2"/>
  <c r="BO66" i="2" s="1"/>
  <c r="AZ51" i="2"/>
  <c r="BO51" i="2" s="1"/>
  <c r="AZ48" i="2"/>
  <c r="BO48" i="2" s="1"/>
  <c r="AZ45" i="2"/>
  <c r="BO45" i="2" s="1"/>
  <c r="AZ42" i="2"/>
  <c r="BO42" i="2" s="1"/>
  <c r="AZ39" i="2"/>
  <c r="BO39" i="2" s="1"/>
  <c r="AZ36" i="2"/>
  <c r="BO36" i="2" s="1"/>
  <c r="AZ33" i="2"/>
  <c r="BO33" i="2" s="1"/>
  <c r="AZ30" i="2"/>
  <c r="BO30" i="2" s="1"/>
  <c r="AZ76" i="2"/>
  <c r="BO76" i="2" s="1"/>
  <c r="AZ62" i="2"/>
  <c r="BO62" i="2" s="1"/>
  <c r="AZ111" i="2"/>
  <c r="BO111" i="2" s="1"/>
  <c r="AZ63" i="2"/>
  <c r="BO63" i="2" s="1"/>
  <c r="AZ74" i="2"/>
  <c r="BO74" i="2" s="1"/>
  <c r="AZ54" i="2"/>
  <c r="BO54" i="2" s="1"/>
  <c r="AZ50" i="2"/>
  <c r="BO50" i="2" s="1"/>
  <c r="AZ47" i="2"/>
  <c r="BO47" i="2" s="1"/>
  <c r="AZ44" i="2"/>
  <c r="BO44" i="2" s="1"/>
  <c r="AZ41" i="2"/>
  <c r="BO41" i="2" s="1"/>
  <c r="AZ56" i="2"/>
  <c r="BO56" i="2" s="1"/>
  <c r="AZ110" i="2"/>
  <c r="BO110" i="2" s="1"/>
  <c r="AZ32" i="2"/>
  <c r="BO32" i="2" s="1"/>
  <c r="AZ31" i="2"/>
  <c r="BO31" i="2" s="1"/>
  <c r="AZ40" i="2"/>
  <c r="BO40" i="2" s="1"/>
  <c r="AZ34" i="2"/>
  <c r="BO34" i="2" s="1"/>
  <c r="AZ20" i="2"/>
  <c r="BO20" i="2" s="1"/>
  <c r="AZ15" i="2"/>
  <c r="BO15" i="2" s="1"/>
  <c r="AZ57" i="2"/>
  <c r="BO57" i="2" s="1"/>
  <c r="AZ10" i="2"/>
  <c r="BO10" i="2" s="1"/>
  <c r="AZ16" i="2"/>
  <c r="BO16" i="2" s="1"/>
  <c r="AZ14" i="2"/>
  <c r="BO14" i="2" s="1"/>
  <c r="AZ73" i="2"/>
  <c r="BO73" i="2" s="1"/>
  <c r="AZ28" i="2"/>
  <c r="BO28" i="2" s="1"/>
  <c r="AZ26" i="2"/>
  <c r="BO26" i="2" s="1"/>
  <c r="AZ21" i="2"/>
  <c r="BO21" i="2" s="1"/>
  <c r="AZ17" i="2"/>
  <c r="BO17" i="2" s="1"/>
  <c r="AZ25" i="2"/>
  <c r="BO25" i="2" s="1"/>
  <c r="AZ13" i="2"/>
  <c r="BO13" i="2" s="1"/>
  <c r="AZ24" i="2"/>
  <c r="BO24" i="2" s="1"/>
  <c r="AZ38" i="2"/>
  <c r="BO38" i="2" s="1"/>
  <c r="AZ37" i="2"/>
  <c r="BO37" i="2" s="1"/>
  <c r="AZ35" i="2"/>
  <c r="BO35" i="2" s="1"/>
  <c r="AZ18" i="2"/>
  <c r="BO18" i="2" s="1"/>
  <c r="AZ12" i="2"/>
  <c r="BO12" i="2" s="1"/>
  <c r="AZ23" i="2"/>
  <c r="BO23" i="2" s="1"/>
  <c r="AZ46" i="2"/>
  <c r="BO46" i="2" s="1"/>
  <c r="AZ22" i="2"/>
  <c r="BO22" i="2" s="1"/>
  <c r="AZ53" i="2"/>
  <c r="BO53" i="2" s="1"/>
  <c r="AZ43" i="2"/>
  <c r="BO43" i="2" s="1"/>
  <c r="AZ27" i="2"/>
  <c r="BO27" i="2" s="1"/>
  <c r="AZ29" i="2"/>
  <c r="BO29" i="2" s="1"/>
  <c r="AZ19" i="2"/>
  <c r="BO19" i="2" s="1"/>
  <c r="AZ11" i="2"/>
  <c r="BO11" i="2" s="1"/>
  <c r="BE123" i="2"/>
  <c r="BQ123" i="2" s="1"/>
  <c r="BE111" i="2"/>
  <c r="BQ111" i="2" s="1"/>
  <c r="BE125" i="2"/>
  <c r="BQ125" i="2" s="1"/>
  <c r="BE124" i="2"/>
  <c r="BQ124" i="2" s="1"/>
  <c r="BE112" i="2"/>
  <c r="BQ112" i="2" s="1"/>
  <c r="BE126" i="2"/>
  <c r="BQ126" i="2" s="1"/>
  <c r="BE121" i="2"/>
  <c r="BQ121" i="2" s="1"/>
  <c r="BE140" i="2"/>
  <c r="BQ140" i="2" s="1"/>
  <c r="BE138" i="2"/>
  <c r="BQ138" i="2" s="1"/>
  <c r="BE136" i="2"/>
  <c r="BQ136" i="2" s="1"/>
  <c r="BE134" i="2"/>
  <c r="BQ134" i="2" s="1"/>
  <c r="BE132" i="2"/>
  <c r="BQ132" i="2" s="1"/>
  <c r="BE130" i="2"/>
  <c r="BQ130" i="2" s="1"/>
  <c r="BE128" i="2"/>
  <c r="BQ128" i="2" s="1"/>
  <c r="BE116" i="2"/>
  <c r="BQ116" i="2" s="1"/>
  <c r="BE118" i="2"/>
  <c r="BQ118" i="2" s="1"/>
  <c r="BE99" i="2"/>
  <c r="BQ99" i="2" s="1"/>
  <c r="BE122" i="2"/>
  <c r="BQ122" i="2" s="1"/>
  <c r="BE101" i="2"/>
  <c r="BQ101" i="2" s="1"/>
  <c r="BE137" i="2"/>
  <c r="BQ137" i="2" s="1"/>
  <c r="BE131" i="2"/>
  <c r="BQ131" i="2" s="1"/>
  <c r="BE120" i="2"/>
  <c r="BQ120" i="2" s="1"/>
  <c r="BE109" i="2"/>
  <c r="BQ109" i="2" s="1"/>
  <c r="BE108" i="2"/>
  <c r="BQ108" i="2" s="1"/>
  <c r="BE96" i="2"/>
  <c r="BQ96" i="2" s="1"/>
  <c r="BE91" i="2"/>
  <c r="BQ91" i="2" s="1"/>
  <c r="BE103" i="2"/>
  <c r="BQ103" i="2" s="1"/>
  <c r="BE110" i="2"/>
  <c r="BQ110" i="2" s="1"/>
  <c r="BE105" i="2"/>
  <c r="BQ105" i="2" s="1"/>
  <c r="BE139" i="2"/>
  <c r="BQ139" i="2" s="1"/>
  <c r="BE133" i="2"/>
  <c r="BQ133" i="2" s="1"/>
  <c r="BE117" i="2"/>
  <c r="BQ117" i="2" s="1"/>
  <c r="BE113" i="2"/>
  <c r="BQ113" i="2" s="1"/>
  <c r="BE100" i="2"/>
  <c r="BQ100" i="2" s="1"/>
  <c r="BE97" i="2"/>
  <c r="BQ97" i="2" s="1"/>
  <c r="BE92" i="2"/>
  <c r="BQ92" i="2" s="1"/>
  <c r="BE135" i="2"/>
  <c r="BQ135" i="2" s="1"/>
  <c r="BE87" i="2"/>
  <c r="BQ87" i="2" s="1"/>
  <c r="BE84" i="2"/>
  <c r="BQ84" i="2" s="1"/>
  <c r="BE89" i="2"/>
  <c r="BQ89" i="2" s="1"/>
  <c r="BE86" i="2"/>
  <c r="BQ86" i="2" s="1"/>
  <c r="BE83" i="2"/>
  <c r="BQ83" i="2" s="1"/>
  <c r="BE80" i="2"/>
  <c r="BQ80" i="2" s="1"/>
  <c r="BE77" i="2"/>
  <c r="BQ77" i="2" s="1"/>
  <c r="BE74" i="2"/>
  <c r="BQ74" i="2" s="1"/>
  <c r="BE71" i="2"/>
  <c r="BQ71" i="2" s="1"/>
  <c r="BE95" i="2"/>
  <c r="BQ95" i="2" s="1"/>
  <c r="BE104" i="2"/>
  <c r="BQ104" i="2" s="1"/>
  <c r="BE129" i="2"/>
  <c r="BQ129" i="2" s="1"/>
  <c r="BE127" i="2"/>
  <c r="BQ127" i="2" s="1"/>
  <c r="BE114" i="2"/>
  <c r="BQ114" i="2" s="1"/>
  <c r="BE115" i="2"/>
  <c r="BQ115" i="2" s="1"/>
  <c r="BE98" i="2"/>
  <c r="BQ98" i="2" s="1"/>
  <c r="BE88" i="2"/>
  <c r="BQ88" i="2" s="1"/>
  <c r="BE85" i="2"/>
  <c r="BQ85" i="2" s="1"/>
  <c r="BE82" i="2"/>
  <c r="BQ82" i="2" s="1"/>
  <c r="BE79" i="2"/>
  <c r="BQ79" i="2" s="1"/>
  <c r="BE70" i="2"/>
  <c r="BQ70" i="2" s="1"/>
  <c r="BE94" i="2"/>
  <c r="BQ94" i="2" s="1"/>
  <c r="BE69" i="2"/>
  <c r="BQ69" i="2" s="1"/>
  <c r="BE66" i="2"/>
  <c r="BQ66" i="2" s="1"/>
  <c r="BE63" i="2"/>
  <c r="BQ63" i="2" s="1"/>
  <c r="BE60" i="2"/>
  <c r="BQ60" i="2" s="1"/>
  <c r="BE57" i="2"/>
  <c r="BQ57" i="2" s="1"/>
  <c r="BE54" i="2"/>
  <c r="BQ54" i="2" s="1"/>
  <c r="BE78" i="2"/>
  <c r="BQ78" i="2" s="1"/>
  <c r="BE119" i="2"/>
  <c r="BQ119" i="2" s="1"/>
  <c r="BE76" i="2"/>
  <c r="BQ76" i="2" s="1"/>
  <c r="BE75" i="2"/>
  <c r="BQ75" i="2" s="1"/>
  <c r="BE72" i="2"/>
  <c r="BQ72" i="2" s="1"/>
  <c r="BE61" i="2"/>
  <c r="BQ61" i="2" s="1"/>
  <c r="BE51" i="2"/>
  <c r="BQ51" i="2" s="1"/>
  <c r="BE48" i="2"/>
  <c r="BQ48" i="2" s="1"/>
  <c r="BE62" i="2"/>
  <c r="BQ62" i="2" s="1"/>
  <c r="BE107" i="2"/>
  <c r="BQ107" i="2" s="1"/>
  <c r="BE102" i="2"/>
  <c r="BQ102" i="2" s="1"/>
  <c r="BE93" i="2"/>
  <c r="BQ93" i="2" s="1"/>
  <c r="BE90" i="2"/>
  <c r="BQ90" i="2" s="1"/>
  <c r="BE50" i="2"/>
  <c r="BQ50" i="2" s="1"/>
  <c r="BE47" i="2"/>
  <c r="BQ47" i="2" s="1"/>
  <c r="BE44" i="2"/>
  <c r="BQ44" i="2" s="1"/>
  <c r="BE41" i="2"/>
  <c r="BQ41" i="2" s="1"/>
  <c r="BE38" i="2"/>
  <c r="BQ38" i="2" s="1"/>
  <c r="BE35" i="2"/>
  <c r="BQ35" i="2" s="1"/>
  <c r="BE32" i="2"/>
  <c r="BQ32" i="2" s="1"/>
  <c r="BE29" i="2"/>
  <c r="BQ29" i="2" s="1"/>
  <c r="BE67" i="2"/>
  <c r="BQ67" i="2" s="1"/>
  <c r="BE53" i="2"/>
  <c r="BQ53" i="2" s="1"/>
  <c r="BE106" i="2"/>
  <c r="BQ106" i="2" s="1"/>
  <c r="BE81" i="2"/>
  <c r="BQ81" i="2" s="1"/>
  <c r="BE56" i="2"/>
  <c r="BQ56" i="2" s="1"/>
  <c r="BE55" i="2"/>
  <c r="BQ55" i="2" s="1"/>
  <c r="BE73" i="2"/>
  <c r="BQ73" i="2" s="1"/>
  <c r="BE68" i="2"/>
  <c r="BQ68" i="2" s="1"/>
  <c r="BE64" i="2"/>
  <c r="BQ64" i="2" s="1"/>
  <c r="BE59" i="2"/>
  <c r="BQ59" i="2" s="1"/>
  <c r="BE58" i="2"/>
  <c r="BQ58" i="2" s="1"/>
  <c r="BE52" i="2"/>
  <c r="BQ52" i="2" s="1"/>
  <c r="BE49" i="2"/>
  <c r="BQ49" i="2" s="1"/>
  <c r="BE46" i="2"/>
  <c r="BQ46" i="2" s="1"/>
  <c r="BE43" i="2"/>
  <c r="BQ43" i="2" s="1"/>
  <c r="BE40" i="2"/>
  <c r="BQ40" i="2" s="1"/>
  <c r="BE45" i="2"/>
  <c r="BQ45" i="2" s="1"/>
  <c r="BE42" i="2"/>
  <c r="BQ42" i="2" s="1"/>
  <c r="BE30" i="2"/>
  <c r="BQ30" i="2" s="1"/>
  <c r="BE37" i="2"/>
  <c r="BQ37" i="2" s="1"/>
  <c r="BE36" i="2"/>
  <c r="BQ36" i="2" s="1"/>
  <c r="BE17" i="2"/>
  <c r="BQ17" i="2" s="1"/>
  <c r="BE13" i="2"/>
  <c r="BQ13" i="2" s="1"/>
  <c r="BE65" i="2"/>
  <c r="BQ65" i="2" s="1"/>
  <c r="BE26" i="2"/>
  <c r="BQ26" i="2" s="1"/>
  <c r="BE21" i="2"/>
  <c r="BQ21" i="2" s="1"/>
  <c r="BE12" i="2"/>
  <c r="BQ12" i="2" s="1"/>
  <c r="BE24" i="2"/>
  <c r="BQ24" i="2" s="1"/>
  <c r="BE22" i="2"/>
  <c r="BQ22" i="2" s="1"/>
  <c r="BE28" i="2"/>
  <c r="BQ28" i="2" s="1"/>
  <c r="BE39" i="2"/>
  <c r="BQ39" i="2" s="1"/>
  <c r="BE34" i="2"/>
  <c r="BQ34" i="2" s="1"/>
  <c r="BE18" i="2"/>
  <c r="BQ18" i="2" s="1"/>
  <c r="BE33" i="2"/>
  <c r="BQ33" i="2" s="1"/>
  <c r="BE19" i="2"/>
  <c r="BQ19" i="2" s="1"/>
  <c r="BE11" i="2"/>
  <c r="BQ11" i="2" s="1"/>
  <c r="BE27" i="2"/>
  <c r="BQ27" i="2" s="1"/>
  <c r="BE25" i="2"/>
  <c r="BQ25" i="2" s="1"/>
  <c r="BE31" i="2"/>
  <c r="BQ31" i="2" s="1"/>
  <c r="BE23" i="2"/>
  <c r="BQ23" i="2" s="1"/>
  <c r="BE20" i="2"/>
  <c r="BQ20" i="2" s="1"/>
  <c r="BE16" i="2"/>
  <c r="BQ16" i="2" s="1"/>
  <c r="BE15" i="2"/>
  <c r="BQ15" i="2" s="1"/>
  <c r="BE14" i="2"/>
  <c r="BQ14" i="2" s="1"/>
  <c r="BE10" i="2"/>
  <c r="BQ10" i="2" s="1"/>
  <c r="C10" i="2"/>
  <c r="AK9" i="2" s="1"/>
  <c r="C11" i="2"/>
  <c r="AK10" i="2" s="1"/>
  <c r="C37" i="2"/>
  <c r="AK36" i="2" s="1"/>
  <c r="C38" i="2"/>
  <c r="AK37" i="2" s="1"/>
  <c r="C20" i="2"/>
  <c r="AK19" i="2" s="1"/>
  <c r="C69" i="2"/>
  <c r="C19" i="2"/>
  <c r="AK18" i="2" s="1"/>
  <c r="C23" i="2"/>
  <c r="AK22" i="2" s="1"/>
  <c r="C25" i="2"/>
  <c r="AK24" i="2" s="1"/>
  <c r="C59" i="2"/>
  <c r="AK58" i="2" s="1"/>
  <c r="C12" i="2"/>
  <c r="AK11" i="2" s="1"/>
  <c r="C27" i="2"/>
  <c r="AK26" i="2" s="1"/>
  <c r="C71" i="2"/>
  <c r="AK70" i="2" s="1"/>
  <c r="C22" i="2"/>
  <c r="AK21" i="2" s="1"/>
  <c r="C124" i="2"/>
  <c r="AK123" i="2" s="1"/>
  <c r="C112" i="2"/>
  <c r="AK111" i="2" s="1"/>
  <c r="C126" i="2"/>
  <c r="AK125" i="2" s="1"/>
  <c r="C152" i="2"/>
  <c r="AK151" i="2" s="1"/>
  <c r="C149" i="2"/>
  <c r="AK148" i="2" s="1"/>
  <c r="C146" i="2"/>
  <c r="AK145" i="2" s="1"/>
  <c r="C143" i="2"/>
  <c r="AK142" i="2" s="1"/>
  <c r="C121" i="2"/>
  <c r="AK120" i="2" s="1"/>
  <c r="C151" i="2"/>
  <c r="AK150" i="2" s="1"/>
  <c r="C148" i="2"/>
  <c r="AK147" i="2" s="1"/>
  <c r="C145" i="2"/>
  <c r="AK144" i="2" s="1"/>
  <c r="C142" i="2"/>
  <c r="AK141" i="2" s="1"/>
  <c r="C125" i="2"/>
  <c r="AK124" i="2" s="1"/>
  <c r="C113" i="2"/>
  <c r="AK112" i="2" s="1"/>
  <c r="C127" i="2"/>
  <c r="AK126" i="2" s="1"/>
  <c r="C122" i="2"/>
  <c r="AK121" i="2" s="1"/>
  <c r="C150" i="2"/>
  <c r="AK149" i="2" s="1"/>
  <c r="C147" i="2"/>
  <c r="AK146" i="2" s="1"/>
  <c r="C144" i="2"/>
  <c r="AK143" i="2" s="1"/>
  <c r="C141" i="2"/>
  <c r="AK140" i="2" s="1"/>
  <c r="C139" i="2"/>
  <c r="AK138" i="2" s="1"/>
  <c r="C137" i="2"/>
  <c r="AK136" i="2" s="1"/>
  <c r="C135" i="2"/>
  <c r="AK134" i="2" s="1"/>
  <c r="C133" i="2"/>
  <c r="AK132" i="2" s="1"/>
  <c r="C131" i="2"/>
  <c r="AK130" i="2" s="1"/>
  <c r="C129" i="2"/>
  <c r="C117" i="2"/>
  <c r="AK116" i="2" s="1"/>
  <c r="C118" i="2"/>
  <c r="AK117" i="2" s="1"/>
  <c r="C100" i="2"/>
  <c r="AK99" i="2" s="1"/>
  <c r="C120" i="2"/>
  <c r="AK119" i="2" s="1"/>
  <c r="C102" i="2"/>
  <c r="AK101" i="2" s="1"/>
  <c r="C140" i="2"/>
  <c r="AK139" i="2" s="1"/>
  <c r="C134" i="2"/>
  <c r="AK133" i="2" s="1"/>
  <c r="C97" i="2"/>
  <c r="AK96" i="2" s="1"/>
  <c r="C92" i="2"/>
  <c r="AK91" i="2" s="1"/>
  <c r="C109" i="2"/>
  <c r="AK108" i="2" s="1"/>
  <c r="C104" i="2"/>
  <c r="AK103" i="2" s="1"/>
  <c r="C110" i="2"/>
  <c r="AK109" i="2" s="1"/>
  <c r="C106" i="2"/>
  <c r="AK105" i="2" s="1"/>
  <c r="C136" i="2"/>
  <c r="AK135" i="2" s="1"/>
  <c r="C101" i="2"/>
  <c r="AK100" i="2" s="1"/>
  <c r="C138" i="2"/>
  <c r="AK137" i="2" s="1"/>
  <c r="C114" i="2"/>
  <c r="AK113" i="2" s="1"/>
  <c r="C105" i="2"/>
  <c r="AK104" i="2" s="1"/>
  <c r="C88" i="2"/>
  <c r="AK87" i="2" s="1"/>
  <c r="C85" i="2"/>
  <c r="AK84" i="2" s="1"/>
  <c r="C82" i="2"/>
  <c r="AK81" i="2" s="1"/>
  <c r="C119" i="2"/>
  <c r="AK118" i="2" s="1"/>
  <c r="C130" i="2"/>
  <c r="AK129" i="2" s="1"/>
  <c r="C128" i="2"/>
  <c r="AK127" i="2" s="1"/>
  <c r="C108" i="2"/>
  <c r="AK107" i="2" s="1"/>
  <c r="C91" i="2"/>
  <c r="AK90" i="2" s="1"/>
  <c r="C116" i="2"/>
  <c r="AK115" i="2" s="1"/>
  <c r="C103" i="2"/>
  <c r="AK102" i="2" s="1"/>
  <c r="C87" i="2"/>
  <c r="AK86" i="2" s="1"/>
  <c r="C84" i="2"/>
  <c r="AK83" i="2" s="1"/>
  <c r="C81" i="2"/>
  <c r="AK80" i="2" s="1"/>
  <c r="C78" i="2"/>
  <c r="AK77" i="2" s="1"/>
  <c r="C75" i="2"/>
  <c r="AK74" i="2" s="1"/>
  <c r="C72" i="2"/>
  <c r="AK71" i="2" s="1"/>
  <c r="C111" i="2"/>
  <c r="AK110" i="2" s="1"/>
  <c r="C98" i="2"/>
  <c r="AK97" i="2" s="1"/>
  <c r="C95" i="2"/>
  <c r="AK94" i="2" s="1"/>
  <c r="C90" i="2"/>
  <c r="AK89" i="2" s="1"/>
  <c r="C132" i="2"/>
  <c r="AK131" i="2" s="1"/>
  <c r="C107" i="2"/>
  <c r="AK106" i="2" s="1"/>
  <c r="C89" i="2"/>
  <c r="AK88" i="2" s="1"/>
  <c r="C86" i="2"/>
  <c r="AK85" i="2" s="1"/>
  <c r="C83" i="2"/>
  <c r="AK82" i="2" s="1"/>
  <c r="C80" i="2"/>
  <c r="AK79" i="2" s="1"/>
  <c r="C77" i="2"/>
  <c r="AK76" i="2" s="1"/>
  <c r="C123" i="2"/>
  <c r="AK122" i="2" s="1"/>
  <c r="C99" i="2"/>
  <c r="C67" i="2"/>
  <c r="AK66" i="2" s="1"/>
  <c r="C64" i="2"/>
  <c r="AK63" i="2" s="1"/>
  <c r="C61" i="2"/>
  <c r="AK60" i="2" s="1"/>
  <c r="C58" i="2"/>
  <c r="AK57" i="2" s="1"/>
  <c r="C55" i="2"/>
  <c r="AK54" i="2" s="1"/>
  <c r="C70" i="2"/>
  <c r="AK69" i="2" s="1"/>
  <c r="C96" i="2"/>
  <c r="AK95" i="2" s="1"/>
  <c r="C115" i="2"/>
  <c r="AK114" i="2" s="1"/>
  <c r="C74" i="2"/>
  <c r="AK73" i="2" s="1"/>
  <c r="C76" i="2"/>
  <c r="AK75" i="2" s="1"/>
  <c r="C65" i="2"/>
  <c r="AK64" i="2" s="1"/>
  <c r="C52" i="2"/>
  <c r="AK51" i="2" s="1"/>
  <c r="C49" i="2"/>
  <c r="AK48" i="2" s="1"/>
  <c r="C94" i="2"/>
  <c r="AK93" i="2" s="1"/>
  <c r="C66" i="2"/>
  <c r="AK65" i="2" s="1"/>
  <c r="C62" i="2"/>
  <c r="AK61" i="2" s="1"/>
  <c r="C73" i="2"/>
  <c r="AK72" i="2" s="1"/>
  <c r="C63" i="2"/>
  <c r="AK62" i="2" s="1"/>
  <c r="C51" i="2"/>
  <c r="AK50" i="2" s="1"/>
  <c r="C48" i="2"/>
  <c r="AK47" i="2" s="1"/>
  <c r="C45" i="2"/>
  <c r="AK44" i="2" s="1"/>
  <c r="C42" i="2"/>
  <c r="AK41" i="2" s="1"/>
  <c r="C39" i="2"/>
  <c r="AK38" i="2" s="1"/>
  <c r="C36" i="2"/>
  <c r="AK35" i="2" s="1"/>
  <c r="C33" i="2"/>
  <c r="AK32" i="2" s="1"/>
  <c r="C30" i="2"/>
  <c r="AK29" i="2" s="1"/>
  <c r="C93" i="2"/>
  <c r="AK92" i="2" s="1"/>
  <c r="C54" i="2"/>
  <c r="AK53" i="2" s="1"/>
  <c r="C79" i="2"/>
  <c r="AK78" i="2" s="1"/>
  <c r="C68" i="2"/>
  <c r="AK67" i="2" s="1"/>
  <c r="C57" i="2"/>
  <c r="AK56" i="2" s="1"/>
  <c r="C56" i="2"/>
  <c r="AK55" i="2" s="1"/>
  <c r="C53" i="2"/>
  <c r="AK52" i="2" s="1"/>
  <c r="C50" i="2"/>
  <c r="AK49" i="2" s="1"/>
  <c r="C47" i="2"/>
  <c r="AK46" i="2" s="1"/>
  <c r="C44" i="2"/>
  <c r="AK43" i="2" s="1"/>
  <c r="C41" i="2"/>
  <c r="AK40" i="2" s="1"/>
  <c r="C32" i="2"/>
  <c r="AK31" i="2" s="1"/>
  <c r="C43" i="2"/>
  <c r="AK42" i="2" s="1"/>
  <c r="C46" i="2"/>
  <c r="AK45" i="2" s="1"/>
  <c r="C60" i="2"/>
  <c r="AK59" i="2" s="1"/>
  <c r="C13" i="2"/>
  <c r="AK12" i="2" s="1"/>
  <c r="C18" i="2"/>
  <c r="AK17" i="2" s="1"/>
  <c r="C31" i="2"/>
  <c r="AK30" i="2" s="1"/>
  <c r="C9" i="2"/>
  <c r="C14" i="2"/>
  <c r="AK13" i="2" s="1"/>
  <c r="C24" i="2"/>
  <c r="AK23" i="2" s="1"/>
  <c r="C34" i="2"/>
  <c r="AK33" i="2" s="1"/>
  <c r="C16" i="2"/>
  <c r="AK15" i="2" s="1"/>
  <c r="C17" i="2"/>
  <c r="AK16" i="2" s="1"/>
  <c r="C21" i="2"/>
  <c r="AK20" i="2" s="1"/>
  <c r="C40" i="2"/>
  <c r="AK39" i="2" s="1"/>
  <c r="T43" i="1" l="1"/>
  <c r="T59" i="1"/>
  <c r="T24" i="1"/>
  <c r="T53" i="1"/>
  <c r="T25" i="1"/>
  <c r="T38" i="1"/>
  <c r="T39" i="1"/>
  <c r="T36" i="1"/>
  <c r="T16" i="1"/>
  <c r="T50" i="1"/>
  <c r="T40" i="1"/>
  <c r="T52" i="1"/>
  <c r="T37" i="1"/>
  <c r="T46" i="1"/>
  <c r="T26" i="1"/>
  <c r="T31" i="1"/>
  <c r="T54" i="1"/>
  <c r="T45" i="1"/>
  <c r="T48" i="1"/>
  <c r="T47" i="1"/>
  <c r="T15" i="1"/>
  <c r="T58" i="1"/>
  <c r="T49" i="1"/>
  <c r="T17" i="1"/>
  <c r="T51" i="1"/>
  <c r="T28" i="1"/>
  <c r="T57" i="1"/>
  <c r="T27" i="1"/>
  <c r="T14" i="1"/>
  <c r="T13" i="1"/>
  <c r="T60" i="1"/>
  <c r="T44" i="1"/>
  <c r="T20" i="1"/>
  <c r="T19" i="1"/>
  <c r="T30" i="1"/>
  <c r="T33" i="1"/>
  <c r="T8" i="1"/>
  <c r="T34" i="1"/>
  <c r="T41" i="1"/>
  <c r="T29" i="1"/>
  <c r="T7" i="1"/>
  <c r="T42" i="1"/>
  <c r="T55" i="1"/>
  <c r="T21" i="1"/>
  <c r="T10" i="1"/>
  <c r="T12" i="1"/>
  <c r="T18" i="1"/>
  <c r="T11" i="1"/>
  <c r="T35" i="1"/>
  <c r="T22" i="1"/>
  <c r="T56" i="1"/>
  <c r="T32" i="1"/>
  <c r="T23" i="1"/>
  <c r="T9" i="1"/>
  <c r="AP5" i="2" a="1"/>
  <c r="AP5" i="2" s="1"/>
  <c r="AK8" i="2"/>
  <c r="AK68" i="2"/>
  <c r="AU5" i="2" a="1"/>
  <c r="AU5" i="2" s="1"/>
  <c r="AK128" i="2"/>
  <c r="A168" i="2" a="1"/>
  <c r="A168" i="2" s="1"/>
  <c r="C154" i="2" s="1"/>
  <c r="A164" i="2" a="1"/>
  <c r="A164" i="2" s="1"/>
  <c r="BE5" i="2" a="1"/>
  <c r="BE5" i="2" s="1"/>
  <c r="AK98" i="2"/>
  <c r="AZ5" i="2" a="1"/>
  <c r="AZ5" i="2" s="1"/>
  <c r="BJ14" i="2"/>
  <c r="AO15" i="2"/>
  <c r="BJ15" i="2" l="1"/>
  <c r="AO16" i="2"/>
  <c r="AP15" i="2"/>
  <c r="BK15" i="2" s="1"/>
  <c r="BA126" i="2"/>
  <c r="BA114" i="2"/>
  <c r="BA140" i="2"/>
  <c r="BA138" i="2"/>
  <c r="BA136" i="2"/>
  <c r="BA134" i="2"/>
  <c r="BA132" i="2"/>
  <c r="BA130" i="2"/>
  <c r="BA128" i="2"/>
  <c r="BA123" i="2"/>
  <c r="BA127" i="2"/>
  <c r="BA115" i="2"/>
  <c r="BA117" i="2"/>
  <c r="BA124" i="2"/>
  <c r="BA112" i="2"/>
  <c r="BA119" i="2"/>
  <c r="BA135" i="2"/>
  <c r="BA116" i="2"/>
  <c r="BA111" i="2"/>
  <c r="BA102" i="2"/>
  <c r="BA104" i="2"/>
  <c r="BA129" i="2"/>
  <c r="BA125" i="2"/>
  <c r="BA121" i="2"/>
  <c r="BA118" i="2"/>
  <c r="BA99" i="2"/>
  <c r="BA137" i="2"/>
  <c r="BA131" i="2"/>
  <c r="BA122" i="2"/>
  <c r="BA109" i="2"/>
  <c r="BA106" i="2"/>
  <c r="BA94" i="2"/>
  <c r="BA120" i="2"/>
  <c r="BA108" i="2"/>
  <c r="BA96" i="2"/>
  <c r="BA103" i="2"/>
  <c r="BA107" i="2"/>
  <c r="BA139" i="2"/>
  <c r="BA91" i="2"/>
  <c r="BA87" i="2"/>
  <c r="BA84" i="2"/>
  <c r="BA81" i="2"/>
  <c r="BA78" i="2"/>
  <c r="BA75" i="2"/>
  <c r="BA105" i="2"/>
  <c r="BA113" i="2"/>
  <c r="BA100" i="2"/>
  <c r="BA90" i="2"/>
  <c r="BA89" i="2"/>
  <c r="BA95" i="2"/>
  <c r="BA85" i="2"/>
  <c r="BA76" i="2"/>
  <c r="BA72" i="2"/>
  <c r="BA101" i="2"/>
  <c r="BA77" i="2"/>
  <c r="BA133" i="2"/>
  <c r="BA98" i="2"/>
  <c r="BA70" i="2"/>
  <c r="BA92" i="2"/>
  <c r="BA88" i="2"/>
  <c r="BA97" i="2"/>
  <c r="BA93" i="2"/>
  <c r="BA86" i="2"/>
  <c r="BA60" i="2"/>
  <c r="BA59" i="2"/>
  <c r="BA52" i="2"/>
  <c r="BA49" i="2"/>
  <c r="BA69" i="2"/>
  <c r="BA83" i="2"/>
  <c r="BA65" i="2"/>
  <c r="BA61" i="2"/>
  <c r="BA79" i="2"/>
  <c r="BA71" i="2"/>
  <c r="BA66" i="2"/>
  <c r="BA51" i="2"/>
  <c r="BA48" i="2"/>
  <c r="BA45" i="2"/>
  <c r="BA42" i="2"/>
  <c r="BA39" i="2"/>
  <c r="BA36" i="2"/>
  <c r="BA62" i="2"/>
  <c r="BA80" i="2"/>
  <c r="BA63" i="2"/>
  <c r="BA74" i="2"/>
  <c r="BA67" i="2"/>
  <c r="BA54" i="2"/>
  <c r="BA50" i="2"/>
  <c r="BA47" i="2"/>
  <c r="BA44" i="2"/>
  <c r="BA110" i="2"/>
  <c r="BA55" i="2"/>
  <c r="BA53" i="2"/>
  <c r="BA41" i="2"/>
  <c r="BA32" i="2"/>
  <c r="BA73" i="2"/>
  <c r="BA27" i="2"/>
  <c r="BA24" i="2"/>
  <c r="BA21" i="2"/>
  <c r="BA18" i="2"/>
  <c r="BA15" i="2"/>
  <c r="BA68" i="2"/>
  <c r="BA58" i="2"/>
  <c r="BA30" i="2"/>
  <c r="BA29" i="2"/>
  <c r="BA64" i="2"/>
  <c r="BA57" i="2"/>
  <c r="BA10" i="2"/>
  <c r="BA16" i="2"/>
  <c r="BA14" i="2"/>
  <c r="BA28" i="2"/>
  <c r="BA26" i="2"/>
  <c r="BA17" i="2"/>
  <c r="BA56" i="2"/>
  <c r="BA13" i="2"/>
  <c r="BA38" i="2"/>
  <c r="BA37" i="2"/>
  <c r="BA35" i="2"/>
  <c r="BA12" i="2"/>
  <c r="BA46" i="2"/>
  <c r="BA22" i="2"/>
  <c r="BA20" i="2"/>
  <c r="BA82" i="2"/>
  <c r="BA40" i="2"/>
  <c r="BA34" i="2"/>
  <c r="BA33" i="2"/>
  <c r="BA31" i="2"/>
  <c r="BA19" i="2"/>
  <c r="BA11" i="2"/>
  <c r="BA43" i="2"/>
  <c r="BA25" i="2"/>
  <c r="BA23" i="2"/>
  <c r="BF118" i="2"/>
  <c r="BF127" i="2"/>
  <c r="BF119" i="2"/>
  <c r="BF121" i="2"/>
  <c r="BF140" i="2"/>
  <c r="BF138" i="2"/>
  <c r="BF136" i="2"/>
  <c r="BF134" i="2"/>
  <c r="BF132" i="2"/>
  <c r="BF130" i="2"/>
  <c r="BF128" i="2"/>
  <c r="BF116" i="2"/>
  <c r="BF123" i="2"/>
  <c r="BF111" i="2"/>
  <c r="BF129" i="2"/>
  <c r="BF114" i="2"/>
  <c r="BF106" i="2"/>
  <c r="BF137" i="2"/>
  <c r="BF131" i="2"/>
  <c r="BF126" i="2"/>
  <c r="BF124" i="2"/>
  <c r="BF120" i="2"/>
  <c r="BF109" i="2"/>
  <c r="BF108" i="2"/>
  <c r="BF96" i="2"/>
  <c r="BF112" i="2"/>
  <c r="BF103" i="2"/>
  <c r="BF115" i="2"/>
  <c r="BF98" i="2"/>
  <c r="BF139" i="2"/>
  <c r="BF133" i="2"/>
  <c r="BF117" i="2"/>
  <c r="BF113" i="2"/>
  <c r="BF100" i="2"/>
  <c r="BF107" i="2"/>
  <c r="BF135" i="2"/>
  <c r="BF91" i="2"/>
  <c r="BF122" i="2"/>
  <c r="BF89" i="2"/>
  <c r="BF86" i="2"/>
  <c r="BF83" i="2"/>
  <c r="BF80" i="2"/>
  <c r="BF77" i="2"/>
  <c r="BF74" i="2"/>
  <c r="BF95" i="2"/>
  <c r="BF104" i="2"/>
  <c r="BF99" i="2"/>
  <c r="BF125" i="2"/>
  <c r="BF110" i="2"/>
  <c r="BF84" i="2"/>
  <c r="BF81" i="2"/>
  <c r="BF78" i="2"/>
  <c r="BF88" i="2"/>
  <c r="BF92" i="2"/>
  <c r="BF105" i="2"/>
  <c r="BF87" i="2"/>
  <c r="BF90" i="2"/>
  <c r="BF85" i="2"/>
  <c r="BF51" i="2"/>
  <c r="BF48" i="2"/>
  <c r="BF94" i="2"/>
  <c r="BF62" i="2"/>
  <c r="BF79" i="2"/>
  <c r="BF71" i="2"/>
  <c r="BF66" i="2"/>
  <c r="BF102" i="2"/>
  <c r="BF93" i="2"/>
  <c r="BF76" i="2"/>
  <c r="BF97" i="2"/>
  <c r="BF50" i="2"/>
  <c r="BF47" i="2"/>
  <c r="BF44" i="2"/>
  <c r="BF41" i="2"/>
  <c r="BF38" i="2"/>
  <c r="BF75" i="2"/>
  <c r="BF67" i="2"/>
  <c r="BF63" i="2"/>
  <c r="BF54" i="2"/>
  <c r="BF53" i="2"/>
  <c r="BF70" i="2"/>
  <c r="BF56" i="2"/>
  <c r="BF55" i="2"/>
  <c r="BF101" i="2"/>
  <c r="BF73" i="2"/>
  <c r="BF68" i="2"/>
  <c r="BF57" i="2"/>
  <c r="BF64" i="2"/>
  <c r="BF59" i="2"/>
  <c r="BF58" i="2"/>
  <c r="BF52" i="2"/>
  <c r="BF49" i="2"/>
  <c r="BF46" i="2"/>
  <c r="BF82" i="2"/>
  <c r="BF60" i="2"/>
  <c r="BF69" i="2"/>
  <c r="BF45" i="2"/>
  <c r="BF42" i="2"/>
  <c r="BF30" i="2"/>
  <c r="BF65" i="2"/>
  <c r="BF26" i="2"/>
  <c r="BF23" i="2"/>
  <c r="BF20" i="2"/>
  <c r="BF17" i="2"/>
  <c r="BF43" i="2"/>
  <c r="BF37" i="2"/>
  <c r="BF36" i="2"/>
  <c r="BF72" i="2"/>
  <c r="BF61" i="2"/>
  <c r="BF35" i="2"/>
  <c r="BF39" i="2"/>
  <c r="BF34" i="2"/>
  <c r="BF31" i="2"/>
  <c r="BF21" i="2"/>
  <c r="BF12" i="2"/>
  <c r="BF24" i="2"/>
  <c r="BF22" i="2"/>
  <c r="BF18" i="2"/>
  <c r="BF40" i="2"/>
  <c r="BF33" i="2"/>
  <c r="BF19" i="2"/>
  <c r="BF11" i="2"/>
  <c r="BF27" i="2"/>
  <c r="BF25" i="2"/>
  <c r="BF13" i="2"/>
  <c r="BF32" i="2"/>
  <c r="BF29" i="2"/>
  <c r="BF16" i="2"/>
  <c r="BF15" i="2"/>
  <c r="BF14" i="2"/>
  <c r="BF10" i="2"/>
  <c r="BF28" i="2"/>
  <c r="D152" i="2"/>
  <c r="D149" i="2"/>
  <c r="D146" i="2"/>
  <c r="D143" i="2"/>
  <c r="D151" i="2"/>
  <c r="D148" i="2"/>
  <c r="D145" i="2"/>
  <c r="D142" i="2"/>
  <c r="D154" i="2"/>
  <c r="D150" i="2"/>
  <c r="D147" i="2"/>
  <c r="D144" i="2"/>
  <c r="D141" i="2"/>
  <c r="D139" i="2"/>
  <c r="D137" i="2"/>
  <c r="D135" i="2"/>
  <c r="D133" i="2"/>
  <c r="D131" i="2"/>
  <c r="D129" i="2"/>
  <c r="D153" i="2"/>
  <c r="D140" i="2"/>
  <c r="D134" i="2"/>
  <c r="D136" i="2"/>
  <c r="D130" i="2"/>
  <c r="D138" i="2"/>
  <c r="D132" i="2"/>
  <c r="AV139" i="2"/>
  <c r="AV137" i="2"/>
  <c r="AV135" i="2"/>
  <c r="AV133" i="2"/>
  <c r="AV131" i="2"/>
  <c r="AV129" i="2"/>
  <c r="AV122" i="2"/>
  <c r="AV110" i="2"/>
  <c r="AV124" i="2"/>
  <c r="AV140" i="2"/>
  <c r="AV138" i="2"/>
  <c r="AV136" i="2"/>
  <c r="AV134" i="2"/>
  <c r="AV132" i="2"/>
  <c r="AV123" i="2"/>
  <c r="AV111" i="2"/>
  <c r="AV125" i="2"/>
  <c r="AV120" i="2"/>
  <c r="AV127" i="2"/>
  <c r="AV115" i="2"/>
  <c r="AV119" i="2"/>
  <c r="AV98" i="2"/>
  <c r="AV100" i="2"/>
  <c r="AV107" i="2"/>
  <c r="AV95" i="2"/>
  <c r="AV130" i="2"/>
  <c r="AV126" i="2"/>
  <c r="AV116" i="2"/>
  <c r="AV102" i="2"/>
  <c r="AV118" i="2"/>
  <c r="AV104" i="2"/>
  <c r="AV112" i="2"/>
  <c r="AV99" i="2"/>
  <c r="AV108" i="2"/>
  <c r="AV89" i="2"/>
  <c r="AV103" i="2"/>
  <c r="AV128" i="2"/>
  <c r="AV106" i="2"/>
  <c r="AV88" i="2"/>
  <c r="AV85" i="2"/>
  <c r="AV82" i="2"/>
  <c r="AV79" i="2"/>
  <c r="AV76" i="2"/>
  <c r="AV117" i="2"/>
  <c r="AV101" i="2"/>
  <c r="AV96" i="2"/>
  <c r="AV93" i="2"/>
  <c r="AV92" i="2"/>
  <c r="AV94" i="2"/>
  <c r="AV113" i="2"/>
  <c r="AV105" i="2"/>
  <c r="AV91" i="2"/>
  <c r="AV121" i="2"/>
  <c r="AV114" i="2"/>
  <c r="AV86" i="2"/>
  <c r="AV80" i="2"/>
  <c r="AV75" i="2"/>
  <c r="AV74" i="2"/>
  <c r="AV73" i="2"/>
  <c r="AV84" i="2"/>
  <c r="AV72" i="2"/>
  <c r="AV87" i="2"/>
  <c r="AV109" i="2"/>
  <c r="AV55" i="2"/>
  <c r="AV54" i="2"/>
  <c r="AV53" i="2"/>
  <c r="AV50" i="2"/>
  <c r="AV64" i="2"/>
  <c r="AV56" i="2"/>
  <c r="AV68" i="2"/>
  <c r="AV58" i="2"/>
  <c r="AV57" i="2"/>
  <c r="AV59" i="2"/>
  <c r="AV83" i="2"/>
  <c r="AV61" i="2"/>
  <c r="AV60" i="2"/>
  <c r="AV52" i="2"/>
  <c r="AV49" i="2"/>
  <c r="AV46" i="2"/>
  <c r="AV43" i="2"/>
  <c r="AV40" i="2"/>
  <c r="AV37" i="2"/>
  <c r="AV97" i="2"/>
  <c r="AV77" i="2"/>
  <c r="AV71" i="2"/>
  <c r="AV69" i="2"/>
  <c r="AV65" i="2"/>
  <c r="AV90" i="2"/>
  <c r="AV78" i="2"/>
  <c r="AV81" i="2"/>
  <c r="AV66" i="2"/>
  <c r="AV62" i="2"/>
  <c r="AV51" i="2"/>
  <c r="AV48" i="2"/>
  <c r="AV45" i="2"/>
  <c r="AV44" i="2"/>
  <c r="AV34" i="2"/>
  <c r="AV28" i="2"/>
  <c r="AV25" i="2"/>
  <c r="AV22" i="2"/>
  <c r="AV19" i="2"/>
  <c r="AV16" i="2"/>
  <c r="AV41" i="2"/>
  <c r="AV32" i="2"/>
  <c r="AV63" i="2"/>
  <c r="AV29" i="2"/>
  <c r="AV11" i="2"/>
  <c r="AV23" i="2"/>
  <c r="AV20" i="2"/>
  <c r="AV15" i="2"/>
  <c r="AV10" i="2"/>
  <c r="AV21" i="2"/>
  <c r="AV14" i="2"/>
  <c r="AV70" i="2"/>
  <c r="AV26" i="2"/>
  <c r="AV17" i="2"/>
  <c r="AV13" i="2"/>
  <c r="AV24" i="2"/>
  <c r="AV30" i="2"/>
  <c r="AV36" i="2"/>
  <c r="AV39" i="2"/>
  <c r="AV38" i="2"/>
  <c r="AV35" i="2"/>
  <c r="AV18" i="2"/>
  <c r="AV67" i="2"/>
  <c r="AV33" i="2"/>
  <c r="AV12" i="2"/>
  <c r="AV47" i="2"/>
  <c r="AV42" i="2"/>
  <c r="AV31" i="2"/>
  <c r="AV27" i="2"/>
  <c r="AQ12" i="2"/>
  <c r="AQ11" i="2"/>
  <c r="AQ10" i="2"/>
  <c r="AQ16" i="2"/>
  <c r="AQ15" i="2"/>
  <c r="AQ14" i="2"/>
  <c r="AQ13" i="2"/>
  <c r="AW23" i="2" l="1"/>
  <c r="BN23" i="2"/>
  <c r="AW40" i="2"/>
  <c r="BN40" i="2"/>
  <c r="BG36" i="2"/>
  <c r="BR36" i="2"/>
  <c r="BG85" i="2"/>
  <c r="BR85" i="2"/>
  <c r="BG120" i="2"/>
  <c r="BR120" i="2"/>
  <c r="BR130" i="2"/>
  <c r="BG130" i="2"/>
  <c r="BP41" i="2"/>
  <c r="BB41" i="2"/>
  <c r="BB62" i="2"/>
  <c r="BP62" i="2"/>
  <c r="BB83" i="2"/>
  <c r="BP83" i="2"/>
  <c r="BB98" i="2"/>
  <c r="BP98" i="2"/>
  <c r="BB105" i="2"/>
  <c r="BP105" i="2"/>
  <c r="BP120" i="2"/>
  <c r="BB120" i="2"/>
  <c r="BP104" i="2"/>
  <c r="BB104" i="2"/>
  <c r="BP128" i="2"/>
  <c r="BB128" i="2"/>
  <c r="BN47" i="2"/>
  <c r="AW47" i="2"/>
  <c r="AW17" i="2"/>
  <c r="BN17" i="2"/>
  <c r="BN32" i="2"/>
  <c r="AW32" i="2"/>
  <c r="AW62" i="2"/>
  <c r="BN62" i="2"/>
  <c r="AW43" i="2"/>
  <c r="BN43" i="2"/>
  <c r="BN64" i="2"/>
  <c r="AW64" i="2"/>
  <c r="BN80" i="2"/>
  <c r="AW80" i="2"/>
  <c r="AW117" i="2"/>
  <c r="BN117" i="2"/>
  <c r="BN112" i="2"/>
  <c r="AW112" i="2"/>
  <c r="AW115" i="2"/>
  <c r="BN115" i="2"/>
  <c r="BN110" i="2"/>
  <c r="AW110" i="2"/>
  <c r="BG14" i="2"/>
  <c r="BR14" i="2"/>
  <c r="BG18" i="2"/>
  <c r="BR18" i="2"/>
  <c r="BG37" i="2"/>
  <c r="BR37" i="2"/>
  <c r="BG82" i="2"/>
  <c r="BR82" i="2"/>
  <c r="BG56" i="2"/>
  <c r="BR56" i="2"/>
  <c r="BR97" i="2"/>
  <c r="BG97" i="2"/>
  <c r="BG90" i="2"/>
  <c r="BR90" i="2"/>
  <c r="BG95" i="2"/>
  <c r="BR95" i="2"/>
  <c r="BG113" i="2"/>
  <c r="BR113" i="2"/>
  <c r="BR124" i="2"/>
  <c r="BG124" i="2"/>
  <c r="BR132" i="2"/>
  <c r="BG132" i="2"/>
  <c r="BB11" i="2"/>
  <c r="BP11" i="2"/>
  <c r="BP37" i="2"/>
  <c r="BB37" i="2"/>
  <c r="BB29" i="2"/>
  <c r="BP29" i="2"/>
  <c r="BB53" i="2"/>
  <c r="BP53" i="2"/>
  <c r="BP36" i="2"/>
  <c r="BB36" i="2"/>
  <c r="BB69" i="2"/>
  <c r="BP69" i="2"/>
  <c r="BB133" i="2"/>
  <c r="BP133" i="2"/>
  <c r="BP75" i="2"/>
  <c r="BB75" i="2"/>
  <c r="BB94" i="2"/>
  <c r="BP94" i="2"/>
  <c r="BP102" i="2"/>
  <c r="BB102" i="2"/>
  <c r="BP130" i="2"/>
  <c r="BB130" i="2"/>
  <c r="AW13" i="2"/>
  <c r="BN13" i="2"/>
  <c r="BR100" i="2"/>
  <c r="BG100" i="2"/>
  <c r="BN12" i="2"/>
  <c r="AW12" i="2"/>
  <c r="AW66" i="2"/>
  <c r="BN66" i="2"/>
  <c r="BN46" i="2"/>
  <c r="AW46" i="2"/>
  <c r="BN50" i="2"/>
  <c r="AW50" i="2"/>
  <c r="BN86" i="2"/>
  <c r="AW86" i="2"/>
  <c r="AW76" i="2"/>
  <c r="BN76" i="2"/>
  <c r="BN104" i="2"/>
  <c r="AW104" i="2"/>
  <c r="BN127" i="2"/>
  <c r="AW127" i="2"/>
  <c r="BN122" i="2"/>
  <c r="AW122" i="2"/>
  <c r="BR15" i="2"/>
  <c r="BG15" i="2"/>
  <c r="BG22" i="2"/>
  <c r="BR22" i="2"/>
  <c r="BR43" i="2"/>
  <c r="BG43" i="2"/>
  <c r="BG46" i="2"/>
  <c r="BR46" i="2"/>
  <c r="BR70" i="2"/>
  <c r="BG70" i="2"/>
  <c r="BR76" i="2"/>
  <c r="BG76" i="2"/>
  <c r="BR87" i="2"/>
  <c r="BG87" i="2"/>
  <c r="BR74" i="2"/>
  <c r="BG74" i="2"/>
  <c r="BR117" i="2"/>
  <c r="BG117" i="2"/>
  <c r="BG126" i="2"/>
  <c r="BR126" i="2"/>
  <c r="BR134" i="2"/>
  <c r="BG134" i="2"/>
  <c r="BP19" i="2"/>
  <c r="BB19" i="2"/>
  <c r="BP38" i="2"/>
  <c r="BB38" i="2"/>
  <c r="BB30" i="2"/>
  <c r="BP30" i="2"/>
  <c r="BB55" i="2"/>
  <c r="BP55" i="2"/>
  <c r="BP39" i="2"/>
  <c r="BB39" i="2"/>
  <c r="BP49" i="2"/>
  <c r="BB49" i="2"/>
  <c r="BB77" i="2"/>
  <c r="BP77" i="2"/>
  <c r="BP78" i="2"/>
  <c r="BB78" i="2"/>
  <c r="BB106" i="2"/>
  <c r="BP106" i="2"/>
  <c r="BP111" i="2"/>
  <c r="BB111" i="2"/>
  <c r="BP132" i="2"/>
  <c r="BB132" i="2"/>
  <c r="BN75" i="2"/>
  <c r="AW75" i="2"/>
  <c r="BB64" i="2"/>
  <c r="BP64" i="2"/>
  <c r="BN33" i="2"/>
  <c r="AW33" i="2"/>
  <c r="BN70" i="2"/>
  <c r="AW70" i="2"/>
  <c r="AW16" i="2"/>
  <c r="BN16" i="2"/>
  <c r="AW81" i="2"/>
  <c r="BN81" i="2"/>
  <c r="BN49" i="2"/>
  <c r="AW49" i="2"/>
  <c r="AW53" i="2"/>
  <c r="BN53" i="2"/>
  <c r="AW114" i="2"/>
  <c r="BN114" i="2"/>
  <c r="BN79" i="2"/>
  <c r="AW79" i="2"/>
  <c r="AW118" i="2"/>
  <c r="BN118" i="2"/>
  <c r="AW120" i="2"/>
  <c r="BN120" i="2"/>
  <c r="BN129" i="2"/>
  <c r="AW129" i="2"/>
  <c r="BR16" i="2"/>
  <c r="BG16" i="2"/>
  <c r="BG24" i="2"/>
  <c r="BR24" i="2"/>
  <c r="BG17" i="2"/>
  <c r="BR17" i="2"/>
  <c r="BG49" i="2"/>
  <c r="BR49" i="2"/>
  <c r="BG53" i="2"/>
  <c r="BR53" i="2"/>
  <c r="BG93" i="2"/>
  <c r="BR93" i="2"/>
  <c r="BG105" i="2"/>
  <c r="BR105" i="2"/>
  <c r="BR77" i="2"/>
  <c r="BG77" i="2"/>
  <c r="BG133" i="2"/>
  <c r="BR133" i="2"/>
  <c r="BG131" i="2"/>
  <c r="BR131" i="2"/>
  <c r="BR136" i="2"/>
  <c r="BG136" i="2"/>
  <c r="BB31" i="2"/>
  <c r="BP31" i="2"/>
  <c r="BB13" i="2"/>
  <c r="BP13" i="2"/>
  <c r="BB58" i="2"/>
  <c r="BP58" i="2"/>
  <c r="BB110" i="2"/>
  <c r="BP110" i="2"/>
  <c r="BP42" i="2"/>
  <c r="BB42" i="2"/>
  <c r="BP52" i="2"/>
  <c r="BB52" i="2"/>
  <c r="BB101" i="2"/>
  <c r="BP101" i="2"/>
  <c r="BP81" i="2"/>
  <c r="BB81" i="2"/>
  <c r="BB109" i="2"/>
  <c r="BP109" i="2"/>
  <c r="BB116" i="2"/>
  <c r="BP116" i="2"/>
  <c r="BP134" i="2"/>
  <c r="BB134" i="2"/>
  <c r="AW56" i="2"/>
  <c r="BN56" i="2"/>
  <c r="BG40" i="2"/>
  <c r="BR40" i="2"/>
  <c r="BG55" i="2"/>
  <c r="BR55" i="2"/>
  <c r="BP35" i="2"/>
  <c r="BB35" i="2"/>
  <c r="AW26" i="2"/>
  <c r="BN26" i="2"/>
  <c r="AR14" i="2"/>
  <c r="BL14" i="2"/>
  <c r="AR12" i="2"/>
  <c r="BL12" i="2"/>
  <c r="BN67" i="2"/>
  <c r="AW67" i="2"/>
  <c r="BN14" i="2"/>
  <c r="AW14" i="2"/>
  <c r="AW19" i="2"/>
  <c r="BN19" i="2"/>
  <c r="BN78" i="2"/>
  <c r="AW78" i="2"/>
  <c r="BN52" i="2"/>
  <c r="AW52" i="2"/>
  <c r="BN54" i="2"/>
  <c r="AW54" i="2"/>
  <c r="BN121" i="2"/>
  <c r="AW121" i="2"/>
  <c r="AW82" i="2"/>
  <c r="BN82" i="2"/>
  <c r="BN102" i="2"/>
  <c r="AW102" i="2"/>
  <c r="BN125" i="2"/>
  <c r="AW125" i="2"/>
  <c r="BN131" i="2"/>
  <c r="AW131" i="2"/>
  <c r="BG29" i="2"/>
  <c r="BR29" i="2"/>
  <c r="BG12" i="2"/>
  <c r="BR12" i="2"/>
  <c r="BG20" i="2"/>
  <c r="BR20" i="2"/>
  <c r="BG52" i="2"/>
  <c r="BR52" i="2"/>
  <c r="BG54" i="2"/>
  <c r="BR54" i="2"/>
  <c r="BG102" i="2"/>
  <c r="BR102" i="2"/>
  <c r="BR92" i="2"/>
  <c r="BG92" i="2"/>
  <c r="BR80" i="2"/>
  <c r="BG80" i="2"/>
  <c r="BG139" i="2"/>
  <c r="BR139" i="2"/>
  <c r="BG137" i="2"/>
  <c r="BR137" i="2"/>
  <c r="BR138" i="2"/>
  <c r="BG138" i="2"/>
  <c r="BP33" i="2"/>
  <c r="BB33" i="2"/>
  <c r="BP56" i="2"/>
  <c r="BB56" i="2"/>
  <c r="BP68" i="2"/>
  <c r="BB68" i="2"/>
  <c r="BP44" i="2"/>
  <c r="BB44" i="2"/>
  <c r="BP45" i="2"/>
  <c r="BB45" i="2"/>
  <c r="BP59" i="2"/>
  <c r="BB59" i="2"/>
  <c r="BB72" i="2"/>
  <c r="BP72" i="2"/>
  <c r="BP84" i="2"/>
  <c r="BB84" i="2"/>
  <c r="BB122" i="2"/>
  <c r="BP122" i="2"/>
  <c r="BB135" i="2"/>
  <c r="BP135" i="2"/>
  <c r="BP136" i="2"/>
  <c r="BB136" i="2"/>
  <c r="BN51" i="2"/>
  <c r="AW51" i="2"/>
  <c r="BN119" i="2"/>
  <c r="AW119" i="2"/>
  <c r="BR10" i="2"/>
  <c r="BG10" i="2"/>
  <c r="BG60" i="2"/>
  <c r="BR60" i="2"/>
  <c r="BB43" i="2"/>
  <c r="BP43" i="2"/>
  <c r="BN41" i="2"/>
  <c r="AW41" i="2"/>
  <c r="BN18" i="2"/>
  <c r="AW18" i="2"/>
  <c r="BN21" i="2"/>
  <c r="AW21" i="2"/>
  <c r="AW22" i="2"/>
  <c r="BN22" i="2"/>
  <c r="BN90" i="2"/>
  <c r="AW90" i="2"/>
  <c r="AW60" i="2"/>
  <c r="BN60" i="2"/>
  <c r="BN55" i="2"/>
  <c r="AW55" i="2"/>
  <c r="BN91" i="2"/>
  <c r="AW91" i="2"/>
  <c r="AW85" i="2"/>
  <c r="BN85" i="2"/>
  <c r="AW116" i="2"/>
  <c r="BN116" i="2"/>
  <c r="AW111" i="2"/>
  <c r="BN111" i="2"/>
  <c r="BN133" i="2"/>
  <c r="AW133" i="2"/>
  <c r="BR32" i="2"/>
  <c r="BG32" i="2"/>
  <c r="BR21" i="2"/>
  <c r="BG21" i="2"/>
  <c r="BG23" i="2"/>
  <c r="BR23" i="2"/>
  <c r="BR58" i="2"/>
  <c r="BG58" i="2"/>
  <c r="BG63" i="2"/>
  <c r="BR63" i="2"/>
  <c r="BG66" i="2"/>
  <c r="BR66" i="2"/>
  <c r="BG88" i="2"/>
  <c r="BR88" i="2"/>
  <c r="BG83" i="2"/>
  <c r="BR83" i="2"/>
  <c r="BG98" i="2"/>
  <c r="BR98" i="2"/>
  <c r="BR106" i="2"/>
  <c r="BG106" i="2"/>
  <c r="BR140" i="2"/>
  <c r="BG140" i="2"/>
  <c r="BP34" i="2"/>
  <c r="BB34" i="2"/>
  <c r="BB17" i="2"/>
  <c r="BP17" i="2"/>
  <c r="BB15" i="2"/>
  <c r="BP15" i="2"/>
  <c r="BB47" i="2"/>
  <c r="BP47" i="2"/>
  <c r="BB48" i="2"/>
  <c r="BP48" i="2"/>
  <c r="BP60" i="2"/>
  <c r="BB60" i="2"/>
  <c r="BP76" i="2"/>
  <c r="BB76" i="2"/>
  <c r="BP87" i="2"/>
  <c r="BB87" i="2"/>
  <c r="BB131" i="2"/>
  <c r="BP131" i="2"/>
  <c r="BB119" i="2"/>
  <c r="BP119" i="2"/>
  <c r="BP138" i="2"/>
  <c r="BB138" i="2"/>
  <c r="AW77" i="2"/>
  <c r="BN77" i="2"/>
  <c r="AW42" i="2"/>
  <c r="BN42" i="2"/>
  <c r="BN101" i="2"/>
  <c r="AW101" i="2"/>
  <c r="BR104" i="2"/>
  <c r="BG104" i="2"/>
  <c r="BN35" i="2"/>
  <c r="AW35" i="2"/>
  <c r="AW25" i="2"/>
  <c r="BN25" i="2"/>
  <c r="BN61" i="2"/>
  <c r="AW61" i="2"/>
  <c r="AW105" i="2"/>
  <c r="BN105" i="2"/>
  <c r="BN126" i="2"/>
  <c r="AW126" i="2"/>
  <c r="BN135" i="2"/>
  <c r="AW135" i="2"/>
  <c r="BR31" i="2"/>
  <c r="BG31" i="2"/>
  <c r="BG26" i="2"/>
  <c r="BR26" i="2"/>
  <c r="BR59" i="2"/>
  <c r="BG59" i="2"/>
  <c r="BG67" i="2"/>
  <c r="BR67" i="2"/>
  <c r="BR71" i="2"/>
  <c r="BG71" i="2"/>
  <c r="BG78" i="2"/>
  <c r="BR78" i="2"/>
  <c r="BR86" i="2"/>
  <c r="BG86" i="2"/>
  <c r="BG115" i="2"/>
  <c r="BR115" i="2"/>
  <c r="BG114" i="2"/>
  <c r="BR114" i="2"/>
  <c r="BR121" i="2"/>
  <c r="BG121" i="2"/>
  <c r="BP40" i="2"/>
  <c r="BB40" i="2"/>
  <c r="BB26" i="2"/>
  <c r="BP26" i="2"/>
  <c r="BB18" i="2"/>
  <c r="BP18" i="2"/>
  <c r="BB50" i="2"/>
  <c r="BP50" i="2"/>
  <c r="BB51" i="2"/>
  <c r="BP51" i="2"/>
  <c r="BB86" i="2"/>
  <c r="BP86" i="2"/>
  <c r="BP85" i="2"/>
  <c r="BB85" i="2"/>
  <c r="BP91" i="2"/>
  <c r="BB91" i="2"/>
  <c r="BB137" i="2"/>
  <c r="BP137" i="2"/>
  <c r="BP112" i="2"/>
  <c r="BB112" i="2"/>
  <c r="BP140" i="2"/>
  <c r="BB140" i="2"/>
  <c r="AW44" i="2"/>
  <c r="BN44" i="2"/>
  <c r="BN63" i="2"/>
  <c r="AW63" i="2"/>
  <c r="AW99" i="2"/>
  <c r="BN99" i="2"/>
  <c r="BG50" i="2"/>
  <c r="BR50" i="2"/>
  <c r="BL15" i="2"/>
  <c r="AR15" i="2"/>
  <c r="AW10" i="2"/>
  <c r="BN10" i="2"/>
  <c r="AW65" i="2"/>
  <c r="BN65" i="2"/>
  <c r="AW109" i="2"/>
  <c r="BN109" i="2"/>
  <c r="BN88" i="2"/>
  <c r="AW88" i="2"/>
  <c r="BN123" i="2"/>
  <c r="AW123" i="2"/>
  <c r="BR13" i="2"/>
  <c r="BG13" i="2"/>
  <c r="BL16" i="2"/>
  <c r="AW38" i="2"/>
  <c r="BN38" i="2"/>
  <c r="AW15" i="2"/>
  <c r="BN15" i="2"/>
  <c r="AW28" i="2"/>
  <c r="BN28" i="2"/>
  <c r="AW69" i="2"/>
  <c r="BN69" i="2"/>
  <c r="BN83" i="2"/>
  <c r="AW83" i="2"/>
  <c r="BN87" i="2"/>
  <c r="AW87" i="2"/>
  <c r="BN113" i="2"/>
  <c r="AW113" i="2"/>
  <c r="BN106" i="2"/>
  <c r="AW106" i="2"/>
  <c r="AW130" i="2"/>
  <c r="BN130" i="2"/>
  <c r="BN132" i="2"/>
  <c r="AW132" i="2"/>
  <c r="BN137" i="2"/>
  <c r="AW137" i="2"/>
  <c r="BG25" i="2"/>
  <c r="BR25" i="2"/>
  <c r="BG34" i="2"/>
  <c r="BR34" i="2"/>
  <c r="BR65" i="2"/>
  <c r="BG65" i="2"/>
  <c r="BR64" i="2"/>
  <c r="BG64" i="2"/>
  <c r="BR75" i="2"/>
  <c r="BG75" i="2"/>
  <c r="BG79" i="2"/>
  <c r="BR79" i="2"/>
  <c r="BR81" i="2"/>
  <c r="BG81" i="2"/>
  <c r="BR89" i="2"/>
  <c r="BG89" i="2"/>
  <c r="BG103" i="2"/>
  <c r="BR103" i="2"/>
  <c r="BG129" i="2"/>
  <c r="BR129" i="2"/>
  <c r="BR119" i="2"/>
  <c r="BG119" i="2"/>
  <c r="BP82" i="2"/>
  <c r="BB82" i="2"/>
  <c r="BB28" i="2"/>
  <c r="BP28" i="2"/>
  <c r="BB21" i="2"/>
  <c r="BP21" i="2"/>
  <c r="BB54" i="2"/>
  <c r="BP54" i="2"/>
  <c r="BB66" i="2"/>
  <c r="BP66" i="2"/>
  <c r="BB93" i="2"/>
  <c r="BP93" i="2"/>
  <c r="BB95" i="2"/>
  <c r="BP95" i="2"/>
  <c r="BB139" i="2"/>
  <c r="BP139" i="2"/>
  <c r="BB99" i="2"/>
  <c r="BP99" i="2"/>
  <c r="BB124" i="2"/>
  <c r="BP124" i="2"/>
  <c r="BP114" i="2"/>
  <c r="BB114" i="2"/>
  <c r="AW57" i="2"/>
  <c r="BN57" i="2"/>
  <c r="BN124" i="2"/>
  <c r="AW124" i="2"/>
  <c r="AW39" i="2"/>
  <c r="BN39" i="2"/>
  <c r="AW20" i="2"/>
  <c r="BN20" i="2"/>
  <c r="BN34" i="2"/>
  <c r="AW34" i="2"/>
  <c r="BN71" i="2"/>
  <c r="AW71" i="2"/>
  <c r="AW59" i="2"/>
  <c r="BN59" i="2"/>
  <c r="BN72" i="2"/>
  <c r="AW72" i="2"/>
  <c r="AW94" i="2"/>
  <c r="BN94" i="2"/>
  <c r="AW128" i="2"/>
  <c r="BN128" i="2"/>
  <c r="AW95" i="2"/>
  <c r="BN95" i="2"/>
  <c r="BN134" i="2"/>
  <c r="AW134" i="2"/>
  <c r="BN139" i="2"/>
  <c r="AW139" i="2"/>
  <c r="BR27" i="2"/>
  <c r="BG27" i="2"/>
  <c r="BG39" i="2"/>
  <c r="BR39" i="2"/>
  <c r="BR30" i="2"/>
  <c r="BG30" i="2"/>
  <c r="BG57" i="2"/>
  <c r="BR57" i="2"/>
  <c r="BG38" i="2"/>
  <c r="BR38" i="2"/>
  <c r="BG62" i="2"/>
  <c r="BR62" i="2"/>
  <c r="BR84" i="2"/>
  <c r="BG84" i="2"/>
  <c r="BG122" i="2"/>
  <c r="BR122" i="2"/>
  <c r="BG112" i="2"/>
  <c r="BR112" i="2"/>
  <c r="BG111" i="2"/>
  <c r="BR111" i="2"/>
  <c r="BG127" i="2"/>
  <c r="BR127" i="2"/>
  <c r="BP20" i="2"/>
  <c r="BB20" i="2"/>
  <c r="BB14" i="2"/>
  <c r="BP14" i="2"/>
  <c r="BB24" i="2"/>
  <c r="BP24" i="2"/>
  <c r="BB67" i="2"/>
  <c r="BP67" i="2"/>
  <c r="BB71" i="2"/>
  <c r="BP71" i="2"/>
  <c r="BB97" i="2"/>
  <c r="BP97" i="2"/>
  <c r="BB89" i="2"/>
  <c r="BP89" i="2"/>
  <c r="BB107" i="2"/>
  <c r="BP107" i="2"/>
  <c r="BB118" i="2"/>
  <c r="BP118" i="2"/>
  <c r="BP117" i="2"/>
  <c r="BB117" i="2"/>
  <c r="BP126" i="2"/>
  <c r="BB126" i="2"/>
  <c r="BL10" i="2"/>
  <c r="AR10" i="2"/>
  <c r="BN36" i="2"/>
  <c r="AW36" i="2"/>
  <c r="BN92" i="2"/>
  <c r="AW92" i="2"/>
  <c r="AW103" i="2"/>
  <c r="BN103" i="2"/>
  <c r="AW136" i="2"/>
  <c r="BN136" i="2"/>
  <c r="BG11" i="2"/>
  <c r="BR11" i="2"/>
  <c r="BR42" i="2"/>
  <c r="BG42" i="2"/>
  <c r="BR41" i="2"/>
  <c r="BG41" i="2"/>
  <c r="BG110" i="2"/>
  <c r="BR110" i="2"/>
  <c r="BR96" i="2"/>
  <c r="BG96" i="2"/>
  <c r="BG118" i="2"/>
  <c r="BR118" i="2"/>
  <c r="BB16" i="2"/>
  <c r="BP16" i="2"/>
  <c r="BP74" i="2"/>
  <c r="BB74" i="2"/>
  <c r="BP88" i="2"/>
  <c r="BB88" i="2"/>
  <c r="BB103" i="2"/>
  <c r="BP103" i="2"/>
  <c r="BP115" i="2"/>
  <c r="BB115" i="2"/>
  <c r="BN27" i="2"/>
  <c r="AW27" i="2"/>
  <c r="BN30" i="2"/>
  <c r="AW30" i="2"/>
  <c r="AW11" i="2"/>
  <c r="BN11" i="2"/>
  <c r="AW45" i="2"/>
  <c r="BN45" i="2"/>
  <c r="BN97" i="2"/>
  <c r="AW97" i="2"/>
  <c r="AW58" i="2"/>
  <c r="BN58" i="2"/>
  <c r="BN73" i="2"/>
  <c r="AW73" i="2"/>
  <c r="AW93" i="2"/>
  <c r="BN93" i="2"/>
  <c r="BN89" i="2"/>
  <c r="AW89" i="2"/>
  <c r="BN100" i="2"/>
  <c r="AW100" i="2"/>
  <c r="BN138" i="2"/>
  <c r="AW138" i="2"/>
  <c r="BG19" i="2"/>
  <c r="BR19" i="2"/>
  <c r="BR61" i="2"/>
  <c r="BG61" i="2"/>
  <c r="BG45" i="2"/>
  <c r="BR45" i="2"/>
  <c r="BR73" i="2"/>
  <c r="BG73" i="2"/>
  <c r="BR44" i="2"/>
  <c r="BG44" i="2"/>
  <c r="BR48" i="2"/>
  <c r="BG48" i="2"/>
  <c r="BG125" i="2"/>
  <c r="BR125" i="2"/>
  <c r="BG135" i="2"/>
  <c r="BR135" i="2"/>
  <c r="BG108" i="2"/>
  <c r="BR108" i="2"/>
  <c r="BR116" i="2"/>
  <c r="BG116" i="2"/>
  <c r="BB23" i="2"/>
  <c r="BP23" i="2"/>
  <c r="BP46" i="2"/>
  <c r="BB46" i="2"/>
  <c r="BP10" i="2"/>
  <c r="BB10" i="2"/>
  <c r="BP73" i="2"/>
  <c r="BB73" i="2"/>
  <c r="BB63" i="2"/>
  <c r="BP63" i="2"/>
  <c r="BB61" i="2"/>
  <c r="BP61" i="2"/>
  <c r="BP92" i="2"/>
  <c r="BB92" i="2"/>
  <c r="BP100" i="2"/>
  <c r="BB100" i="2"/>
  <c r="BP96" i="2"/>
  <c r="BB96" i="2"/>
  <c r="BB125" i="2"/>
  <c r="BP125" i="2"/>
  <c r="BP127" i="2"/>
  <c r="BB127" i="2"/>
  <c r="AO17" i="2"/>
  <c r="BJ16" i="2"/>
  <c r="AP16" i="2"/>
  <c r="BK16" i="2" s="1"/>
  <c r="BN84" i="2"/>
  <c r="AW84" i="2"/>
  <c r="AW107" i="2"/>
  <c r="BN107" i="2"/>
  <c r="BG35" i="2"/>
  <c r="BR35" i="2"/>
  <c r="BR68" i="2"/>
  <c r="BG68" i="2"/>
  <c r="BR94" i="2"/>
  <c r="BG94" i="2"/>
  <c r="BG91" i="2"/>
  <c r="BR91" i="2"/>
  <c r="BG123" i="2"/>
  <c r="BR123" i="2"/>
  <c r="BB22" i="2"/>
  <c r="BP22" i="2"/>
  <c r="BB27" i="2"/>
  <c r="BP27" i="2"/>
  <c r="BP79" i="2"/>
  <c r="BB79" i="2"/>
  <c r="BB90" i="2"/>
  <c r="BP90" i="2"/>
  <c r="BB121" i="2"/>
  <c r="BP121" i="2"/>
  <c r="BL13" i="2"/>
  <c r="AR13" i="2"/>
  <c r="BL11" i="2"/>
  <c r="AR11" i="2"/>
  <c r="BN31" i="2"/>
  <c r="AW31" i="2"/>
  <c r="BN24" i="2"/>
  <c r="AW24" i="2"/>
  <c r="AW29" i="2"/>
  <c r="BN29" i="2"/>
  <c r="BN48" i="2"/>
  <c r="AW48" i="2"/>
  <c r="AW37" i="2"/>
  <c r="BN37" i="2"/>
  <c r="AW68" i="2"/>
  <c r="BN68" i="2"/>
  <c r="BN74" i="2"/>
  <c r="AW74" i="2"/>
  <c r="AW96" i="2"/>
  <c r="BN96" i="2"/>
  <c r="BN108" i="2"/>
  <c r="AW108" i="2"/>
  <c r="AW98" i="2"/>
  <c r="BN98" i="2"/>
  <c r="BN140" i="2"/>
  <c r="AW140" i="2"/>
  <c r="BG28" i="2"/>
  <c r="BR28" i="2"/>
  <c r="BR33" i="2"/>
  <c r="BG33" i="2"/>
  <c r="BR72" i="2"/>
  <c r="BG72" i="2"/>
  <c r="BG69" i="2"/>
  <c r="BR69" i="2"/>
  <c r="BG101" i="2"/>
  <c r="BR101" i="2"/>
  <c r="BG47" i="2"/>
  <c r="BR47" i="2"/>
  <c r="BR51" i="2"/>
  <c r="BG51" i="2"/>
  <c r="BG99" i="2"/>
  <c r="BR99" i="2"/>
  <c r="BG107" i="2"/>
  <c r="BR107" i="2"/>
  <c r="BR109" i="2"/>
  <c r="BG109" i="2"/>
  <c r="BR128" i="2"/>
  <c r="BG128" i="2"/>
  <c r="BP25" i="2"/>
  <c r="BB25" i="2"/>
  <c r="BB12" i="2"/>
  <c r="BP12" i="2"/>
  <c r="BP57" i="2"/>
  <c r="BB57" i="2"/>
  <c r="BP32" i="2"/>
  <c r="BB32" i="2"/>
  <c r="BP80" i="2"/>
  <c r="BB80" i="2"/>
  <c r="BB65" i="2"/>
  <c r="BP65" i="2"/>
  <c r="BB70" i="2"/>
  <c r="BP70" i="2"/>
  <c r="BP113" i="2"/>
  <c r="BB113" i="2"/>
  <c r="BP108" i="2"/>
  <c r="BB108" i="2"/>
  <c r="BB129" i="2"/>
  <c r="BP129" i="2"/>
  <c r="BB123" i="2"/>
  <c r="BP123" i="2"/>
  <c r="AO18" i="2" l="1"/>
  <c r="BJ17" i="2"/>
  <c r="AP17" i="2"/>
  <c r="BK17" i="2" s="1"/>
  <c r="AQ17" i="2"/>
  <c r="AR16" i="2"/>
  <c r="BJ18" i="2" l="1"/>
  <c r="AO19" i="2"/>
  <c r="AP18" i="2"/>
  <c r="BK18" i="2" s="1"/>
  <c r="AQ18" i="2"/>
  <c r="AR17" i="2"/>
  <c r="BL17" i="2"/>
  <c r="AR18" i="2" l="1"/>
  <c r="BL18" i="2"/>
  <c r="AO20" i="2"/>
  <c r="BJ19" i="2"/>
  <c r="AP19" i="2"/>
  <c r="BK19" i="2" s="1"/>
  <c r="AQ19" i="2"/>
  <c r="AO21" i="2" l="1"/>
  <c r="BJ20" i="2"/>
  <c r="AP20" i="2"/>
  <c r="BK20" i="2" s="1"/>
  <c r="AQ20" i="2"/>
  <c r="BL19" i="2"/>
  <c r="AR19" i="2"/>
  <c r="AR20" i="2" l="1"/>
  <c r="BL20" i="2"/>
  <c r="AO22" i="2"/>
  <c r="BJ21" i="2"/>
  <c r="AP21" i="2"/>
  <c r="BK21" i="2" s="1"/>
  <c r="AQ21" i="2"/>
  <c r="AO23" i="2" l="1"/>
  <c r="BJ22" i="2"/>
  <c r="AP22" i="2"/>
  <c r="BK22" i="2" s="1"/>
  <c r="AQ22" i="2"/>
  <c r="BL21" i="2"/>
  <c r="AR21" i="2"/>
  <c r="BL22" i="2" l="1"/>
  <c r="AR22" i="2"/>
  <c r="AO24" i="2"/>
  <c r="BJ23" i="2"/>
  <c r="AP23" i="2"/>
  <c r="BK23" i="2" s="1"/>
  <c r="AQ23" i="2"/>
  <c r="BJ24" i="2" l="1"/>
  <c r="AO25" i="2"/>
  <c r="AP24" i="2"/>
  <c r="BK24" i="2" s="1"/>
  <c r="AQ24" i="2"/>
  <c r="AR23" i="2"/>
  <c r="BL23" i="2"/>
  <c r="AR24" i="2" l="1"/>
  <c r="BL24" i="2"/>
  <c r="AO26" i="2"/>
  <c r="BJ25" i="2"/>
  <c r="AP25" i="2"/>
  <c r="BK25" i="2" s="1"/>
  <c r="AQ25" i="2"/>
  <c r="BL25" i="2" l="1"/>
  <c r="AR25" i="2"/>
  <c r="BJ26" i="2"/>
  <c r="AO27" i="2"/>
  <c r="AP26" i="2"/>
  <c r="BK26" i="2" s="1"/>
  <c r="AQ26" i="2"/>
  <c r="AR26" i="2" l="1"/>
  <c r="BL26" i="2"/>
  <c r="BJ27" i="2"/>
  <c r="AO28" i="2"/>
  <c r="AP27" i="2"/>
  <c r="BK27" i="2" s="1"/>
  <c r="AQ27" i="2"/>
  <c r="AR27" i="2" l="1"/>
  <c r="BL27" i="2"/>
  <c r="AO29" i="2"/>
  <c r="BJ28" i="2"/>
  <c r="AP28" i="2"/>
  <c r="BK28" i="2" s="1"/>
  <c r="AQ28" i="2"/>
  <c r="BL28" i="2" l="1"/>
  <c r="AR28" i="2"/>
  <c r="BJ29" i="2"/>
  <c r="AO30" i="2"/>
  <c r="AP29" i="2"/>
  <c r="BK29" i="2" s="1"/>
  <c r="AQ29" i="2"/>
  <c r="AR29" i="2" l="1"/>
  <c r="BL29" i="2"/>
  <c r="BJ30" i="2"/>
  <c r="AO31" i="2"/>
  <c r="AP30" i="2"/>
  <c r="BK30" i="2" s="1"/>
  <c r="AQ30" i="2"/>
  <c r="AR30" i="2" l="1"/>
  <c r="BL30" i="2"/>
  <c r="AO32" i="2"/>
  <c r="BJ31" i="2"/>
  <c r="AP31" i="2"/>
  <c r="BK31" i="2" s="1"/>
  <c r="AQ31" i="2"/>
  <c r="AR31" i="2" l="1"/>
  <c r="BL31" i="2"/>
  <c r="AO33" i="2"/>
  <c r="BJ32" i="2"/>
  <c r="AP32" i="2"/>
  <c r="BK32" i="2" s="1"/>
  <c r="AQ32" i="2"/>
  <c r="BL32" i="2" l="1"/>
  <c r="AR32" i="2"/>
  <c r="BJ33" i="2"/>
  <c r="AO34" i="2"/>
  <c r="AP33" i="2"/>
  <c r="BK33" i="2" s="1"/>
  <c r="AQ33" i="2"/>
  <c r="BJ34" i="2" l="1"/>
  <c r="AO35" i="2"/>
  <c r="AP34" i="2"/>
  <c r="BK34" i="2" s="1"/>
  <c r="AQ34" i="2"/>
  <c r="BL33" i="2"/>
  <c r="AR33" i="2"/>
  <c r="AR34" i="2" l="1"/>
  <c r="BL34" i="2"/>
  <c r="AO36" i="2"/>
  <c r="BJ35" i="2"/>
  <c r="AP35" i="2"/>
  <c r="BK35" i="2" s="1"/>
  <c r="AQ35" i="2"/>
  <c r="BJ36" i="2" l="1"/>
  <c r="AO37" i="2"/>
  <c r="AP36" i="2"/>
  <c r="BK36" i="2" s="1"/>
  <c r="AQ36" i="2"/>
  <c r="BL35" i="2"/>
  <c r="AR35" i="2"/>
  <c r="AR36" i="2" l="1"/>
  <c r="BL36" i="2"/>
  <c r="BJ37" i="2"/>
  <c r="AO38" i="2"/>
  <c r="AP37" i="2"/>
  <c r="BK37" i="2" s="1"/>
  <c r="AQ37" i="2"/>
  <c r="BJ38" i="2" l="1"/>
  <c r="AO39" i="2"/>
  <c r="AP38" i="2"/>
  <c r="BK38" i="2" s="1"/>
  <c r="AQ38" i="2"/>
  <c r="BL37" i="2"/>
  <c r="AR37" i="2"/>
  <c r="BL38" i="2" l="1"/>
  <c r="AR38" i="2"/>
  <c r="BJ39" i="2"/>
  <c r="AO40" i="2"/>
  <c r="AP39" i="2"/>
  <c r="BK39" i="2" s="1"/>
  <c r="AQ39" i="2"/>
  <c r="BJ40" i="2" l="1"/>
  <c r="AO41" i="2"/>
  <c r="AP40" i="2"/>
  <c r="BK40" i="2" s="1"/>
  <c r="AQ40" i="2"/>
  <c r="BL39" i="2"/>
  <c r="AR39" i="2"/>
  <c r="AO42" i="2" l="1"/>
  <c r="BJ41" i="2"/>
  <c r="AP41" i="2"/>
  <c r="BK41" i="2" s="1"/>
  <c r="AQ41" i="2"/>
  <c r="BL40" i="2"/>
  <c r="AR40" i="2"/>
  <c r="BL41" i="2" l="1"/>
  <c r="AR41" i="2"/>
  <c r="AO43" i="2"/>
  <c r="BJ42" i="2"/>
  <c r="AP42" i="2"/>
  <c r="BK42" i="2" s="1"/>
  <c r="AQ42" i="2"/>
  <c r="AR42" i="2" l="1"/>
  <c r="BL42" i="2"/>
  <c r="BJ43" i="2"/>
  <c r="AO44" i="2"/>
  <c r="AP43" i="2"/>
  <c r="BK43" i="2" s="1"/>
  <c r="AQ43" i="2"/>
  <c r="BL43" i="2" l="1"/>
  <c r="AR43" i="2"/>
  <c r="AO45" i="2"/>
  <c r="BJ44" i="2"/>
  <c r="AP44" i="2"/>
  <c r="BK44" i="2" s="1"/>
  <c r="AQ44" i="2"/>
  <c r="AR44" i="2" l="1"/>
  <c r="BL44" i="2"/>
  <c r="BJ45" i="2"/>
  <c r="AO46" i="2"/>
  <c r="AP45" i="2"/>
  <c r="BK45" i="2" s="1"/>
  <c r="AQ45" i="2"/>
  <c r="BL45" i="2" l="1"/>
  <c r="AR45" i="2"/>
  <c r="BJ46" i="2"/>
  <c r="AO47" i="2"/>
  <c r="AP46" i="2"/>
  <c r="BK46" i="2" s="1"/>
  <c r="AQ46" i="2"/>
  <c r="BL46" i="2" l="1"/>
  <c r="AR46" i="2"/>
  <c r="AO48" i="2"/>
  <c r="BJ47" i="2"/>
  <c r="AP47" i="2"/>
  <c r="BK47" i="2" s="1"/>
  <c r="AQ47" i="2"/>
  <c r="BL47" i="2" l="1"/>
  <c r="AR47" i="2"/>
  <c r="AO49" i="2"/>
  <c r="BJ48" i="2"/>
  <c r="AP48" i="2"/>
  <c r="BK48" i="2" s="1"/>
  <c r="AQ48" i="2"/>
  <c r="BL48" i="2" l="1"/>
  <c r="AR48" i="2"/>
  <c r="AO50" i="2"/>
  <c r="BJ49" i="2"/>
  <c r="AP49" i="2"/>
  <c r="BK49" i="2" s="1"/>
  <c r="AQ49" i="2"/>
  <c r="BL49" i="2" l="1"/>
  <c r="AR49" i="2"/>
  <c r="AO51" i="2"/>
  <c r="BJ50" i="2"/>
  <c r="AP50" i="2"/>
  <c r="BK50" i="2" s="1"/>
  <c r="AQ50" i="2"/>
  <c r="BL50" i="2" l="1"/>
  <c r="AR50" i="2"/>
  <c r="AO52" i="2"/>
  <c r="BJ51" i="2"/>
  <c r="AP51" i="2"/>
  <c r="BK51" i="2" s="1"/>
  <c r="AQ51" i="2"/>
  <c r="BL51" i="2" l="1"/>
  <c r="AR51" i="2"/>
  <c r="AO53" i="2"/>
  <c r="BJ52" i="2"/>
  <c r="AP52" i="2"/>
  <c r="BK52" i="2" s="1"/>
  <c r="AQ52" i="2"/>
  <c r="BL52" i="2" l="1"/>
  <c r="AR52" i="2"/>
  <c r="BJ53" i="2"/>
  <c r="AO54" i="2"/>
  <c r="AP53" i="2"/>
  <c r="BK53" i="2" s="1"/>
  <c r="AQ53" i="2"/>
  <c r="BL53" i="2" l="1"/>
  <c r="AR53" i="2"/>
  <c r="BJ54" i="2"/>
  <c r="AO55" i="2"/>
  <c r="AP54" i="2"/>
  <c r="BK54" i="2" s="1"/>
  <c r="AQ54" i="2"/>
  <c r="AR54" i="2" l="1"/>
  <c r="BL54" i="2"/>
  <c r="BJ55" i="2"/>
  <c r="AO56" i="2"/>
  <c r="AP55" i="2"/>
  <c r="BK55" i="2" s="1"/>
  <c r="AQ55" i="2"/>
  <c r="BL55" i="2" l="1"/>
  <c r="AR55" i="2"/>
  <c r="BJ56" i="2"/>
  <c r="AO57" i="2"/>
  <c r="AP56" i="2"/>
  <c r="BK56" i="2" s="1"/>
  <c r="AQ56" i="2"/>
  <c r="BL56" i="2" l="1"/>
  <c r="AR56" i="2"/>
  <c r="BJ57" i="2"/>
  <c r="AO58" i="2"/>
  <c r="AP57" i="2"/>
  <c r="BK57" i="2" s="1"/>
  <c r="AQ57" i="2"/>
  <c r="AR57" i="2" l="1"/>
  <c r="BL57" i="2"/>
  <c r="BJ58" i="2"/>
  <c r="AO59" i="2"/>
  <c r="AP58" i="2"/>
  <c r="BK58" i="2" s="1"/>
  <c r="AQ58" i="2"/>
  <c r="BL58" i="2" l="1"/>
  <c r="AR58" i="2"/>
  <c r="BJ59" i="2"/>
  <c r="AO60" i="2"/>
  <c r="AP59" i="2"/>
  <c r="BK59" i="2" s="1"/>
  <c r="AQ59" i="2"/>
  <c r="BL59" i="2" l="1"/>
  <c r="AR59" i="2"/>
  <c r="BJ60" i="2"/>
  <c r="AO61" i="2"/>
  <c r="AP60" i="2"/>
  <c r="BK60" i="2" s="1"/>
  <c r="AQ60" i="2"/>
  <c r="AR60" i="2" l="1"/>
  <c r="BL60" i="2"/>
  <c r="AO62" i="2"/>
  <c r="BJ61" i="2"/>
  <c r="AP61" i="2"/>
  <c r="BK61" i="2" s="1"/>
  <c r="AQ61" i="2"/>
  <c r="BL61" i="2" l="1"/>
  <c r="AR61" i="2"/>
  <c r="AO63" i="2"/>
  <c r="BJ62" i="2"/>
  <c r="AP62" i="2"/>
  <c r="BK62" i="2" s="1"/>
  <c r="AQ62" i="2"/>
  <c r="AR62" i="2" l="1"/>
  <c r="BL62" i="2"/>
  <c r="BJ63" i="2"/>
  <c r="AO64" i="2"/>
  <c r="AP63" i="2"/>
  <c r="BK63" i="2" s="1"/>
  <c r="AQ63" i="2"/>
  <c r="AR63" i="2" l="1"/>
  <c r="BL63" i="2"/>
  <c r="BJ64" i="2"/>
  <c r="AO65" i="2"/>
  <c r="AP64" i="2"/>
  <c r="BK64" i="2" s="1"/>
  <c r="AQ64" i="2"/>
  <c r="BL64" i="2" l="1"/>
  <c r="AR64" i="2"/>
  <c r="AO66" i="2"/>
  <c r="BJ65" i="2"/>
  <c r="AP65" i="2"/>
  <c r="BK65" i="2" s="1"/>
  <c r="AQ65" i="2"/>
  <c r="AR65" i="2" l="1"/>
  <c r="BL65" i="2"/>
  <c r="BJ66" i="2"/>
  <c r="AO67" i="2"/>
  <c r="AP66" i="2"/>
  <c r="BK66" i="2" s="1"/>
  <c r="AQ66" i="2"/>
  <c r="AR66" i="2" l="1"/>
  <c r="BL66" i="2"/>
  <c r="BJ67" i="2"/>
  <c r="AO68" i="2"/>
  <c r="AP67" i="2"/>
  <c r="BK67" i="2" s="1"/>
  <c r="AQ67" i="2"/>
  <c r="AO69" i="2" l="1"/>
  <c r="BJ68" i="2"/>
  <c r="AP68" i="2"/>
  <c r="BK68" i="2" s="1"/>
  <c r="AQ68" i="2"/>
  <c r="BL67" i="2"/>
  <c r="AR67" i="2"/>
  <c r="AR68" i="2" l="1"/>
  <c r="BL68" i="2"/>
  <c r="AO70" i="2"/>
  <c r="BJ69" i="2"/>
  <c r="AP69" i="2"/>
  <c r="BK69" i="2" s="1"/>
  <c r="AQ69" i="2"/>
  <c r="AR69" i="2" l="1"/>
  <c r="BL69" i="2"/>
  <c r="BJ70" i="2"/>
  <c r="AO71" i="2"/>
  <c r="AP70" i="2"/>
  <c r="BK70" i="2" s="1"/>
  <c r="AQ70" i="2"/>
  <c r="AR70" i="2" l="1"/>
  <c r="BL70" i="2"/>
  <c r="AO72" i="2"/>
  <c r="BJ71" i="2"/>
  <c r="AP71" i="2"/>
  <c r="BK71" i="2" s="1"/>
  <c r="AQ71" i="2"/>
  <c r="AR71" i="2" l="1"/>
  <c r="BL71" i="2"/>
  <c r="AO73" i="2"/>
  <c r="BJ72" i="2"/>
  <c r="AP72" i="2"/>
  <c r="BK72" i="2" s="1"/>
  <c r="AQ72" i="2"/>
  <c r="BL72" i="2" l="1"/>
  <c r="AR72" i="2"/>
  <c r="BJ73" i="2"/>
  <c r="AO74" i="2"/>
  <c r="AP73" i="2"/>
  <c r="BK73" i="2" s="1"/>
  <c r="AQ73" i="2"/>
  <c r="BL73" i="2" l="1"/>
  <c r="AR73" i="2"/>
  <c r="AO75" i="2"/>
  <c r="BJ74" i="2"/>
  <c r="AP74" i="2"/>
  <c r="BK74" i="2" s="1"/>
  <c r="AQ74" i="2"/>
  <c r="BL74" i="2" l="1"/>
  <c r="AR74" i="2"/>
  <c r="BJ75" i="2"/>
  <c r="AO76" i="2"/>
  <c r="AP75" i="2"/>
  <c r="BK75" i="2" s="1"/>
  <c r="AQ75" i="2"/>
  <c r="BL75" i="2" l="1"/>
  <c r="AR75" i="2"/>
  <c r="AO77" i="2"/>
  <c r="BJ76" i="2"/>
  <c r="AP76" i="2"/>
  <c r="BK76" i="2" s="1"/>
  <c r="AQ76" i="2"/>
  <c r="BL76" i="2" l="1"/>
  <c r="AR76" i="2"/>
  <c r="BJ77" i="2"/>
  <c r="AO78" i="2"/>
  <c r="AP77" i="2"/>
  <c r="BK77" i="2" s="1"/>
  <c r="AQ77" i="2"/>
  <c r="BL77" i="2" l="1"/>
  <c r="AR77" i="2"/>
  <c r="BJ78" i="2"/>
  <c r="AO79" i="2"/>
  <c r="AP78" i="2"/>
  <c r="BK78" i="2" s="1"/>
  <c r="AQ78" i="2"/>
  <c r="BL78" i="2" l="1"/>
  <c r="AR78" i="2"/>
  <c r="BJ79" i="2"/>
  <c r="AO80" i="2"/>
  <c r="AP79" i="2"/>
  <c r="BK79" i="2" s="1"/>
  <c r="AQ79" i="2"/>
  <c r="BL79" i="2" l="1"/>
  <c r="AR79" i="2"/>
  <c r="BJ80" i="2"/>
  <c r="AO81" i="2"/>
  <c r="AP80" i="2"/>
  <c r="BK80" i="2" s="1"/>
  <c r="AQ80" i="2"/>
  <c r="BL80" i="2" l="1"/>
  <c r="AR80" i="2"/>
  <c r="AO82" i="2"/>
  <c r="BJ81" i="2"/>
  <c r="AP81" i="2"/>
  <c r="BK81" i="2" s="1"/>
  <c r="AQ81" i="2"/>
  <c r="BL81" i="2" l="1"/>
  <c r="AR81" i="2"/>
  <c r="BJ82" i="2"/>
  <c r="AO83" i="2"/>
  <c r="AP82" i="2"/>
  <c r="BK82" i="2" s="1"/>
  <c r="AQ82" i="2"/>
  <c r="BL82" i="2" l="1"/>
  <c r="AR82" i="2"/>
  <c r="BJ83" i="2"/>
  <c r="AO84" i="2"/>
  <c r="AP83" i="2"/>
  <c r="BK83" i="2" s="1"/>
  <c r="AQ83" i="2"/>
  <c r="BL83" i="2" l="1"/>
  <c r="AR83" i="2"/>
  <c r="AO85" i="2"/>
  <c r="BJ84" i="2"/>
  <c r="AP84" i="2"/>
  <c r="BK84" i="2" s="1"/>
  <c r="AQ84" i="2"/>
  <c r="BL84" i="2" l="1"/>
  <c r="AR84" i="2"/>
  <c r="AO86" i="2"/>
  <c r="BJ85" i="2"/>
  <c r="AP85" i="2"/>
  <c r="BK85" i="2" s="1"/>
  <c r="AQ85" i="2"/>
  <c r="BL85" i="2" l="1"/>
  <c r="AR85" i="2"/>
  <c r="AO87" i="2"/>
  <c r="BJ86" i="2"/>
  <c r="AP86" i="2"/>
  <c r="BK86" i="2" s="1"/>
  <c r="AQ86" i="2"/>
  <c r="AR86" i="2" l="1"/>
  <c r="BL86" i="2"/>
  <c r="BJ87" i="2"/>
  <c r="AO88" i="2"/>
  <c r="AP87" i="2"/>
  <c r="BK87" i="2" s="1"/>
  <c r="AQ87" i="2"/>
  <c r="BL87" i="2" l="1"/>
  <c r="AR87" i="2"/>
  <c r="AO89" i="2"/>
  <c r="BJ88" i="2"/>
  <c r="AP88" i="2"/>
  <c r="BK88" i="2" s="1"/>
  <c r="AQ88" i="2"/>
  <c r="BL88" i="2" l="1"/>
  <c r="AR88" i="2"/>
  <c r="AO90" i="2"/>
  <c r="BJ89" i="2"/>
  <c r="AP89" i="2"/>
  <c r="BK89" i="2" s="1"/>
  <c r="AQ89" i="2"/>
  <c r="BL89" i="2" l="1"/>
  <c r="AR89" i="2"/>
  <c r="BJ90" i="2"/>
  <c r="AO91" i="2"/>
  <c r="AP90" i="2"/>
  <c r="BK90" i="2" s="1"/>
  <c r="AQ90" i="2"/>
  <c r="AR90" i="2" l="1"/>
  <c r="BL90" i="2"/>
  <c r="AO92" i="2"/>
  <c r="BJ91" i="2"/>
  <c r="AP91" i="2"/>
  <c r="BK91" i="2" s="1"/>
  <c r="AQ91" i="2"/>
  <c r="BL91" i="2" l="1"/>
  <c r="AR91" i="2"/>
  <c r="BJ92" i="2"/>
  <c r="AO93" i="2"/>
  <c r="AP92" i="2"/>
  <c r="BK92" i="2" s="1"/>
  <c r="AQ92" i="2"/>
  <c r="BL92" i="2" l="1"/>
  <c r="AR92" i="2"/>
  <c r="AO94" i="2"/>
  <c r="BJ93" i="2"/>
  <c r="AP93" i="2"/>
  <c r="BK93" i="2" s="1"/>
  <c r="AQ93" i="2"/>
  <c r="AR93" i="2" l="1"/>
  <c r="BL93" i="2"/>
  <c r="BJ94" i="2"/>
  <c r="AO95" i="2"/>
  <c r="AP94" i="2"/>
  <c r="BK94" i="2" s="1"/>
  <c r="AQ94" i="2"/>
  <c r="AR94" i="2" l="1"/>
  <c r="BL94" i="2"/>
  <c r="AO96" i="2"/>
  <c r="BJ95" i="2"/>
  <c r="AP95" i="2"/>
  <c r="BK95" i="2" s="1"/>
  <c r="AQ95" i="2"/>
  <c r="BL95" i="2" l="1"/>
  <c r="AR95" i="2"/>
  <c r="BJ96" i="2"/>
  <c r="AO97" i="2"/>
  <c r="AP96" i="2"/>
  <c r="BK96" i="2" s="1"/>
  <c r="AQ96" i="2"/>
  <c r="BL96" i="2" l="1"/>
  <c r="AR96" i="2"/>
  <c r="AO98" i="2"/>
  <c r="BJ97" i="2"/>
  <c r="AP97" i="2"/>
  <c r="BK97" i="2" s="1"/>
  <c r="AQ97" i="2"/>
  <c r="AR97" i="2" l="1"/>
  <c r="BL97" i="2"/>
  <c r="BJ98" i="2"/>
  <c r="AO99" i="2"/>
  <c r="AP98" i="2"/>
  <c r="BK98" i="2" s="1"/>
  <c r="AQ98" i="2"/>
  <c r="BL98" i="2" l="1"/>
  <c r="AR98" i="2"/>
  <c r="BJ99" i="2"/>
  <c r="AO100" i="2"/>
  <c r="AP99" i="2"/>
  <c r="BK99" i="2" s="1"/>
  <c r="AQ99" i="2"/>
  <c r="BL99" i="2" l="1"/>
  <c r="AR99" i="2"/>
  <c r="AO101" i="2"/>
  <c r="BJ100" i="2"/>
  <c r="AP100" i="2"/>
  <c r="BK100" i="2" s="1"/>
  <c r="AQ100" i="2"/>
  <c r="BL100" i="2" l="1"/>
  <c r="AR100" i="2"/>
  <c r="BJ101" i="2"/>
  <c r="AO102" i="2"/>
  <c r="AP101" i="2"/>
  <c r="BK101" i="2" s="1"/>
  <c r="AQ101" i="2"/>
  <c r="AR101" i="2" l="1"/>
  <c r="BL101" i="2"/>
  <c r="BJ102" i="2"/>
  <c r="AO103" i="2"/>
  <c r="AP102" i="2"/>
  <c r="BK102" i="2" s="1"/>
  <c r="AQ102" i="2"/>
  <c r="BL102" i="2" l="1"/>
  <c r="AR102" i="2"/>
  <c r="AO104" i="2"/>
  <c r="BJ103" i="2"/>
  <c r="AP103" i="2"/>
  <c r="BK103" i="2" s="1"/>
  <c r="AQ103" i="2"/>
  <c r="AR103" i="2" l="1"/>
  <c r="BL103" i="2"/>
  <c r="AO105" i="2"/>
  <c r="BJ104" i="2"/>
  <c r="AP104" i="2"/>
  <c r="BK104" i="2" s="1"/>
  <c r="AQ104" i="2"/>
  <c r="BL104" i="2" l="1"/>
  <c r="AR104" i="2"/>
  <c r="AO106" i="2"/>
  <c r="BJ105" i="2"/>
  <c r="AP105" i="2"/>
  <c r="BK105" i="2" s="1"/>
  <c r="AQ105" i="2"/>
  <c r="AR105" i="2" l="1"/>
  <c r="BL105" i="2"/>
  <c r="BJ106" i="2"/>
  <c r="AO107" i="2"/>
  <c r="AP106" i="2"/>
  <c r="BK106" i="2" s="1"/>
  <c r="AQ106" i="2"/>
  <c r="AR106" i="2" l="1"/>
  <c r="BL106" i="2"/>
  <c r="AO108" i="2"/>
  <c r="BJ107" i="2"/>
  <c r="AP107" i="2"/>
  <c r="BK107" i="2" s="1"/>
  <c r="AQ107" i="2"/>
  <c r="BL107" i="2" l="1"/>
  <c r="AR107" i="2"/>
  <c r="BJ108" i="2"/>
  <c r="AO109" i="2"/>
  <c r="AP108" i="2"/>
  <c r="BK108" i="2" s="1"/>
  <c r="AQ108" i="2"/>
  <c r="BL108" i="2" l="1"/>
  <c r="AR108" i="2"/>
  <c r="BJ109" i="2"/>
  <c r="AO110" i="2"/>
  <c r="AP109" i="2"/>
  <c r="BK109" i="2" s="1"/>
  <c r="AQ109" i="2"/>
  <c r="AR109" i="2" l="1"/>
  <c r="BL109" i="2"/>
  <c r="BJ110" i="2"/>
  <c r="AO111" i="2"/>
  <c r="AP110" i="2"/>
  <c r="BK110" i="2" s="1"/>
  <c r="AQ110" i="2"/>
  <c r="BL110" i="2" l="1"/>
  <c r="AR110" i="2"/>
  <c r="AO112" i="2"/>
  <c r="BJ111" i="2"/>
  <c r="AP111" i="2"/>
  <c r="BK111" i="2" s="1"/>
  <c r="AQ111" i="2"/>
  <c r="BL111" i="2" l="1"/>
  <c r="AR111" i="2"/>
  <c r="AO113" i="2"/>
  <c r="BJ112" i="2"/>
  <c r="AP112" i="2"/>
  <c r="BK112" i="2" s="1"/>
  <c r="AQ112" i="2"/>
  <c r="BL112" i="2" l="1"/>
  <c r="AR112" i="2"/>
  <c r="AO114" i="2"/>
  <c r="BJ113" i="2"/>
  <c r="AP113" i="2"/>
  <c r="BK113" i="2" s="1"/>
  <c r="AQ113" i="2"/>
  <c r="AR113" i="2" l="1"/>
  <c r="BL113" i="2"/>
  <c r="AO115" i="2"/>
  <c r="BJ114" i="2"/>
  <c r="AP114" i="2"/>
  <c r="BK114" i="2" s="1"/>
  <c r="AQ114" i="2"/>
  <c r="AR114" i="2" l="1"/>
  <c r="BL114" i="2"/>
  <c r="AO116" i="2"/>
  <c r="BJ115" i="2"/>
  <c r="AP115" i="2"/>
  <c r="BK115" i="2" s="1"/>
  <c r="AQ115" i="2"/>
  <c r="BL115" i="2" l="1"/>
  <c r="AR115" i="2"/>
  <c r="AO117" i="2"/>
  <c r="BJ116" i="2"/>
  <c r="AP116" i="2"/>
  <c r="BK116" i="2" s="1"/>
  <c r="AQ116" i="2"/>
  <c r="AR116" i="2" l="1"/>
  <c r="BL116" i="2"/>
  <c r="BJ117" i="2"/>
  <c r="AO118" i="2"/>
  <c r="AP117" i="2"/>
  <c r="BK117" i="2" s="1"/>
  <c r="AQ117" i="2"/>
  <c r="AR117" i="2" l="1"/>
  <c r="BL117" i="2"/>
  <c r="AO119" i="2"/>
  <c r="BJ118" i="2"/>
  <c r="AP118" i="2"/>
  <c r="BK118" i="2" s="1"/>
  <c r="AQ118" i="2"/>
  <c r="AR118" i="2" l="1"/>
  <c r="BL118" i="2"/>
  <c r="BJ119" i="2"/>
  <c r="AO120" i="2"/>
  <c r="AP119" i="2"/>
  <c r="BK119" i="2" s="1"/>
  <c r="AQ119" i="2"/>
  <c r="AR119" i="2" l="1"/>
  <c r="BL119" i="2"/>
  <c r="BJ120" i="2"/>
  <c r="AO121" i="2"/>
  <c r="AP120" i="2"/>
  <c r="BK120" i="2" s="1"/>
  <c r="AQ120" i="2"/>
  <c r="BL120" i="2" l="1"/>
  <c r="AR120" i="2"/>
  <c r="BJ121" i="2"/>
  <c r="AO122" i="2"/>
  <c r="AP121" i="2"/>
  <c r="BK121" i="2" s="1"/>
  <c r="AQ121" i="2"/>
  <c r="BL121" i="2" l="1"/>
  <c r="AR121" i="2"/>
  <c r="BJ122" i="2"/>
  <c r="AO123" i="2"/>
  <c r="AP122" i="2"/>
  <c r="BK122" i="2" s="1"/>
  <c r="AQ122" i="2"/>
  <c r="BL122" i="2" l="1"/>
  <c r="AR122" i="2"/>
  <c r="BJ123" i="2"/>
  <c r="AO124" i="2"/>
  <c r="AP123" i="2"/>
  <c r="BK123" i="2" s="1"/>
  <c r="AQ123" i="2"/>
  <c r="BL123" i="2" l="1"/>
  <c r="AR123" i="2"/>
  <c r="AO125" i="2"/>
  <c r="BJ124" i="2"/>
  <c r="AP124" i="2"/>
  <c r="BK124" i="2" s="1"/>
  <c r="AQ124" i="2"/>
  <c r="BL124" i="2" l="1"/>
  <c r="AR124" i="2"/>
  <c r="AO126" i="2"/>
  <c r="BJ125" i="2"/>
  <c r="AP125" i="2"/>
  <c r="BK125" i="2" s="1"/>
  <c r="AQ125" i="2"/>
  <c r="AR125" i="2" l="1"/>
  <c r="BL125" i="2"/>
  <c r="AO127" i="2"/>
  <c r="BJ126" i="2"/>
  <c r="AP126" i="2"/>
  <c r="BK126" i="2" s="1"/>
  <c r="AQ126" i="2"/>
  <c r="AR126" i="2" l="1"/>
  <c r="BL126" i="2"/>
  <c r="AO128" i="2"/>
  <c r="BJ127" i="2"/>
  <c r="AP127" i="2"/>
  <c r="BK127" i="2" s="1"/>
  <c r="AQ127" i="2"/>
  <c r="AR127" i="2" l="1"/>
  <c r="BL127" i="2"/>
  <c r="AO129" i="2"/>
  <c r="BJ128" i="2"/>
  <c r="AP128" i="2"/>
  <c r="BK128" i="2" s="1"/>
  <c r="AQ128" i="2"/>
  <c r="AR128" i="2" l="1"/>
  <c r="BL128" i="2"/>
  <c r="AO130" i="2"/>
  <c r="BJ129" i="2"/>
  <c r="AP129" i="2"/>
  <c r="BK129" i="2" s="1"/>
  <c r="AQ129" i="2"/>
  <c r="BL129" i="2" l="1"/>
  <c r="AR129" i="2"/>
  <c r="AO131" i="2"/>
  <c r="BJ130" i="2"/>
  <c r="AP130" i="2"/>
  <c r="BK130" i="2" s="1"/>
  <c r="AQ130" i="2"/>
  <c r="BL130" i="2" l="1"/>
  <c r="AR130" i="2"/>
  <c r="AO132" i="2"/>
  <c r="BJ131" i="2"/>
  <c r="AP131" i="2"/>
  <c r="BK131" i="2" s="1"/>
  <c r="AQ131" i="2"/>
  <c r="BL131" i="2" l="1"/>
  <c r="AR131" i="2"/>
  <c r="AO133" i="2"/>
  <c r="BJ132" i="2"/>
  <c r="AP132" i="2"/>
  <c r="BK132" i="2" s="1"/>
  <c r="AQ132" i="2"/>
  <c r="BL132" i="2" l="1"/>
  <c r="AR132" i="2"/>
  <c r="AO134" i="2"/>
  <c r="BJ133" i="2"/>
  <c r="AP133" i="2"/>
  <c r="BK133" i="2" s="1"/>
  <c r="AQ133" i="2"/>
  <c r="BL133" i="2" l="1"/>
  <c r="AR133" i="2"/>
  <c r="AO135" i="2"/>
  <c r="BJ134" i="2"/>
  <c r="AP134" i="2"/>
  <c r="BK134" i="2" s="1"/>
  <c r="AQ134" i="2"/>
  <c r="BL134" i="2" l="1"/>
  <c r="AR134" i="2"/>
  <c r="AO136" i="2"/>
  <c r="BJ135" i="2"/>
  <c r="AP135" i="2"/>
  <c r="BK135" i="2" s="1"/>
  <c r="AQ135" i="2"/>
  <c r="BL135" i="2" l="1"/>
  <c r="AR135" i="2"/>
  <c r="AO137" i="2"/>
  <c r="BJ136" i="2"/>
  <c r="AP136" i="2"/>
  <c r="BK136" i="2" s="1"/>
  <c r="AQ136" i="2"/>
  <c r="BL136" i="2" l="1"/>
  <c r="AR136" i="2"/>
  <c r="AO138" i="2"/>
  <c r="BJ137" i="2"/>
  <c r="AP137" i="2"/>
  <c r="BK137" i="2" s="1"/>
  <c r="AQ137" i="2"/>
  <c r="BL137" i="2" l="1"/>
  <c r="AR137" i="2"/>
  <c r="AO139" i="2"/>
  <c r="BJ138" i="2"/>
  <c r="AP138" i="2"/>
  <c r="BK138" i="2" s="1"/>
  <c r="AQ138" i="2"/>
  <c r="BL138" i="2" l="1"/>
  <c r="AR138" i="2"/>
  <c r="AO140" i="2"/>
  <c r="BJ139" i="2"/>
  <c r="AP139" i="2"/>
  <c r="BK139" i="2" s="1"/>
  <c r="AQ139" i="2"/>
  <c r="BL139" i="2" l="1"/>
  <c r="AR139" i="2"/>
  <c r="BJ140" i="2"/>
  <c r="AP140" i="2"/>
  <c r="BK140" i="2" s="1"/>
  <c r="AQ140" i="2"/>
  <c r="BL140" i="2" l="1"/>
  <c r="AR140" i="2"/>
  <c r="BE7" i="2" l="1" a="1"/>
  <c r="BE7" i="2"/>
  <c r="AZ7" i="2" a="1"/>
  <c r="AZ7" i="2"/>
  <c r="AN95" i="2"/>
  <c r="AN100" i="2"/>
  <c r="AN105" i="2"/>
  <c r="AN104" i="2"/>
  <c r="AN118" i="2"/>
  <c r="AN127" i="2"/>
  <c r="AN108" i="2"/>
  <c r="AN93" i="2"/>
  <c r="AN138" i="2"/>
  <c r="AN96" i="2"/>
  <c r="AN113" i="2"/>
  <c r="AN136" i="2"/>
  <c r="AN112" i="2"/>
  <c r="AN134" i="2"/>
  <c r="AN102" i="2"/>
  <c r="AN107" i="2"/>
  <c r="AN132" i="2"/>
  <c r="AN140" i="2"/>
  <c r="AN98" i="2"/>
  <c r="AN111" i="2"/>
  <c r="AN125" i="2"/>
  <c r="AN128" i="2"/>
  <c r="AN103" i="2"/>
  <c r="AN116" i="2"/>
  <c r="AN130" i="2"/>
  <c r="AN101" i="2"/>
  <c r="AN94" i="2"/>
  <c r="AN106" i="2"/>
  <c r="AN115" i="2"/>
  <c r="AN117" i="2"/>
  <c r="AN99" i="2"/>
  <c r="AN97" i="2"/>
  <c r="AN120" i="2"/>
  <c r="AN114" i="2"/>
  <c r="AN126" i="2"/>
  <c r="AN119" i="2"/>
  <c r="AN124" i="2"/>
  <c r="AN110" i="2"/>
  <c r="AN122" i="2"/>
  <c r="AN129" i="2"/>
  <c r="AN131" i="2"/>
  <c r="AN133" i="2"/>
  <c r="AN135" i="2"/>
  <c r="AN137" i="2"/>
  <c r="AN139" i="2"/>
  <c r="AN123" i="2"/>
  <c r="AN109" i="2"/>
  <c r="AN121" i="2"/>
  <c r="AU7" i="2" a="1"/>
  <c r="AU7" i="2"/>
  <c r="AP7" i="2" a="1"/>
  <c r="AP7" i="2"/>
  <c r="W2" i="1" l="1" a="1"/>
  <c r="W2" i="1" s="1"/>
  <c r="W3" i="1" a="1"/>
  <c r="W3" i="1" s="1"/>
  <c r="X50" i="1" l="1"/>
  <c r="X24" i="1"/>
  <c r="X8" i="1"/>
  <c r="X47" i="1"/>
  <c r="X35" i="1"/>
  <c r="X39" i="1"/>
  <c r="X13" i="1"/>
  <c r="X14" i="1"/>
  <c r="X33" i="1"/>
  <c r="X37" i="1"/>
  <c r="X55" i="1"/>
  <c r="X36" i="1"/>
  <c r="X22" i="1"/>
  <c r="X29" i="1"/>
  <c r="X31" i="1"/>
  <c r="X19" i="1"/>
  <c r="X23" i="1"/>
  <c r="X25" i="1"/>
  <c r="X11" i="1"/>
  <c r="X57" i="1"/>
  <c r="X51" i="1"/>
  <c r="X17" i="1"/>
  <c r="X9" i="1"/>
  <c r="X34" i="1"/>
  <c r="X20" i="1"/>
  <c r="X46" i="1"/>
  <c r="X40" i="1"/>
  <c r="X60" i="1"/>
  <c r="X53" i="1"/>
  <c r="X56" i="1"/>
  <c r="X32" i="1"/>
  <c r="X41" i="1"/>
  <c r="X44" i="1"/>
  <c r="X42" i="1"/>
  <c r="X6" i="1"/>
  <c r="X21" i="1"/>
  <c r="X30" i="1"/>
  <c r="X59" i="1"/>
  <c r="X28" i="1"/>
  <c r="X43" i="1"/>
  <c r="X18" i="1"/>
  <c r="X26" i="1"/>
  <c r="X48" i="1"/>
  <c r="X54" i="1"/>
  <c r="X12" i="1"/>
  <c r="X7" i="1"/>
  <c r="X15" i="1"/>
  <c r="X45" i="1"/>
  <c r="X16" i="1"/>
  <c r="X38" i="1"/>
  <c r="X52" i="1"/>
  <c r="X27" i="1"/>
  <c r="X10" i="1"/>
  <c r="X49" i="1"/>
  <c r="X58" i="1"/>
  <c r="W19" i="1"/>
  <c r="W51" i="1"/>
  <c r="W49" i="1"/>
  <c r="W31" i="1"/>
  <c r="W57" i="1"/>
  <c r="W39" i="1"/>
  <c r="W37" i="1"/>
  <c r="W17" i="1"/>
  <c r="W43" i="1"/>
  <c r="W10" i="1"/>
  <c r="W27" i="1"/>
  <c r="W25" i="1"/>
  <c r="W29" i="1"/>
  <c r="W55" i="1"/>
  <c r="W22" i="1"/>
  <c r="W15" i="1"/>
  <c r="W13" i="1"/>
  <c r="W41" i="1"/>
  <c r="W8" i="1"/>
  <c r="W34" i="1"/>
  <c r="W47" i="1"/>
  <c r="W35" i="1"/>
  <c r="W23" i="1"/>
  <c r="W53" i="1"/>
  <c r="W20" i="1"/>
  <c r="W46" i="1"/>
  <c r="W6" i="1"/>
  <c r="W32" i="1"/>
  <c r="W58" i="1"/>
  <c r="W60" i="1"/>
  <c r="W21" i="1"/>
  <c r="W18" i="1"/>
  <c r="W44" i="1"/>
  <c r="W52" i="1"/>
  <c r="W48" i="1"/>
  <c r="W54" i="1"/>
  <c r="W30" i="1"/>
  <c r="W56" i="1"/>
  <c r="W40" i="1"/>
  <c r="W50" i="1"/>
  <c r="W36" i="1"/>
  <c r="W26" i="1"/>
  <c r="W12" i="1"/>
  <c r="W42" i="1"/>
  <c r="W9" i="1"/>
  <c r="W28" i="1"/>
  <c r="W38" i="1"/>
  <c r="W24" i="1"/>
  <c r="W16" i="1"/>
  <c r="W7" i="1"/>
  <c r="W33" i="1"/>
  <c r="W59" i="1"/>
  <c r="W14" i="1"/>
  <c r="W11" i="1"/>
  <c r="W45"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<sst xmlns="http://schemas.openxmlformats.org/spreadsheetml/2006/main" count="466" uniqueCount="208">
  <si>
    <t>Temperature Increase</t>
  </si>
  <si>
    <t>CO2 PPM</t>
  </si>
  <si>
    <t>Albedo</t>
  </si>
  <si>
    <t>Effective Radiatiave Forcing</t>
  </si>
  <si>
    <t>NASA Global Temperature Anomaly</t>
  </si>
  <si>
    <t xml:space="preserve"> </t>
  </si>
  <si>
    <t>https://gml.noaa.gov/webdata/ccgg/trends/co2/co2_annmean_mlo.txt</t>
  </si>
  <si>
    <t>Polynomial Functions (based on 1880-2022)</t>
  </si>
  <si>
    <t>Polynomial Functions (based on 1940-2022)</t>
  </si>
  <si>
    <t>Polynomial Functions (based on 1970-2022)</t>
  </si>
  <si>
    <t>Polynomial Functions (based on 2000-2022)</t>
  </si>
  <si>
    <t>https://data.giss.nasa.gov/gistemp/tabledata_v4/GLB.Ts+dSST.csv</t>
  </si>
  <si>
    <t>1 billion tonnes C = 1 petagram of carbon (10^15 gC) = 1 gigatonne C = 3.664 billion tonnes of CO2</t>
  </si>
  <si>
    <t>Coefficients</t>
  </si>
  <si>
    <t>2016 Temp Anomaly</t>
  </si>
  <si>
    <t>A</t>
  </si>
  <si>
    <t>B</t>
  </si>
  <si>
    <t>C</t>
  </si>
  <si>
    <t>Adjust to pre-indistrial</t>
  </si>
  <si>
    <t>Temperature</t>
  </si>
  <si>
    <t>Total RF</t>
  </si>
  <si>
    <t>with base period 1951-1980</t>
  </si>
  <si>
    <t xml:space="preserve"> (1850–1900)</t>
  </si>
  <si>
    <t>Cite as:  Friedlingstein et al (2024; see summary tab)</t>
  </si>
  <si>
    <t>Year</t>
  </si>
  <si>
    <t>CO2</t>
  </si>
  <si>
    <t>CH4</t>
  </si>
  <si>
    <t>N2O</t>
  </si>
  <si>
    <t>Other GHG</t>
  </si>
  <si>
    <t>Total Aerosol</t>
  </si>
  <si>
    <t xml:space="preserve">Other NON GHG </t>
  </si>
  <si>
    <t>Solar + Volcanic</t>
  </si>
  <si>
    <t>Rad Force Fact</t>
  </si>
  <si>
    <t>Temp Anom</t>
  </si>
  <si>
    <t xml:space="preserve">Adjusted </t>
  </si>
  <si>
    <t>Fossil fuel combustion and cement production emissions:  Friedlingstein et al. (2024)</t>
  </si>
  <si>
    <t>PPM</t>
  </si>
  <si>
    <t>albedo w/m2</t>
  </si>
  <si>
    <t>`</t>
  </si>
  <si>
    <t>Land-use change emissions:  As in Global Carbon Budget from 1959: average of three bookkeeping models: H&amp;N (Houghton &amp; Castanho, 2023), BLUE (Hansis, et al., 2015), OSCAR (Gasser et al., 2020), and LUCE (Qin et al., 2024). Cite as:  Friedlingstein et al (2024); see summary tab.</t>
  </si>
  <si>
    <t>Temp Increse</t>
  </si>
  <si>
    <t>TRF1880</t>
  </si>
  <si>
    <t>TI1880</t>
  </si>
  <si>
    <t>TRF1940</t>
  </si>
  <si>
    <t>T1940</t>
  </si>
  <si>
    <t>TRF1970</t>
  </si>
  <si>
    <t>TI1970</t>
  </si>
  <si>
    <t>TRF2000</t>
  </si>
  <si>
    <t>Ti2000</t>
  </si>
  <si>
    <t>Atmospheric CO2 growth rate: Joos, F. and Spahni, R.: Rates of change in natural and anthropogenic radiative forcing over the past 20,000 years, Proceedings of the National Academy of Science, 105, 1425-1430, 2008.</t>
  </si>
  <si>
    <t xml:space="preserve">The ocean CO2 sink prior to 1959 is the average of the two diagnostic ocean models: DeVries, T. et al., Global Biogeochemical Cycles, 28, 631-647, 2014; and Khatiwala, S et al., Biogeosciences, 10, 2169-2191, 2013. </t>
  </si>
  <si>
    <t>The land sink is as in Global Carbon Budget from 1959: average of 20 dynamic global vegetation models that reproduce the observed mean total land sink of the 1990s.</t>
  </si>
  <si>
    <t>Cement carbonation is the average of two estimates: Friedlingstein et al. (2024)</t>
  </si>
  <si>
    <t xml:space="preserve">The budget imbalance is the sum of emissions (fossil fuel and industry + land-use change) minus (atmospheric growth + ocean sink + land sink + cement carbonation sink); it is a measure of our imperfect data and understanding of the contemporary carbon cycle. </t>
  </si>
  <si>
    <t>GtC/yr</t>
  </si>
  <si>
    <t>fossil emissions excluding carbonation</t>
  </si>
  <si>
    <t>land-use change emissions</t>
  </si>
  <si>
    <t>atmospheric growth</t>
  </si>
  <si>
    <t>ocean sink</t>
  </si>
  <si>
    <t>land sink</t>
  </si>
  <si>
    <t>cement carbonation sink</t>
  </si>
  <si>
    <t>budget imbalance</t>
  </si>
  <si>
    <t>Original chart by Peter Cox from https://youtu.be/5rsIoJeveOM?t=1057</t>
  </si>
  <si>
    <t xml:space="preserve">by Robert Tulip from NASA CERES satellite data share by Professor Peter Cox of Exeter University at Climate Chat </t>
  </si>
  <si>
    <t>Temperature Increase Polynomial (2000-2022)</t>
  </si>
  <si>
    <t>Temperature Increase Polynomial (2000-2024)</t>
  </si>
  <si>
    <t>Linear Projection</t>
  </si>
  <si>
    <t>Temp Incr</t>
  </si>
  <si>
    <t>CO2 Emissions</t>
  </si>
  <si>
    <t>Radiative Forciing</t>
  </si>
  <si>
    <t>S</t>
  </si>
  <si>
    <t>Historical Data</t>
  </si>
  <si>
    <t>https://www.tandfonline.com/doi/full/10.1080/00139157.2025.2434494#d1e655</t>
  </si>
  <si>
    <t>https://wmo.int/sites/default/files/2025-05/WMO_GADCU_2025-2029_Final.pdf</t>
  </si>
  <si>
    <t>OWID_WRL</t>
  </si>
  <si>
    <t>World</t>
  </si>
  <si>
    <t>Other</t>
  </si>
  <si>
    <t>Fossil Fuel</t>
  </si>
  <si>
    <t>wind and Solar</t>
  </si>
  <si>
    <t>Total</t>
  </si>
  <si>
    <t>Traditional biomass (TWh, substituted energy)</t>
  </si>
  <si>
    <t>Coal (TWh, substituted energy)</t>
  </si>
  <si>
    <t>Oil (TWh, substituted energy)</t>
  </si>
  <si>
    <t>Gas (TWh, substituted energy)</t>
  </si>
  <si>
    <t>Nuclear (TWh, substituted energy)</t>
  </si>
  <si>
    <t>Hydropower (TWh, substituted energy)</t>
  </si>
  <si>
    <t>Wind (TWh, substituted energy)</t>
  </si>
  <si>
    <t>Solar (TWh, substituted energy)</t>
  </si>
  <si>
    <t>Biofuels (TWh, substituted energy)</t>
  </si>
  <si>
    <t>Other renewables (TWh, substituted energy)</t>
  </si>
  <si>
    <t>Code</t>
  </si>
  <si>
    <t>Entity</t>
  </si>
  <si>
    <r>
      <t>Primary energy</t>
    </r>
    <r>
      <rPr>
        <sz val="11"/>
        <color rgb="FF5B5B5B"/>
        <rFont val="Arial"/>
        <family val="2"/>
      </rPr>
      <t> is based on the </t>
    </r>
    <r>
      <rPr>
        <u/>
        <sz val="11"/>
        <color rgb="FF5B5B5B"/>
        <rFont val="Arial"/>
        <family val="2"/>
      </rPr>
      <t>substitution method</t>
    </r>
    <r>
      <rPr>
        <sz val="11"/>
        <color rgb="FF5B5B5B"/>
        <rFont val="Arial"/>
        <family val="2"/>
      </rPr>
      <t> and measured in </t>
    </r>
    <r>
      <rPr>
        <u/>
        <sz val="11"/>
        <color rgb="FF5B5B5B"/>
        <rFont val="Arial"/>
        <family val="2"/>
      </rPr>
      <t>terawatt-hours</t>
    </r>
    <r>
      <rPr>
        <sz val="11"/>
        <color rgb="FF5B5B5B"/>
        <rFont val="Arial"/>
        <family val="2"/>
      </rPr>
      <t>.</t>
    </r>
  </si>
  <si>
    <t>https://ourworldindata.org/grapher/global-energy-substitution</t>
  </si>
  <si>
    <t>Primary Energy</t>
  </si>
  <si>
    <t>Wind and Solar</t>
  </si>
  <si>
    <t>https://www.ipcc.ch/report/ar6/wg1/figures/chapter-7/figure-7-6</t>
  </si>
  <si>
    <t>Factor</t>
  </si>
  <si>
    <t>Radiative Forcing</t>
  </si>
  <si>
    <t>Percent of CO2 RF</t>
  </si>
  <si>
    <t>CO2 RF</t>
  </si>
  <si>
    <t>Non-CO2 RF</t>
  </si>
  <si>
    <r>
      <t>Historical CO</t>
    </r>
    <r>
      <rPr>
        <b/>
        <vertAlign val="subscript"/>
        <sz val="11"/>
        <color rgb="FF000000"/>
        <rFont val="Aptos Display"/>
        <family val="2"/>
        <scheme val="major"/>
      </rPr>
      <t>2</t>
    </r>
    <r>
      <rPr>
        <b/>
        <sz val="11"/>
        <color rgb="FF000000"/>
        <rFont val="Aptos Display"/>
        <family val="2"/>
        <scheme val="major"/>
      </rPr>
      <t xml:space="preserve"> budget</t>
    </r>
  </si>
  <si>
    <r>
      <t>All values in billion tonnes of carbon per year (GtC/yr), for the globe. For values in billion tonnes of carbon dioxide (CO</t>
    </r>
    <r>
      <rPr>
        <vertAlign val="subscript"/>
        <sz val="11"/>
        <color rgb="FF000000"/>
        <rFont val="Aptos Display"/>
        <family val="2"/>
        <scheme val="major"/>
      </rPr>
      <t>2</t>
    </r>
    <r>
      <rPr>
        <sz val="11"/>
        <color rgb="FF000000"/>
        <rFont val="Aptos Display"/>
        <family val="2"/>
        <scheme val="major"/>
      </rPr>
      <t>) per year, multiply the numbers below by 3.664.</t>
    </r>
  </si>
  <si>
    <r>
      <t>Please note:</t>
    </r>
    <r>
      <rPr>
        <sz val="11"/>
        <color rgb="FFFF00FF"/>
        <rFont val="Aptos Display"/>
        <family val="2"/>
        <scheme val="major"/>
      </rPr>
      <t xml:space="preserve"> The methods used to estimate the historical fluxes presented below differ from the carbon budget presented from 1959 onwards. For example, the atmospheric growth and ocean sink do not account for year-to-year variability before 1959. </t>
    </r>
  </si>
  <si>
    <r>
      <t>Uncertainties:</t>
    </r>
    <r>
      <rPr>
        <sz val="11"/>
        <color rgb="FFFF00FF"/>
        <rFont val="Aptos Display"/>
        <family val="2"/>
        <scheme val="major"/>
      </rPr>
      <t xml:space="preserve"> see the original papers for uncertainties</t>
    </r>
  </si>
  <si>
    <t>Bruce Parker</t>
  </si>
  <si>
    <t>bruce@chesdata.com</t>
  </si>
  <si>
    <t>Worksheets</t>
  </si>
  <si>
    <t>HistData</t>
  </si>
  <si>
    <t>Data Sources</t>
  </si>
  <si>
    <t>OWDEnergy</t>
  </si>
  <si>
    <t>Graphs</t>
  </si>
  <si>
    <t>Summary of historical data 1970-2024</t>
  </si>
  <si>
    <t>Interesting graphs</t>
  </si>
  <si>
    <t>https://github.com/ClimateIndicator/forcing-timeseries/blob/main/output/ERF_best_1750-2024.csv</t>
  </si>
  <si>
    <t>solar</t>
  </si>
  <si>
    <t>volcanic</t>
  </si>
  <si>
    <t>aerosol-radiation_interactions</t>
  </si>
  <si>
    <t>aerosol-cloud_interactions</t>
  </si>
  <si>
    <t>contrails</t>
  </si>
  <si>
    <t>land_use</t>
  </si>
  <si>
    <t>BC_on_snow</t>
  </si>
  <si>
    <t>HFC-134a</t>
  </si>
  <si>
    <t>HFC-23</t>
  </si>
  <si>
    <t>HFC-32</t>
  </si>
  <si>
    <t>HFC-125</t>
  </si>
  <si>
    <t>HFC-143a</t>
  </si>
  <si>
    <t>HFC-152a</t>
  </si>
  <si>
    <t>HFC-227ea</t>
  </si>
  <si>
    <t>HFC-236fa</t>
  </si>
  <si>
    <t>HFC-245fa</t>
  </si>
  <si>
    <t>HFC-365mfc</t>
  </si>
  <si>
    <t>HFC-43-10mee</t>
  </si>
  <si>
    <t>NF3</t>
  </si>
  <si>
    <t>SF6</t>
  </si>
  <si>
    <t>SO2F2</t>
  </si>
  <si>
    <t>CF4</t>
  </si>
  <si>
    <t>C2F6</t>
  </si>
  <si>
    <t>C3F8</t>
  </si>
  <si>
    <t>c-C4F8</t>
  </si>
  <si>
    <t>CFC-12</t>
  </si>
  <si>
    <t>CFC-11</t>
  </si>
  <si>
    <t>CFC-113</t>
  </si>
  <si>
    <t>CFC-114</t>
  </si>
  <si>
    <t>CFC-115</t>
  </si>
  <si>
    <t>CFC-13</t>
  </si>
  <si>
    <t>HCFC-22</t>
  </si>
  <si>
    <t>HCFC-141b</t>
  </si>
  <si>
    <t>HCFC-142b</t>
  </si>
  <si>
    <t>CH3CCl3</t>
  </si>
  <si>
    <t>CCl4</t>
  </si>
  <si>
    <t>CH3Cl</t>
  </si>
  <si>
    <t>CH3Br</t>
  </si>
  <si>
    <t>CH2Cl2</t>
  </si>
  <si>
    <t>CHCl3</t>
  </si>
  <si>
    <t>Halon-1211</t>
  </si>
  <si>
    <t>Halon-1301</t>
  </si>
  <si>
    <t>Halon-2402</t>
  </si>
  <si>
    <t>n-C4F10</t>
  </si>
  <si>
    <t>n-C5F12</t>
  </si>
  <si>
    <t>n-C6F14</t>
  </si>
  <si>
    <t>i-C6F14</t>
  </si>
  <si>
    <t>C7F16</t>
  </si>
  <si>
    <t>C8F18</t>
  </si>
  <si>
    <t>CFC-112</t>
  </si>
  <si>
    <t>CFC-112a</t>
  </si>
  <si>
    <t>CFC-113a</t>
  </si>
  <si>
    <t>CFC-114a</t>
  </si>
  <si>
    <t>HCFC-133a</t>
  </si>
  <si>
    <t>HCFC-31</t>
  </si>
  <si>
    <t>HCFC-124</t>
  </si>
  <si>
    <t>O3</t>
  </si>
  <si>
    <t>H2O_stratospheric</t>
  </si>
  <si>
    <t>This data is based on the 1750-2022 data (file no longer available) Data  for 1750-2024 is in the RadiativeForcing worksheet</t>
  </si>
  <si>
    <t>Detail from GitHub</t>
  </si>
  <si>
    <t>RadiativeForcing</t>
  </si>
  <si>
    <t>Primary energy from Our World In Data</t>
  </si>
  <si>
    <t>Original sources (with links)</t>
  </si>
  <si>
    <t>0.56                (=2.72 - 2.16)</t>
  </si>
  <si>
    <t xml:space="preserve">`Changes in radiative forcing from Arctic sea ice–albedo feedback (SIAF) for each scenario (W m −2 ). The forcings of all scenarios (but the baseline) increase from 0.11 W m −2 in 2010 to 0.29 W m −2 in 2050, which is the radiative forcing proposed by Hudson [2011] for an Arctic September free of sea ice under the action of the SIAF mechanism. The yellow line (dash-dotted) describes a stabilization process after 2050 (2 ∘ C_SIAF_Stabilization). The green line (dotted) describes a partial recovery process (2 ∘ C_SIAF_Recovery), and the red line (dashed) assumes a continued loss of sea ice (2 ∘ C_SIAF_ No-Recovery). The blue line (solid) at zero radiative forcing refers to the baseline scenario without SIAF mechanism (2 ∘ C).  </t>
  </si>
  <si>
    <t>https://www.researchgate.net/figure/Changes-in-radiative-forcing-from-Arctic-sea-ice-albedo-feedback-SIAF-for-each-scenario_fig1_312514943</t>
  </si>
  <si>
    <t>RF from Arctic Sea Ice</t>
  </si>
  <si>
    <t>Per year</t>
  </si>
  <si>
    <t>2025-2040</t>
  </si>
  <si>
    <t>Ice+Snow</t>
  </si>
  <si>
    <t>Cum CO2</t>
  </si>
  <si>
    <t>RF</t>
  </si>
  <si>
    <t>Ice Free</t>
  </si>
  <si>
    <t>Per Year</t>
  </si>
  <si>
    <t>Thru 2040</t>
  </si>
  <si>
    <t>IPCC Year Ice Free</t>
  </si>
  <si>
    <t>Equivalent Cumulative CO2</t>
  </si>
  <si>
    <t>Equivalent GTCO2 in 2040</t>
  </si>
  <si>
    <t>2040 RF</t>
  </si>
  <si>
    <t>Temperature Contribution</t>
  </si>
  <si>
    <t>Additional RF From Arctic Thru 2040</t>
  </si>
  <si>
    <t>Poly Temp</t>
  </si>
  <si>
    <t>Temp</t>
  </si>
  <si>
    <t>Poly Cum</t>
  </si>
  <si>
    <t>Target Year</t>
  </si>
  <si>
    <t>Temperature Change (⁰C)</t>
  </si>
  <si>
    <t>https://www.mdpi.com/2673-7418/4/3/17</t>
  </si>
  <si>
    <t>Greenhouse Gas Removal From Atmosphere (W/m-2)</t>
  </si>
  <si>
    <t xml:space="preserve">Annual Quantity (Billions of tons) to Reduce the Temperature by 0.01⁰C </t>
  </si>
  <si>
    <t>Carbon Feedbacks from the Amazon</t>
  </si>
  <si>
    <t>CumCO2</t>
  </si>
  <si>
    <t>Exploring Albedo Change in the Arctic -Actual vs AR6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</si>
</sst>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6" formatCode="0.000000"/>
    <numFmt numFmtId="167" formatCode="0.0"/>
  </numFmts>
  <fonts count="20" x14ac:knownFonts="1">
    <font>
      <sz val="11"/>
      <color theme="1"/>
      <name val="Aptos Narrow"/>
      <family val="2"/>
      <scheme val="minor"/>
    </font>
    <font>
      <b/>
      <sz val="11"/>
      <color theme="1"/>
      <name val="Aptos Narrow"/>
      <family val="2"/>
      <scheme val="minor"/>
    </font>
    <font>
      <u/>
      <sz val="11"/>
      <color theme="10"/>
      <name val="Aptos Narrow"/>
      <family val="2"/>
      <scheme val="minor"/>
    </font>
    <font>
      <sz val="12"/>
      <color rgb="FF000000"/>
      <name val="Aptos Narrow"/>
      <family val="2"/>
      <scheme val="minor"/>
    </font>
    <font>
      <sz val="11"/>
      <color rgb="FF000000"/>
      <name val="Aptos"/>
      <family val="2"/>
    </font>
    <font>
      <u/>
      <sz val="11"/>
      <color rgb="FF5B5B5B"/>
      <name val="Arial"/>
      <family val="2"/>
    </font>
    <font>
      <sz val="11"/>
      <color rgb="FF5B5B5B"/>
      <name val="Arial"/>
      <family val="2"/>
    </font>
    <font>
      <b/>
      <sz val="11"/>
      <color rgb="FFFFFFFF"/>
      <name val="Aptos"/>
      <family val="2"/>
    </font>
    <font>
      <sz val="11"/>
      <color theme="1"/>
      <name val="Aptos Display"/>
      <family val="2"/>
      <scheme val="major"/>
    </font>
    <font>
      <sz val="11"/>
      <color rgb="FF000000"/>
      <name val="Aptos Display"/>
      <family val="2"/>
      <scheme val="major"/>
    </font>
    <font>
      <b/>
      <sz val="11"/>
      <color rgb="FF000000"/>
      <name val="Aptos Display"/>
      <family val="2"/>
      <scheme val="major"/>
    </font>
    <font>
      <b/>
      <vertAlign val="subscript"/>
      <sz val="11"/>
      <color rgb="FF000000"/>
      <name val="Aptos Display"/>
      <family val="2"/>
      <scheme val="major"/>
    </font>
    <font>
      <vertAlign val="subscript"/>
      <sz val="11"/>
      <color rgb="FF000000"/>
      <name val="Aptos Display"/>
      <family val="2"/>
      <scheme val="major"/>
    </font>
    <font>
      <u/>
      <sz val="11"/>
      <color theme="10"/>
      <name val="Aptos Display"/>
      <family val="2"/>
      <scheme val="major"/>
    </font>
    <font>
      <b/>
      <sz val="11"/>
      <color theme="1"/>
      <name val="Aptos Display"/>
      <family val="2"/>
      <scheme val="major"/>
    </font>
    <font>
      <sz val="11"/>
      <color rgb="FFFF00FF"/>
      <name val="Aptos Display"/>
      <family val="2"/>
      <scheme val="major"/>
    </font>
    <font>
      <b/>
      <sz val="11"/>
      <color rgb="FFFF00FF"/>
      <name val="Aptos Display"/>
      <family val="2"/>
      <scheme val="major"/>
    </font>
    <font>
      <u/>
      <sz val="11"/>
      <color rgb="FF0000FF"/>
      <name val="Aptos Display"/>
      <family val="2"/>
      <scheme val="major"/>
    </font>
    <font>
      <b/>
      <sz val="11"/>
      <color rgb="FF000000"/>
      <name val="Aptos"/>
      <family val="2"/>
    </font>
    <font>
      <b/>
      <sz val="11"/>
      <name val="Arial"/>
      <family val="2"/>
    </font>
  </fonts>
  <fills count="27">
    <fill>
      <patternFill patternType="none"/>
    </fill>
    <fill>
      <patternFill patternType="gray125"/>
    </fill>
    <fill>
      <patternFill patternType="solid">
        <fgColor theme="0" tint="-0.24994659260841701"/>
        <bgColor indexed="64"/>
      </patternFill>
    </fill>
    <fill>
      <patternFill patternType="solid">
        <fgColor rgb="FFFFCC00"/>
        <bgColor rgb="FFFFCC00"/>
      </patternFill>
    </fill>
    <fill>
      <patternFill patternType="solid">
        <fgColor theme="0" tint="-0.14999847407452621"/>
        <bgColor indexed="64"/>
      </patternFill>
    </fill>
    <fill>
      <patternFill patternType="solid">
        <fgColor rgb="FFCCFFFF"/>
        <bgColor rgb="FFCCFFFF"/>
      </patternFill>
    </fill>
    <fill>
      <patternFill patternType="solid">
        <fgColor rgb="FFCCCCFF"/>
        <bgColor rgb="FFCCCCFF"/>
      </patternFill>
    </fill>
    <fill>
      <patternFill patternType="solid">
        <fgColor theme="5" tint="0.79998168889431442"/>
        <bgColor indexed="64"/>
      </patternFill>
    </fill>
    <fill>
      <patternFill patternType="solid">
        <fgColor theme="4" tint="0.79998168889431442"/>
        <bgColor indexed="64"/>
      </patternFill>
    </fill>
    <fill>
      <patternFill patternType="solid">
        <fgColor rgb="FFC0C0C0"/>
        <bgColor rgb="FFC0C0C0"/>
      </patternFill>
    </fill>
    <fill>
      <patternFill patternType="solid">
        <fgColor rgb="FFFFCC99"/>
        <bgColor rgb="FFFFCC99"/>
      </patternFill>
    </fill>
    <fill>
      <patternFill patternType="solid">
        <fgColor rgb="FFFAC090"/>
        <bgColor rgb="FFFAC090"/>
      </patternFill>
    </fill>
    <fill>
      <patternFill patternType="solid">
        <fgColor rgb="FFB7DEE8"/>
        <bgColor rgb="FFB7DEE8"/>
      </patternFill>
    </fill>
    <fill>
      <patternFill patternType="solid">
        <fgColor rgb="FF00FF00"/>
        <bgColor rgb="FF00FF00"/>
      </patternFill>
    </fill>
    <fill>
      <patternFill patternType="solid">
        <fgColor rgb="FFF58220"/>
        <bgColor rgb="FFF58220"/>
      </patternFill>
    </fill>
    <fill>
      <patternFill patternType="solid">
        <fgColor rgb="FFCCC1DA"/>
        <bgColor rgb="FFCCC1DA"/>
      </patternFill>
    </fill>
    <fill>
      <patternFill patternType="solid">
        <fgColor rgb="FFFFFF00"/>
        <bgColor indexed="64"/>
      </patternFill>
    </fill>
    <fill>
      <patternFill patternType="solid">
        <fgColor theme="8" tint="0.79998168889431442"/>
        <bgColor indexed="64"/>
      </patternFill>
    </fill>
    <fill>
      <patternFill patternType="solid">
        <fgColor rgb="FF156082"/>
        <bgColor indexed="64"/>
      </patternFill>
    </fill>
    <fill>
      <patternFill patternType="solid">
        <fgColor rgb="FFCCD2D8"/>
        <bgColor indexed="64"/>
      </patternFill>
    </fill>
    <fill>
      <patternFill patternType="solid">
        <fgColor rgb="FFE7EAED"/>
        <bgColor indexed="64"/>
      </patternFill>
    </fill>
    <fill>
      <patternFill patternType="solid">
        <fgColor theme="3" tint="0.89999084444715716"/>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59999389629810485"/>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bottom style="medium">
        <color rgb="FF000000"/>
      </bottom>
      <diagonal/>
    </border>
    <border>
      <left/>
      <right/>
      <top style="medium">
        <color rgb="FF000000"/>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3">
    <xf numFmtId="0" fontId="0" fillId="0" borderId="0"/>
    <xf numFmtId="0" fontId="2" fillId="0" borderId="0" applyNumberFormat="0" applyFill="0" applyBorder="0" applyAlignment="0" applyProtection="0"/>
    <xf numFmtId="0" fontId="3" fillId="0" borderId="0"/>
  </cellStyleXfs>
  <cellXfs count="151">
    <xf numFmtId="0" fontId="0" fillId="0" borderId="0" xfId="0"/>
    <xf numFmtId="0" fontId="0" fillId="0" borderId="0" xfId="0" applyAlignment="1">
      <alignment horizontal="center"/>
    </xf>
    <xf numFmtId="0" fontId="0" fillId="0" borderId="0" xfId="0" applyAlignment="1">
      <alignment wrapText="1"/>
    </xf>
    <xf numFmtId="0" fontId="2" fillId="0" borderId="0" xfId="1"/>
    <xf numFmtId="0" fontId="1" fillId="0" borderId="1" xfId="0" applyFont="1" applyBorder="1"/>
    <xf numFmtId="0" fontId="0" fillId="0" borderId="1" xfId="0" applyBorder="1"/>
    <xf numFmtId="0" fontId="1" fillId="0" borderId="1" xfId="0" applyFont="1" applyBorder="1" applyAlignment="1">
      <alignment wrapText="1"/>
    </xf>
    <xf numFmtId="1" fontId="0" fillId="0" borderId="0" xfId="0" applyNumberFormat="1"/>
    <xf numFmtId="2" fontId="0" fillId="0" borderId="1" xfId="0" applyNumberFormat="1" applyBorder="1"/>
    <xf numFmtId="0" fontId="1" fillId="0" borderId="1" xfId="0" applyFont="1" applyBorder="1" applyAlignment="1">
      <alignment horizontal="center" wrapText="1"/>
    </xf>
    <xf numFmtId="0" fontId="4" fillId="0" borderId="0" xfId="0" applyFont="1" applyAlignment="1">
      <alignment horizontal="left" vertical="center" readingOrder="1"/>
    </xf>
    <xf numFmtId="9" fontId="0" fillId="0" borderId="0" xfId="0" applyNumberFormat="1"/>
    <xf numFmtId="0" fontId="1" fillId="0" borderId="0" xfId="0" applyFont="1" applyAlignment="1">
      <alignment horizontal="center"/>
    </xf>
    <xf numFmtId="1" fontId="0" fillId="0" borderId="0" xfId="0" applyNumberFormat="1" applyAlignment="1">
      <alignment wrapText="1"/>
    </xf>
    <xf numFmtId="0" fontId="5" fillId="0" borderId="0" xfId="0" applyFont="1"/>
    <xf numFmtId="1" fontId="0" fillId="0" borderId="1" xfId="0" applyNumberFormat="1" applyBorder="1"/>
    <xf numFmtId="1" fontId="1" fillId="0" borderId="1" xfId="0" applyNumberFormat="1" applyFont="1" applyBorder="1" applyAlignment="1">
      <alignment horizontal="center" wrapText="1"/>
    </xf>
    <xf numFmtId="0" fontId="8" fillId="0" borderId="0" xfId="0" applyFont="1"/>
    <xf numFmtId="0" fontId="9" fillId="0" borderId="0" xfId="2" applyFont="1"/>
    <xf numFmtId="164" fontId="10" fillId="3" borderId="0" xfId="2" applyNumberFormat="1" applyFont="1" applyFill="1"/>
    <xf numFmtId="164" fontId="9" fillId="3" borderId="0" xfId="2" applyNumberFormat="1" applyFont="1" applyFill="1"/>
    <xf numFmtId="2" fontId="9" fillId="3" borderId="0" xfId="2" applyNumberFormat="1" applyFont="1" applyFill="1"/>
    <xf numFmtId="0" fontId="8" fillId="0" borderId="0" xfId="0" applyFont="1" applyAlignment="1">
      <alignment horizontal="center"/>
    </xf>
    <xf numFmtId="2" fontId="8" fillId="0" borderId="0" xfId="0" applyNumberFormat="1" applyFont="1"/>
    <xf numFmtId="164" fontId="9" fillId="5" borderId="0" xfId="2" applyNumberFormat="1" applyFont="1" applyFill="1"/>
    <xf numFmtId="2" fontId="9" fillId="5" borderId="0" xfId="2" applyNumberFormat="1" applyFont="1" applyFill="1"/>
    <xf numFmtId="0" fontId="8" fillId="0" borderId="0" xfId="0" applyFont="1" applyAlignment="1">
      <alignment wrapText="1"/>
    </xf>
    <xf numFmtId="0" fontId="14" fillId="0" borderId="1" xfId="0" applyFont="1" applyBorder="1" applyAlignment="1">
      <alignment horizontal="center"/>
    </xf>
    <xf numFmtId="164" fontId="9" fillId="6" borderId="0" xfId="2" applyNumberFormat="1" applyFont="1" applyFill="1"/>
    <xf numFmtId="2" fontId="9" fillId="6" borderId="0" xfId="2" applyNumberFormat="1" applyFont="1" applyFill="1"/>
    <xf numFmtId="0" fontId="14" fillId="0" borderId="1" xfId="0" applyFont="1" applyBorder="1"/>
    <xf numFmtId="0" fontId="13" fillId="0" borderId="0" xfId="1" applyFont="1" applyAlignment="1" applyProtection="1"/>
    <xf numFmtId="2" fontId="8" fillId="7" borderId="0" xfId="0" applyNumberFormat="1" applyFont="1" applyFill="1"/>
    <xf numFmtId="0" fontId="8" fillId="7" borderId="0" xfId="0" applyFont="1" applyFill="1"/>
    <xf numFmtId="0" fontId="15" fillId="0" borderId="0" xfId="2" applyFont="1"/>
    <xf numFmtId="164" fontId="16" fillId="3" borderId="0" xfId="2" applyNumberFormat="1" applyFont="1" applyFill="1"/>
    <xf numFmtId="164" fontId="15" fillId="3" borderId="0" xfId="2" applyNumberFormat="1" applyFont="1" applyFill="1"/>
    <xf numFmtId="0" fontId="8" fillId="0" borderId="1" xfId="0" applyFont="1" applyBorder="1"/>
    <xf numFmtId="0" fontId="14" fillId="0" borderId="1" xfId="0" applyFont="1" applyBorder="1" applyAlignment="1">
      <alignment wrapText="1"/>
    </xf>
    <xf numFmtId="0" fontId="8" fillId="0" borderId="1" xfId="0" applyFont="1" applyBorder="1" applyAlignment="1">
      <alignment wrapText="1"/>
    </xf>
    <xf numFmtId="2" fontId="8" fillId="8" borderId="0" xfId="0" applyNumberFormat="1" applyFont="1" applyFill="1" applyAlignment="1">
      <alignment wrapText="1"/>
    </xf>
    <xf numFmtId="2" fontId="8" fillId="7" borderId="0" xfId="0" applyNumberFormat="1" applyFont="1" applyFill="1" applyAlignment="1">
      <alignment wrapText="1"/>
    </xf>
    <xf numFmtId="0" fontId="9" fillId="0" borderId="0" xfId="2" applyFont="1" applyAlignment="1">
      <alignment wrapText="1"/>
    </xf>
    <xf numFmtId="164" fontId="9" fillId="9" borderId="0" xfId="2" applyNumberFormat="1" applyFont="1" applyFill="1" applyAlignment="1">
      <alignment wrapText="1"/>
    </xf>
    <xf numFmtId="2" fontId="9" fillId="9" borderId="0" xfId="2" applyNumberFormat="1" applyFont="1" applyFill="1" applyAlignment="1">
      <alignment wrapText="1"/>
    </xf>
    <xf numFmtId="0" fontId="8" fillId="0" borderId="0" xfId="0" quotePrefix="1" applyFont="1"/>
    <xf numFmtId="1" fontId="8" fillId="0" borderId="0" xfId="0" applyNumberFormat="1" applyFont="1"/>
    <xf numFmtId="164" fontId="9" fillId="10" borderId="0" xfId="2" applyNumberFormat="1" applyFont="1" applyFill="1"/>
    <xf numFmtId="164" fontId="9" fillId="11" borderId="0" xfId="2" applyNumberFormat="1" applyFont="1" applyFill="1"/>
    <xf numFmtId="2" fontId="9" fillId="11" borderId="0" xfId="2" applyNumberFormat="1" applyFont="1" applyFill="1"/>
    <xf numFmtId="0" fontId="9" fillId="0" borderId="0" xfId="0" applyFont="1" applyAlignment="1">
      <alignment vertical="center"/>
    </xf>
    <xf numFmtId="2" fontId="8" fillId="0" borderId="0" xfId="0" applyNumberFormat="1" applyFont="1" applyAlignment="1">
      <alignment wrapText="1"/>
    </xf>
    <xf numFmtId="164" fontId="17" fillId="9" borderId="0" xfId="2" applyNumberFormat="1" applyFont="1" applyFill="1" applyAlignment="1">
      <alignment wrapText="1"/>
    </xf>
    <xf numFmtId="164" fontId="9" fillId="12" borderId="0" xfId="2" applyNumberFormat="1" applyFont="1" applyFill="1"/>
    <xf numFmtId="164" fontId="10" fillId="12" borderId="0" xfId="2" applyNumberFormat="1" applyFont="1" applyFill="1"/>
    <xf numFmtId="2" fontId="10" fillId="12" borderId="0" xfId="2" applyNumberFormat="1" applyFont="1" applyFill="1"/>
    <xf numFmtId="164" fontId="9" fillId="13" borderId="0" xfId="2" applyNumberFormat="1" applyFont="1" applyFill="1"/>
    <xf numFmtId="164" fontId="10" fillId="13" borderId="0" xfId="2" applyNumberFormat="1" applyFont="1" applyFill="1"/>
    <xf numFmtId="2" fontId="10" fillId="13" borderId="0" xfId="2" applyNumberFormat="1" applyFont="1" applyFill="1"/>
    <xf numFmtId="164" fontId="9" fillId="14" borderId="0" xfId="2" applyNumberFormat="1" applyFont="1" applyFill="1"/>
    <xf numFmtId="164" fontId="10" fillId="14" borderId="0" xfId="2" applyNumberFormat="1" applyFont="1" applyFill="1"/>
    <xf numFmtId="2" fontId="10" fillId="14" borderId="0" xfId="2" applyNumberFormat="1" applyFont="1" applyFill="1"/>
    <xf numFmtId="164" fontId="9" fillId="15" borderId="0" xfId="2" applyNumberFormat="1" applyFont="1" applyFill="1"/>
    <xf numFmtId="164" fontId="10" fillId="15" borderId="0" xfId="2" applyNumberFormat="1" applyFont="1" applyFill="1"/>
    <xf numFmtId="2" fontId="10" fillId="15" borderId="0" xfId="2" applyNumberFormat="1" applyFont="1" applyFill="1"/>
    <xf numFmtId="164" fontId="9" fillId="0" borderId="0" xfId="2" applyNumberFormat="1" applyFont="1"/>
    <xf numFmtId="2" fontId="9" fillId="0" borderId="0" xfId="2" applyNumberFormat="1" applyFont="1"/>
    <xf numFmtId="0" fontId="10" fillId="0" borderId="0" xfId="2" applyFont="1"/>
    <xf numFmtId="164" fontId="10" fillId="0" borderId="0" xfId="2" applyNumberFormat="1" applyFont="1"/>
    <xf numFmtId="2" fontId="10" fillId="0" borderId="0" xfId="2" applyNumberFormat="1" applyFont="1"/>
    <xf numFmtId="0" fontId="10" fillId="0" borderId="2" xfId="2" applyFont="1" applyBorder="1" applyAlignment="1">
      <alignment horizontal="right"/>
    </xf>
    <xf numFmtId="164" fontId="10" fillId="0" borderId="2" xfId="2" applyNumberFormat="1" applyFont="1" applyBorder="1" applyAlignment="1">
      <alignment horizontal="left"/>
    </xf>
    <xf numFmtId="2" fontId="10" fillId="0" borderId="2" xfId="2" applyNumberFormat="1" applyFont="1" applyBorder="1" applyAlignment="1">
      <alignment horizontal="left"/>
    </xf>
    <xf numFmtId="0" fontId="10" fillId="0" borderId="2" xfId="2" applyFont="1" applyBorder="1" applyAlignment="1">
      <alignment horizontal="left"/>
    </xf>
    <xf numFmtId="0" fontId="9" fillId="0" borderId="3" xfId="2" applyFont="1" applyBorder="1"/>
    <xf numFmtId="164" fontId="9" fillId="0" borderId="3" xfId="2" applyNumberFormat="1" applyFont="1" applyBorder="1"/>
    <xf numFmtId="2" fontId="9" fillId="0" borderId="0" xfId="2" applyNumberFormat="1" applyFont="1" applyAlignment="1">
      <alignment wrapText="1"/>
    </xf>
    <xf numFmtId="0" fontId="8" fillId="16" borderId="0" xfId="0" applyFont="1" applyFill="1" applyAlignment="1">
      <alignment wrapText="1"/>
    </xf>
    <xf numFmtId="0" fontId="8" fillId="16" borderId="0" xfId="0" applyFont="1" applyFill="1"/>
    <xf numFmtId="2" fontId="8" fillId="16" borderId="0" xfId="0" applyNumberFormat="1" applyFont="1" applyFill="1"/>
    <xf numFmtId="0" fontId="8" fillId="17" borderId="0" xfId="0" applyFont="1" applyFill="1"/>
    <xf numFmtId="2" fontId="8" fillId="17" borderId="0" xfId="0" applyNumberFormat="1" applyFont="1" applyFill="1"/>
    <xf numFmtId="0" fontId="8" fillId="17" borderId="0" xfId="0" applyFont="1" applyFill="1" applyAlignment="1">
      <alignment horizontal="center" wrapText="1"/>
    </xf>
    <xf numFmtId="0" fontId="10" fillId="0" borderId="2" xfId="2" applyFont="1" applyBorder="1" applyAlignment="1">
      <alignment horizontal="right" wrapText="1"/>
    </xf>
    <xf numFmtId="164" fontId="10" fillId="0" borderId="2" xfId="2" applyNumberFormat="1" applyFont="1" applyBorder="1" applyAlignment="1">
      <alignment horizontal="left" wrapText="1"/>
    </xf>
    <xf numFmtId="2" fontId="10" fillId="0" borderId="2" xfId="2" applyNumberFormat="1" applyFont="1" applyBorder="1" applyAlignment="1">
      <alignment horizontal="left" wrapText="1"/>
    </xf>
    <xf numFmtId="0" fontId="10" fillId="0" borderId="2" xfId="2" applyFont="1" applyBorder="1" applyAlignment="1">
      <alignment horizontal="left" wrapText="1"/>
    </xf>
    <xf numFmtId="164" fontId="8" fillId="0" borderId="0" xfId="0" applyNumberFormat="1" applyFont="1"/>
    <xf numFmtId="1" fontId="8" fillId="0" borderId="0" xfId="0" applyNumberFormat="1" applyFont="1" applyAlignment="1">
      <alignment wrapText="1"/>
    </xf>
    <xf numFmtId="0" fontId="1" fillId="0" borderId="0" xfId="0" applyFont="1"/>
    <xf numFmtId="11" fontId="0" fillId="0" borderId="0" xfId="0" applyNumberFormat="1"/>
    <xf numFmtId="1" fontId="0" fillId="21" borderId="0" xfId="0" applyNumberFormat="1" applyFill="1"/>
    <xf numFmtId="0" fontId="7" fillId="18" borderId="4" xfId="0" applyFont="1" applyFill="1" applyBorder="1" applyAlignment="1">
      <alignment horizontal="center" vertical="center" wrapText="1" readingOrder="1"/>
    </xf>
    <xf numFmtId="0" fontId="18" fillId="19" borderId="5" xfId="0" applyFont="1" applyFill="1" applyBorder="1" applyAlignment="1">
      <alignment horizontal="left" vertical="center" wrapText="1" readingOrder="1"/>
    </xf>
    <xf numFmtId="0" fontId="18" fillId="19" borderId="5" xfId="0" applyFont="1" applyFill="1" applyBorder="1" applyAlignment="1">
      <alignment horizontal="center" vertical="center" wrapText="1" readingOrder="1"/>
    </xf>
    <xf numFmtId="0" fontId="19" fillId="19" borderId="5" xfId="0" applyFont="1" applyFill="1" applyBorder="1" applyAlignment="1">
      <alignment horizontal="center" vertical="top" wrapText="1"/>
    </xf>
    <xf numFmtId="0" fontId="18" fillId="20" borderId="6" xfId="0" applyFont="1" applyFill="1" applyBorder="1" applyAlignment="1">
      <alignment horizontal="left" vertical="center" wrapText="1" readingOrder="1"/>
    </xf>
    <xf numFmtId="0" fontId="18" fillId="20" borderId="6" xfId="0" applyFont="1" applyFill="1" applyBorder="1" applyAlignment="1">
      <alignment horizontal="center" vertical="center" wrapText="1" readingOrder="1"/>
    </xf>
    <xf numFmtId="0" fontId="19" fillId="20" borderId="6" xfId="0" applyFont="1" applyFill="1" applyBorder="1" applyAlignment="1">
      <alignment horizontal="center" vertical="top" wrapText="1"/>
    </xf>
    <xf numFmtId="0" fontId="18" fillId="19" borderId="6" xfId="0" applyFont="1" applyFill="1" applyBorder="1" applyAlignment="1">
      <alignment horizontal="left" vertical="top" wrapText="1" readingOrder="1"/>
    </xf>
    <xf numFmtId="0" fontId="18" fillId="19" borderId="6" xfId="0" applyFont="1" applyFill="1" applyBorder="1" applyAlignment="1">
      <alignment horizontal="center" vertical="top" wrapText="1" readingOrder="1"/>
    </xf>
    <xf numFmtId="9" fontId="18" fillId="19" borderId="6" xfId="0" applyNumberFormat="1" applyFont="1" applyFill="1" applyBorder="1" applyAlignment="1">
      <alignment horizontal="center" vertical="top" wrapText="1" readingOrder="1"/>
    </xf>
    <xf numFmtId="164" fontId="0" fillId="0" borderId="0" xfId="0" applyNumberFormat="1"/>
    <xf numFmtId="2" fontId="0" fillId="0" borderId="0" xfId="0" applyNumberFormat="1"/>
    <xf numFmtId="0" fontId="1" fillId="0" borderId="7" xfId="0" applyFont="1" applyBorder="1"/>
    <xf numFmtId="0" fontId="1" fillId="21" borderId="7" xfId="0" applyFont="1" applyFill="1" applyBorder="1"/>
    <xf numFmtId="0" fontId="0" fillId="21" borderId="0" xfId="0" applyFill="1"/>
    <xf numFmtId="166" fontId="0" fillId="0" borderId="0" xfId="0" applyNumberFormat="1"/>
    <xf numFmtId="166" fontId="0" fillId="21" borderId="0" xfId="0" applyNumberFormat="1" applyFill="1"/>
    <xf numFmtId="0" fontId="1" fillId="22" borderId="1" xfId="0" applyFont="1" applyFill="1" applyBorder="1" applyAlignment="1">
      <alignment horizontal="center" wrapText="1"/>
    </xf>
    <xf numFmtId="0" fontId="1" fillId="23" borderId="1" xfId="0" applyFont="1" applyFill="1" applyBorder="1" applyAlignment="1">
      <alignment horizontal="center" wrapText="1"/>
    </xf>
    <xf numFmtId="0" fontId="1" fillId="24" borderId="1" xfId="0" applyFont="1" applyFill="1" applyBorder="1"/>
    <xf numFmtId="2" fontId="1" fillId="25" borderId="1" xfId="0" applyNumberFormat="1" applyFont="1" applyFill="1" applyBorder="1" applyAlignment="1">
      <alignment horizontal="center"/>
    </xf>
    <xf numFmtId="167" fontId="1" fillId="24" borderId="1" xfId="0" applyNumberFormat="1" applyFont="1" applyFill="1" applyBorder="1"/>
    <xf numFmtId="2" fontId="1" fillId="25" borderId="1" xfId="0" applyNumberFormat="1" applyFont="1" applyFill="1" applyBorder="1"/>
    <xf numFmtId="0" fontId="1" fillId="0" borderId="1" xfId="0" applyFont="1" applyBorder="1" applyAlignment="1">
      <alignment horizontal="center"/>
    </xf>
    <xf numFmtId="2" fontId="4" fillId="0" borderId="0" xfId="0" applyNumberFormat="1" applyFont="1"/>
    <xf numFmtId="1" fontId="1" fillId="25" borderId="1" xfId="0" applyNumberFormat="1" applyFont="1" applyFill="1" applyBorder="1" applyAlignment="1">
      <alignment horizontal="center"/>
    </xf>
    <xf numFmtId="0" fontId="1" fillId="26" borderId="1" xfId="0" applyFont="1" applyFill="1" applyBorder="1" applyAlignment="1">
      <alignment horizontal="center" wrapText="1"/>
    </xf>
    <xf numFmtId="0" fontId="1" fillId="24" borderId="1" xfId="0" applyFont="1" applyFill="1" applyBorder="1" applyAlignment="1">
      <alignment horizontal="center"/>
    </xf>
    <xf numFmtId="2" fontId="1" fillId="7" borderId="1" xfId="0" applyNumberFormat="1" applyFont="1" applyFill="1" applyBorder="1" applyAlignment="1">
      <alignment horizontal="center"/>
    </xf>
    <xf numFmtId="0" fontId="1" fillId="0" borderId="1" xfId="0" applyFont="1" applyBorder="1" applyAlignment="1">
      <alignment horizontal="center"/>
    </xf>
    <xf numFmtId="0" fontId="0" fillId="0" borderId="0" xfId="0" applyAlignment="1">
      <alignment wrapText="1"/>
    </xf>
    <xf numFmtId="0" fontId="1" fillId="22" borderId="1" xfId="0" applyFont="1" applyFill="1" applyBorder="1" applyAlignment="1">
      <alignment horizontal="center"/>
    </xf>
    <xf numFmtId="0" fontId="1" fillId="23" borderId="1" xfId="0" applyFont="1" applyFill="1" applyBorder="1" applyAlignment="1">
      <alignment horizontal="center"/>
    </xf>
    <xf numFmtId="0" fontId="2" fillId="0" borderId="0" xfId="1" applyAlignment="1">
      <alignment wrapText="1"/>
    </xf>
    <xf numFmtId="0" fontId="0" fillId="2" borderId="0" xfId="0" applyFill="1" applyAlignment="1">
      <alignment horizontal="center"/>
    </xf>
    <xf numFmtId="0" fontId="9" fillId="8" borderId="0" xfId="0" applyFont="1" applyFill="1"/>
    <xf numFmtId="0" fontId="8" fillId="0" borderId="0" xfId="0" applyFont="1"/>
    <xf numFmtId="0" fontId="8" fillId="0" borderId="0" xfId="0" applyFont="1" applyAlignment="1">
      <alignment wrapText="1"/>
    </xf>
    <xf numFmtId="0" fontId="8" fillId="0" borderId="0" xfId="0" applyFont="1" applyAlignment="1">
      <alignment horizontal="center"/>
    </xf>
    <xf numFmtId="0" fontId="8" fillId="17" borderId="0" xfId="0" applyFont="1" applyFill="1" applyAlignment="1">
      <alignment horizontal="center" wrapText="1"/>
    </xf>
    <xf numFmtId="0" fontId="14" fillId="0" borderId="1" xfId="0" applyFont="1" applyBorder="1" applyAlignment="1">
      <alignment horizontal="center"/>
    </xf>
    <xf numFmtId="0" fontId="13" fillId="0" borderId="0" xfId="1" applyFont="1" applyAlignment="1" applyProtection="1">
      <alignment wrapText="1"/>
    </xf>
    <xf numFmtId="0" fontId="8" fillId="2" borderId="0" xfId="0" applyFont="1" applyFill="1" applyAlignment="1">
      <alignment horizontal="center"/>
    </xf>
    <xf numFmtId="0" fontId="8" fillId="4" borderId="0" xfId="0" applyFont="1" applyFill="1" applyAlignment="1">
      <alignment horizontal="center" wrapText="1"/>
    </xf>
    <xf numFmtId="0" fontId="13" fillId="0" borderId="0" xfId="1" applyFont="1" applyAlignment="1">
      <alignment wrapText="1"/>
    </xf>
    <xf numFmtId="0" fontId="0" fillId="0" borderId="8" xfId="0" applyBorder="1"/>
    <xf numFmtId="0" fontId="0" fillId="0" borderId="9" xfId="0" applyBorder="1"/>
    <xf numFmtId="0" fontId="0" fillId="0" borderId="10" xfId="0" applyBorder="1"/>
    <xf numFmtId="0" fontId="0" fillId="0" borderId="11" xfId="0" applyBorder="1"/>
    <xf numFmtId="0" fontId="0" fillId="0" borderId="0" xfId="0" applyBorder="1"/>
    <xf numFmtId="0" fontId="0" fillId="0" borderId="12" xfId="0" applyBorder="1"/>
    <xf numFmtId="0" fontId="0" fillId="0" borderId="0" xfId="0" applyBorder="1" applyAlignment="1">
      <alignment horizontal="center"/>
    </xf>
    <xf numFmtId="164" fontId="0" fillId="0" borderId="11" xfId="0" applyNumberFormat="1" applyBorder="1"/>
    <xf numFmtId="164" fontId="0" fillId="0" borderId="0" xfId="0" applyNumberFormat="1" applyBorder="1"/>
    <xf numFmtId="2" fontId="0" fillId="0" borderId="0" xfId="0" applyNumberFormat="1" applyBorder="1"/>
    <xf numFmtId="1" fontId="0" fillId="0" borderId="0" xfId="0" applyNumberFormat="1" applyBorder="1"/>
    <xf numFmtId="0" fontId="0" fillId="0" borderId="13" xfId="0" applyBorder="1"/>
    <xf numFmtId="0" fontId="0" fillId="0" borderId="14" xfId="0" applyBorder="1"/>
    <xf numFmtId="0" fontId="0" fillId="0" borderId="15" xfId="0" applyBorder="1"/>
  </cellXfs>
  <cellStyles count="3">
    <cellStyle name="Hyperlink" xfId="1" builtinId="8"/>
    <cellStyle name="Normal" xfId="0" builtinId="0"/>
    <cellStyle name="Normal 2" xfId="2" xr:uid="{65B5C94F-2637-4972-8EE8-1F379250D4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Temperature</a:t>
            </a:r>
            <a:r>
              <a:rPr lang="en-US" baseline="0"/>
              <a:t> Increase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trendline>
            <c:spPr>
              <a:ln w="19050" cap="rnd">
                <a:solidFill>
                  <a:schemeClr val="accent1"/>
                </a:solidFill>
                <a:prstDash val="sysDot"/>
              </a:ln>
              <a:effectLst/>
            </c:spPr>
            <c:trendlineType val="poly"/>
            <c:order val="2"/>
            <c:dispRSqr val="0"/>
            <c:dispEq val="0"/>
          </c:trendline>
          <c:val>
            <c:numRef>
              <c:f>HistData!$P$6:$P$60</c:f>
              <c:numCache>
                <c:formatCode>0.00</c:formatCode>
                <c:ptCount val="55"/>
                <c:pt idx="0">
                  <c:v>0.29000000000000004</c:v>
                </c:pt>
                <c:pt idx="1">
                  <c:v>0.18</c:v>
                </c:pt>
                <c:pt idx="2">
                  <c:v>0.27</c:v>
                </c:pt>
                <c:pt idx="3">
                  <c:v>0.42000000000000004</c:v>
                </c:pt>
                <c:pt idx="4">
                  <c:v>0.19</c:v>
                </c:pt>
                <c:pt idx="5">
                  <c:v>0.25</c:v>
                </c:pt>
                <c:pt idx="6">
                  <c:v>0.16</c:v>
                </c:pt>
                <c:pt idx="7">
                  <c:v>0.44</c:v>
                </c:pt>
                <c:pt idx="8">
                  <c:v>0.33</c:v>
                </c:pt>
                <c:pt idx="9">
                  <c:v>0.42000000000000004</c:v>
                </c:pt>
                <c:pt idx="10">
                  <c:v>0.52</c:v>
                </c:pt>
                <c:pt idx="11">
                  <c:v>0.58000000000000007</c:v>
                </c:pt>
                <c:pt idx="12">
                  <c:v>0.4</c:v>
                </c:pt>
                <c:pt idx="13">
                  <c:v>0.57000000000000006</c:v>
                </c:pt>
                <c:pt idx="14">
                  <c:v>0.42000000000000004</c:v>
                </c:pt>
                <c:pt idx="15">
                  <c:v>0.38</c:v>
                </c:pt>
                <c:pt idx="16">
                  <c:v>0.44</c:v>
                </c:pt>
                <c:pt idx="17">
                  <c:v>0.58000000000000007</c:v>
                </c:pt>
                <c:pt idx="18">
                  <c:v>0.65</c:v>
                </c:pt>
                <c:pt idx="19">
                  <c:v>0.53</c:v>
                </c:pt>
                <c:pt idx="20">
                  <c:v>0.71</c:v>
                </c:pt>
                <c:pt idx="21">
                  <c:v>0.66999999999999993</c:v>
                </c:pt>
                <c:pt idx="22">
                  <c:v>0.48</c:v>
                </c:pt>
                <c:pt idx="23">
                  <c:v>0.49</c:v>
                </c:pt>
                <c:pt idx="24">
                  <c:v>0.57000000000000006</c:v>
                </c:pt>
                <c:pt idx="25">
                  <c:v>0.71</c:v>
                </c:pt>
                <c:pt idx="26">
                  <c:v>0.59000000000000008</c:v>
                </c:pt>
                <c:pt idx="27">
                  <c:v>0.72</c:v>
                </c:pt>
                <c:pt idx="28">
                  <c:v>0.87</c:v>
                </c:pt>
                <c:pt idx="29">
                  <c:v>0.64</c:v>
                </c:pt>
                <c:pt idx="30">
                  <c:v>0.65</c:v>
                </c:pt>
                <c:pt idx="31">
                  <c:v>0.8</c:v>
                </c:pt>
                <c:pt idx="32">
                  <c:v>0.89</c:v>
                </c:pt>
                <c:pt idx="33">
                  <c:v>0.88</c:v>
                </c:pt>
                <c:pt idx="34">
                  <c:v>0.79</c:v>
                </c:pt>
                <c:pt idx="35">
                  <c:v>0.94000000000000006</c:v>
                </c:pt>
                <c:pt idx="36">
                  <c:v>0.9</c:v>
                </c:pt>
                <c:pt idx="37">
                  <c:v>0.92</c:v>
                </c:pt>
                <c:pt idx="38">
                  <c:v>0.8</c:v>
                </c:pt>
                <c:pt idx="39">
                  <c:v>0.92</c:v>
                </c:pt>
                <c:pt idx="40">
                  <c:v>0.98</c:v>
                </c:pt>
                <c:pt idx="41">
                  <c:v>0.87</c:v>
                </c:pt>
                <c:pt idx="42">
                  <c:v>0.91</c:v>
                </c:pt>
                <c:pt idx="43">
                  <c:v>0.94000000000000006</c:v>
                </c:pt>
                <c:pt idx="44">
                  <c:v>1.01</c:v>
                </c:pt>
                <c:pt idx="45">
                  <c:v>1.1600000000000001</c:v>
                </c:pt>
                <c:pt idx="46">
                  <c:v>1.28</c:v>
                </c:pt>
                <c:pt idx="47">
                  <c:v>1.1800000000000002</c:v>
                </c:pt>
                <c:pt idx="48">
                  <c:v>1.1099999999999999</c:v>
                </c:pt>
                <c:pt idx="49">
                  <c:v>1.24</c:v>
                </c:pt>
                <c:pt idx="50">
                  <c:v>1.28</c:v>
                </c:pt>
                <c:pt idx="51">
                  <c:v>1.1099999999999999</c:v>
                </c:pt>
                <c:pt idx="52">
                  <c:v>1.1499999999999999</c:v>
                </c:pt>
                <c:pt idx="53">
                  <c:v>1.43</c:v>
                </c:pt>
                <c:pt idx="54">
                  <c:v>1.55</c:v>
                </c:pt>
              </c:numCache>
            </c:numRef>
          </c:val>
          <c:smooth val="0"/>
          <c:extLst>
            <c:ext xmlns:c16="http://schemas.microsoft.com/office/drawing/2014/chart" uri="{C3380CC4-5D6E-409C-BE32-E72D297353CC}">
              <c16:uniqueId val="{00000001-8E04-4A8F-88C2-90BFC6D20950}"/>
            </c:ext>
          </c:extLst>
        </c:ser>
        <c:dLbls>
          <c:showLegendKey val="0"/>
          <c:showVal val="0"/>
          <c:showCatName val="0"/>
          <c:showSerName val="0"/>
          <c:showPercent val="0"/>
          <c:showBubbleSize val="0"/>
        </c:dLbls>
        <c:smooth val="0"/>
        <c:axId val="890459664"/>
        <c:axId val="864675736"/>
      </c:lineChart>
      <c:catAx>
        <c:axId val="8904596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675736"/>
        <c:crosses val="autoZero"/>
        <c:auto val="1"/>
        <c:lblAlgn val="ctr"/>
        <c:lblOffset val="100"/>
        <c:noMultiLvlLbl val="0"/>
      </c:catAx>
      <c:valAx>
        <c:axId val="8646757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04596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US" sz="2800" b="1"/>
              <a:t>Total</a:t>
            </a:r>
            <a:r>
              <a:rPr lang="en-US" sz="2800" b="1" baseline="0"/>
              <a:t> </a:t>
            </a:r>
            <a:r>
              <a:rPr lang="en-US" sz="2800" b="1"/>
              <a:t>Primary</a:t>
            </a:r>
            <a:r>
              <a:rPr lang="en-US" sz="2800" b="1" baseline="0"/>
              <a:t> Energy (Terawatt-hours)</a:t>
            </a:r>
            <a:endParaRPr lang="en-US" sz="2800" b="1"/>
          </a:p>
        </c:rich>
      </c:tx>
      <c:layout>
        <c:manualLayout>
          <c:xMode val="edge"/>
          <c:yMode val="edge"/>
          <c:x val="0.16556388965207008"/>
          <c:y val="1.6684040401651851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50800" cap="rnd">
              <a:solidFill>
                <a:schemeClr val="accent1"/>
              </a:solidFill>
              <a:round/>
            </a:ln>
            <a:effectLst/>
          </c:spPr>
          <c:marker>
            <c:symbol val="none"/>
          </c:marker>
          <c:trendline>
            <c:spPr>
              <a:ln w="50800" cap="rnd">
                <a:solidFill>
                  <a:srgbClr val="FF0000"/>
                </a:solidFill>
                <a:prstDash val="sysDot"/>
              </a:ln>
              <a:effectLst/>
            </c:spPr>
            <c:trendlineType val="linear"/>
            <c:dispRSqr val="0"/>
            <c:dispEq val="0"/>
          </c:trendline>
          <c:cat>
            <c:numRef>
              <c:f>OWDEnergy!$C$26:$C$80</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OWDEnergy!$N$26:$N$80</c:f>
              <c:numCache>
                <c:formatCode>0</c:formatCode>
                <c:ptCount val="55"/>
                <c:pt idx="0">
                  <c:v>68376.371675000002</c:v>
                </c:pt>
                <c:pt idx="1">
                  <c:v>70681.882796999998</c:v>
                </c:pt>
                <c:pt idx="2">
                  <c:v>73989.685071</c:v>
                </c:pt>
                <c:pt idx="3">
                  <c:v>77673.010547000013</c:v>
                </c:pt>
                <c:pt idx="4">
                  <c:v>78061.373206000004</c:v>
                </c:pt>
                <c:pt idx="5">
                  <c:v>78569.194241999998</c:v>
                </c:pt>
                <c:pt idx="6">
                  <c:v>82210.944820000004</c:v>
                </c:pt>
                <c:pt idx="7">
                  <c:v>84814.196264999991</c:v>
                </c:pt>
                <c:pt idx="8">
                  <c:v>87716.613739332999</c:v>
                </c:pt>
                <c:pt idx="9">
                  <c:v>90278.747260666001</c:v>
                </c:pt>
                <c:pt idx="10">
                  <c:v>89639.275166665</c:v>
                </c:pt>
                <c:pt idx="11">
                  <c:v>89376.796679665</c:v>
                </c:pt>
                <c:pt idx="12">
                  <c:v>89096.966012885998</c:v>
                </c:pt>
                <c:pt idx="13">
                  <c:v>90506.684220413008</c:v>
                </c:pt>
                <c:pt idx="14">
                  <c:v>94122.862008847995</c:v>
                </c:pt>
                <c:pt idx="15">
                  <c:v>96417.998676314004</c:v>
                </c:pt>
                <c:pt idx="16">
                  <c:v>98388.289674856991</c:v>
                </c:pt>
                <c:pt idx="17">
                  <c:v>101608.92516606</c:v>
                </c:pt>
                <c:pt idx="18">
                  <c:v>105047.841017068</c:v>
                </c:pt>
                <c:pt idx="19">
                  <c:v>106951.92376815001</c:v>
                </c:pt>
                <c:pt idx="20">
                  <c:v>108455.3252581</c:v>
                </c:pt>
                <c:pt idx="21">
                  <c:v>109233.7972227</c:v>
                </c:pt>
                <c:pt idx="22">
                  <c:v>109955.07071700001</c:v>
                </c:pt>
                <c:pt idx="23">
                  <c:v>110852.6786594</c:v>
                </c:pt>
                <c:pt idx="24">
                  <c:v>112226.61999169999</c:v>
                </c:pt>
                <c:pt idx="25">
                  <c:v>114513.9327933</c:v>
                </c:pt>
                <c:pt idx="26">
                  <c:v>117574.83458030001</c:v>
                </c:pt>
                <c:pt idx="27">
                  <c:v>118732.61089020001</c:v>
                </c:pt>
                <c:pt idx="28">
                  <c:v>119453.7264484</c:v>
                </c:pt>
                <c:pt idx="29">
                  <c:v>121412.0638525</c:v>
                </c:pt>
                <c:pt idx="30">
                  <c:v>124288.24906289999</c:v>
                </c:pt>
                <c:pt idx="31">
                  <c:v>125391.27566840001</c:v>
                </c:pt>
                <c:pt idx="32">
                  <c:v>127728.2087774</c:v>
                </c:pt>
                <c:pt idx="33">
                  <c:v>131564.33262230002</c:v>
                </c:pt>
                <c:pt idx="34">
                  <c:v>137363.03971499999</c:v>
                </c:pt>
                <c:pt idx="35">
                  <c:v>141331.842764</c:v>
                </c:pt>
                <c:pt idx="36">
                  <c:v>144787.649576</c:v>
                </c:pt>
                <c:pt idx="37">
                  <c:v>148851.27313400002</c:v>
                </c:pt>
                <c:pt idx="38">
                  <c:v>150320.17113999999</c:v>
                </c:pt>
                <c:pt idx="39">
                  <c:v>148055.801014</c:v>
                </c:pt>
                <c:pt idx="40">
                  <c:v>154471.82242000001</c:v>
                </c:pt>
                <c:pt idx="41">
                  <c:v>157665.87482999999</c:v>
                </c:pt>
                <c:pt idx="42">
                  <c:v>159628.79974000002</c:v>
                </c:pt>
                <c:pt idx="43">
                  <c:v>162042.52578</c:v>
                </c:pt>
                <c:pt idx="44">
                  <c:v>163555.05077999999</c:v>
                </c:pt>
                <c:pt idx="45">
                  <c:v>164559.20396999997</c:v>
                </c:pt>
                <c:pt idx="46">
                  <c:v>166342.04845999999</c:v>
                </c:pt>
                <c:pt idx="47">
                  <c:v>169713.92537000001</c:v>
                </c:pt>
                <c:pt idx="48">
                  <c:v>173857.4007</c:v>
                </c:pt>
                <c:pt idx="49">
                  <c:v>175664.5073</c:v>
                </c:pt>
                <c:pt idx="50">
                  <c:v>169932.8431</c:v>
                </c:pt>
                <c:pt idx="51">
                  <c:v>177947.1128</c:v>
                </c:pt>
                <c:pt idx="52">
                  <c:v>180922.57149999999</c:v>
                </c:pt>
                <c:pt idx="53">
                  <c:v>183934.56450000001</c:v>
                </c:pt>
                <c:pt idx="54">
                  <c:v>188406.75260000001</c:v>
                </c:pt>
              </c:numCache>
            </c:numRef>
          </c:val>
          <c:smooth val="0"/>
          <c:extLst>
            <c:ext xmlns:c16="http://schemas.microsoft.com/office/drawing/2014/chart" uri="{C3380CC4-5D6E-409C-BE32-E72D297353CC}">
              <c16:uniqueId val="{00000001-DE14-4CEE-856B-5FB891442E06}"/>
            </c:ext>
          </c:extLst>
        </c:ser>
        <c:dLbls>
          <c:showLegendKey val="0"/>
          <c:showVal val="0"/>
          <c:showCatName val="0"/>
          <c:showSerName val="0"/>
          <c:showPercent val="0"/>
          <c:showBubbleSize val="0"/>
        </c:dLbls>
        <c:smooth val="0"/>
        <c:axId val="845945296"/>
        <c:axId val="845945656"/>
      </c:lineChart>
      <c:catAx>
        <c:axId val="845945296"/>
        <c:scaling>
          <c:orientation val="minMax"/>
        </c:scaling>
        <c:delete val="0"/>
        <c:axPos val="b"/>
        <c:title>
          <c:tx>
            <c:rich>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r>
                  <a:rPr lang="en-US" sz="1100" b="1"/>
                  <a:t>(Source:</a:t>
                </a:r>
                <a:r>
                  <a:rPr lang="en-US" sz="1100" b="1" baseline="0"/>
                  <a:t> Our World in Data  - https://ourworldindata.org/grapher/global-energy-substitution)</a:t>
                </a:r>
                <a:endParaRPr lang="en-US" sz="1100" b="1"/>
              </a:p>
            </c:rich>
          </c:tx>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845945656"/>
        <c:crosses val="autoZero"/>
        <c:auto val="1"/>
        <c:lblAlgn val="ctr"/>
        <c:lblOffset val="100"/>
        <c:noMultiLvlLbl val="0"/>
      </c:catAx>
      <c:valAx>
        <c:axId val="845945656"/>
        <c:scaling>
          <c:orientation val="minMax"/>
          <c:max val="200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84594529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US" sz="2800" b="1"/>
              <a:t>Primary</a:t>
            </a:r>
            <a:r>
              <a:rPr lang="en-US" sz="2800" b="1" baseline="0"/>
              <a:t> </a:t>
            </a:r>
            <a:r>
              <a:rPr lang="en-US" sz="2800" b="1"/>
              <a:t>Energy </a:t>
            </a:r>
            <a:r>
              <a:rPr lang="en-US" sz="2800" b="1" i="0" u="none" strike="noStrike" kern="1200" spc="0" baseline="0">
                <a:solidFill>
                  <a:sysClr val="windowText" lastClr="000000">
                    <a:lumMod val="65000"/>
                    <a:lumOff val="35000"/>
                  </a:sysClr>
                </a:solidFill>
                <a:effectLst/>
              </a:rPr>
              <a:t>(Terawatt-hours)</a:t>
            </a:r>
            <a:endParaRPr lang="en-US" sz="2800" b="1"/>
          </a:p>
        </c:rich>
      </c:tx>
      <c:layout>
        <c:manualLayout>
          <c:xMode val="edge"/>
          <c:yMode val="edge"/>
          <c:x val="0.15319444444444444"/>
          <c:y val="3.7037037037037035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Fossil Fuels</c:v>
          </c:tx>
          <c:spPr>
            <a:ln w="50800" cap="rnd">
              <a:solidFill>
                <a:schemeClr val="accent1"/>
              </a:solidFill>
              <a:round/>
            </a:ln>
            <a:effectLst/>
          </c:spPr>
          <c:marker>
            <c:symbol val="none"/>
          </c:marker>
          <c:cat>
            <c:numRef>
              <c:f>OWDEnergy!$C$26:$C$80</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OWDEnergy!$P$26:$P$80</c:f>
              <c:numCache>
                <c:formatCode>0</c:formatCode>
                <c:ptCount val="55"/>
                <c:pt idx="0">
                  <c:v>53386.54</c:v>
                </c:pt>
                <c:pt idx="1">
                  <c:v>55397.429999999993</c:v>
                </c:pt>
                <c:pt idx="2">
                  <c:v>58365.337</c:v>
                </c:pt>
                <c:pt idx="3">
                  <c:v>61791.587</c:v>
                </c:pt>
                <c:pt idx="4">
                  <c:v>61586.686000000002</c:v>
                </c:pt>
                <c:pt idx="5">
                  <c:v>61701.686000000002</c:v>
                </c:pt>
                <c:pt idx="6">
                  <c:v>65115.394</c:v>
                </c:pt>
                <c:pt idx="7">
                  <c:v>67221.59</c:v>
                </c:pt>
                <c:pt idx="8">
                  <c:v>69471.411999999997</c:v>
                </c:pt>
                <c:pt idx="9">
                  <c:v>71666.603000000003</c:v>
                </c:pt>
                <c:pt idx="10">
                  <c:v>70683.388999999996</c:v>
                </c:pt>
                <c:pt idx="11">
                  <c:v>69843.83600000001</c:v>
                </c:pt>
                <c:pt idx="12">
                  <c:v>69135.168999999994</c:v>
                </c:pt>
                <c:pt idx="13">
                  <c:v>69852.23</c:v>
                </c:pt>
                <c:pt idx="14">
                  <c:v>72534.716</c:v>
                </c:pt>
                <c:pt idx="15">
                  <c:v>73943.64</c:v>
                </c:pt>
                <c:pt idx="16">
                  <c:v>75395.402000000002</c:v>
                </c:pt>
                <c:pt idx="17">
                  <c:v>78018.576000000001</c:v>
                </c:pt>
                <c:pt idx="18">
                  <c:v>80713.862000000008</c:v>
                </c:pt>
                <c:pt idx="19">
                  <c:v>82335.385000000009</c:v>
                </c:pt>
                <c:pt idx="20">
                  <c:v>83316.877999999997</c:v>
                </c:pt>
                <c:pt idx="21">
                  <c:v>83536.396999999997</c:v>
                </c:pt>
                <c:pt idx="22">
                  <c:v>84052.555000000008</c:v>
                </c:pt>
                <c:pt idx="23">
                  <c:v>84220.555999999997</c:v>
                </c:pt>
                <c:pt idx="24">
                  <c:v>85272.976999999999</c:v>
                </c:pt>
                <c:pt idx="25">
                  <c:v>86770.078999999998</c:v>
                </c:pt>
                <c:pt idx="26">
                  <c:v>89353.365999999995</c:v>
                </c:pt>
                <c:pt idx="27">
                  <c:v>90245.731</c:v>
                </c:pt>
                <c:pt idx="28">
                  <c:v>90618.581999999995</c:v>
                </c:pt>
                <c:pt idx="29">
                  <c:v>92016.495999999999</c:v>
                </c:pt>
                <c:pt idx="30">
                  <c:v>94467.260999999999</c:v>
                </c:pt>
                <c:pt idx="31">
                  <c:v>95595.224000000002</c:v>
                </c:pt>
                <c:pt idx="32">
                  <c:v>97731.235000000001</c:v>
                </c:pt>
                <c:pt idx="33">
                  <c:v>101858.211</c:v>
                </c:pt>
                <c:pt idx="34">
                  <c:v>106903.777</c:v>
                </c:pt>
                <c:pt idx="35">
                  <c:v>110657.065</c:v>
                </c:pt>
                <c:pt idx="36">
                  <c:v>113695.70199999999</c:v>
                </c:pt>
                <c:pt idx="37">
                  <c:v>117667.508</c:v>
                </c:pt>
                <c:pt idx="38">
                  <c:v>118540.04300000001</c:v>
                </c:pt>
                <c:pt idx="39">
                  <c:v>116256.583</c:v>
                </c:pt>
                <c:pt idx="40">
                  <c:v>121801.43</c:v>
                </c:pt>
                <c:pt idx="41">
                  <c:v>124911.508</c:v>
                </c:pt>
                <c:pt idx="42">
                  <c:v>126707.33199999999</c:v>
                </c:pt>
                <c:pt idx="43">
                  <c:v>128401.54300000001</c:v>
                </c:pt>
                <c:pt idx="44">
                  <c:v>129225.12</c:v>
                </c:pt>
                <c:pt idx="45">
                  <c:v>129769.417</c:v>
                </c:pt>
                <c:pt idx="46">
                  <c:v>130666.32399999999</c:v>
                </c:pt>
                <c:pt idx="47">
                  <c:v>133092.72700000001</c:v>
                </c:pt>
                <c:pt idx="48">
                  <c:v>136007.18</c:v>
                </c:pt>
                <c:pt idx="49">
                  <c:v>136678.05900000001</c:v>
                </c:pt>
                <c:pt idx="50">
                  <c:v>130121.617</c:v>
                </c:pt>
                <c:pt idx="51">
                  <c:v>136714.71799999999</c:v>
                </c:pt>
                <c:pt idx="52">
                  <c:v>138548.68799999999</c:v>
                </c:pt>
                <c:pt idx="53">
                  <c:v>140308.99000000002</c:v>
                </c:pt>
                <c:pt idx="54">
                  <c:v>142420.89499999999</c:v>
                </c:pt>
              </c:numCache>
            </c:numRef>
          </c:val>
          <c:smooth val="0"/>
          <c:extLst>
            <c:ext xmlns:c16="http://schemas.microsoft.com/office/drawing/2014/chart" uri="{C3380CC4-5D6E-409C-BE32-E72D297353CC}">
              <c16:uniqueId val="{00000000-317B-4104-AD46-9B63B2B8E037}"/>
            </c:ext>
          </c:extLst>
        </c:ser>
        <c:ser>
          <c:idx val="2"/>
          <c:order val="1"/>
          <c:tx>
            <c:v>Other</c:v>
          </c:tx>
          <c:spPr>
            <a:ln w="50800" cap="rnd">
              <a:solidFill>
                <a:schemeClr val="accent3"/>
              </a:solidFill>
              <a:round/>
            </a:ln>
            <a:effectLst/>
          </c:spPr>
          <c:marker>
            <c:symbol val="none"/>
          </c:marker>
          <c:cat>
            <c:numRef>
              <c:f>OWDEnergy!$C$26:$C$80</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OWDEnergy!$R$26:$R$80</c:f>
              <c:numCache>
                <c:formatCode>0</c:formatCode>
                <c:ptCount val="55"/>
                <c:pt idx="0">
                  <c:v>14989.831675000001</c:v>
                </c:pt>
                <c:pt idx="1">
                  <c:v>15284.452797000005</c:v>
                </c:pt>
                <c:pt idx="2">
                  <c:v>15624.348071</c:v>
                </c:pt>
                <c:pt idx="3">
                  <c:v>15881.423547000013</c:v>
                </c:pt>
                <c:pt idx="4">
                  <c:v>16474.687206000002</c:v>
                </c:pt>
                <c:pt idx="5">
                  <c:v>16867.508241999996</c:v>
                </c:pt>
                <c:pt idx="6">
                  <c:v>17095.550820000004</c:v>
                </c:pt>
                <c:pt idx="7">
                  <c:v>17592.606264999995</c:v>
                </c:pt>
                <c:pt idx="8">
                  <c:v>18245.193406000002</c:v>
                </c:pt>
                <c:pt idx="9">
                  <c:v>18612.127593999998</c:v>
                </c:pt>
                <c:pt idx="10">
                  <c:v>18955.857000000004</c:v>
                </c:pt>
                <c:pt idx="11">
                  <c:v>19532.931512999989</c:v>
                </c:pt>
                <c:pt idx="12">
                  <c:v>19961.745624000003</c:v>
                </c:pt>
                <c:pt idx="13">
                  <c:v>20654.354790000012</c:v>
                </c:pt>
                <c:pt idx="14">
                  <c:v>21588.004156999996</c:v>
                </c:pt>
                <c:pt idx="15">
                  <c:v>22474.147655000004</c:v>
                </c:pt>
                <c:pt idx="16">
                  <c:v>22992.45985499999</c:v>
                </c:pt>
                <c:pt idx="17">
                  <c:v>23589.776999999998</c:v>
                </c:pt>
                <c:pt idx="18">
                  <c:v>24333.029639999993</c:v>
                </c:pt>
                <c:pt idx="19">
                  <c:v>24608.44988</c:v>
                </c:pt>
                <c:pt idx="20">
                  <c:v>25127.278590000002</c:v>
                </c:pt>
                <c:pt idx="21">
                  <c:v>25684.646530000002</c:v>
                </c:pt>
                <c:pt idx="22">
                  <c:v>25888.072965000003</c:v>
                </c:pt>
                <c:pt idx="23">
                  <c:v>26614.731420000004</c:v>
                </c:pt>
                <c:pt idx="24">
                  <c:v>26932.174345999993</c:v>
                </c:pt>
                <c:pt idx="25">
                  <c:v>27719.101000000006</c:v>
                </c:pt>
                <c:pt idx="26">
                  <c:v>28193.927385000017</c:v>
                </c:pt>
                <c:pt idx="27">
                  <c:v>28451.385800000011</c:v>
                </c:pt>
                <c:pt idx="28">
                  <c:v>28788.641360000009</c:v>
                </c:pt>
                <c:pt idx="29">
                  <c:v>29334.089559999997</c:v>
                </c:pt>
                <c:pt idx="30">
                  <c:v>29730.800069999998</c:v>
                </c:pt>
                <c:pt idx="31">
                  <c:v>29686.101340000005</c:v>
                </c:pt>
                <c:pt idx="32">
                  <c:v>29848.538699999994</c:v>
                </c:pt>
                <c:pt idx="33">
                  <c:v>29527.546390000021</c:v>
                </c:pt>
                <c:pt idx="34">
                  <c:v>30219.190889999991</c:v>
                </c:pt>
                <c:pt idx="35">
                  <c:v>30382.279469999998</c:v>
                </c:pt>
                <c:pt idx="36">
                  <c:v>30719.600260000007</c:v>
                </c:pt>
                <c:pt idx="37">
                  <c:v>30706.876300000014</c:v>
                </c:pt>
                <c:pt idx="38">
                  <c:v>31162.468439999986</c:v>
                </c:pt>
                <c:pt idx="39">
                  <c:v>31017.442199999998</c:v>
                </c:pt>
                <c:pt idx="40">
                  <c:v>31679.949060000017</c:v>
                </c:pt>
                <c:pt idx="41">
                  <c:v>31441.750299999985</c:v>
                </c:pt>
                <c:pt idx="42">
                  <c:v>31291.759440000023</c:v>
                </c:pt>
                <c:pt idx="43">
                  <c:v>31660.261839999992</c:v>
                </c:pt>
                <c:pt idx="44">
                  <c:v>32030.862099999995</c:v>
                </c:pt>
                <c:pt idx="45">
                  <c:v>32034.633869999972</c:v>
                </c:pt>
                <c:pt idx="46">
                  <c:v>32432.812159999998</c:v>
                </c:pt>
                <c:pt idx="47">
                  <c:v>32650.158669999997</c:v>
                </c:pt>
                <c:pt idx="48">
                  <c:v>33256.287200000006</c:v>
                </c:pt>
                <c:pt idx="49">
                  <c:v>33717.175199999991</c:v>
                </c:pt>
                <c:pt idx="50">
                  <c:v>33754.3174</c:v>
                </c:pt>
                <c:pt idx="51">
                  <c:v>34056.532300000006</c:v>
                </c:pt>
                <c:pt idx="52">
                  <c:v>33939.536299999992</c:v>
                </c:pt>
                <c:pt idx="53">
                  <c:v>33933.784699999989</c:v>
                </c:pt>
                <c:pt idx="54">
                  <c:v>34710.823000000019</c:v>
                </c:pt>
              </c:numCache>
            </c:numRef>
          </c:val>
          <c:smooth val="0"/>
          <c:extLst>
            <c:ext xmlns:c16="http://schemas.microsoft.com/office/drawing/2014/chart" uri="{C3380CC4-5D6E-409C-BE32-E72D297353CC}">
              <c16:uniqueId val="{00000001-317B-4104-AD46-9B63B2B8E037}"/>
            </c:ext>
          </c:extLst>
        </c:ser>
        <c:ser>
          <c:idx val="1"/>
          <c:order val="2"/>
          <c:tx>
            <c:v>Solar and Wind</c:v>
          </c:tx>
          <c:spPr>
            <a:ln w="50800" cap="rnd">
              <a:solidFill>
                <a:schemeClr val="accent2"/>
              </a:solidFill>
              <a:round/>
            </a:ln>
            <a:effectLst/>
          </c:spPr>
          <c:marker>
            <c:symbol val="none"/>
          </c:marker>
          <c:cat>
            <c:numRef>
              <c:f>OWDEnergy!$C$26:$C$80</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OWDEnergy!$Q$26:$Q$80</c:f>
              <c:numCache>
                <c:formatCode>0</c:formatCode>
                <c:ptCount val="55"/>
                <c:pt idx="0">
                  <c:v>0</c:v>
                </c:pt>
                <c:pt idx="1">
                  <c:v>0</c:v>
                </c:pt>
                <c:pt idx="2">
                  <c:v>0</c:v>
                </c:pt>
                <c:pt idx="3">
                  <c:v>0</c:v>
                </c:pt>
                <c:pt idx="4">
                  <c:v>0</c:v>
                </c:pt>
                <c:pt idx="5">
                  <c:v>0</c:v>
                </c:pt>
                <c:pt idx="6">
                  <c:v>0</c:v>
                </c:pt>
                <c:pt idx="7">
                  <c:v>0</c:v>
                </c:pt>
                <c:pt idx="8">
                  <c:v>8.3333330000000001E-3</c:v>
                </c:pt>
                <c:pt idx="9">
                  <c:v>1.6666666E-2</c:v>
                </c:pt>
                <c:pt idx="10">
                  <c:v>2.9166665000000001E-2</c:v>
                </c:pt>
                <c:pt idx="11">
                  <c:v>2.9166665000000001E-2</c:v>
                </c:pt>
                <c:pt idx="12">
                  <c:v>5.1388886000000002E-2</c:v>
                </c:pt>
                <c:pt idx="13">
                  <c:v>9.9430412999999995E-2</c:v>
                </c:pt>
                <c:pt idx="14">
                  <c:v>0.141851848</c:v>
                </c:pt>
                <c:pt idx="15">
                  <c:v>0.21102131400000002</c:v>
                </c:pt>
                <c:pt idx="16">
                  <c:v>0.42781985699999997</c:v>
                </c:pt>
                <c:pt idx="17">
                  <c:v>0.57216606000000003</c:v>
                </c:pt>
                <c:pt idx="18">
                  <c:v>0.94937706799999999</c:v>
                </c:pt>
                <c:pt idx="19">
                  <c:v>8.0888881500000007</c:v>
                </c:pt>
                <c:pt idx="20">
                  <c:v>11.168668100000001</c:v>
                </c:pt>
                <c:pt idx="21">
                  <c:v>12.7536927</c:v>
                </c:pt>
                <c:pt idx="22">
                  <c:v>14.442752</c:v>
                </c:pt>
                <c:pt idx="23">
                  <c:v>17.3912394</c:v>
                </c:pt>
                <c:pt idx="24">
                  <c:v>21.4686457</c:v>
                </c:pt>
                <c:pt idx="25">
                  <c:v>24.7527933</c:v>
                </c:pt>
                <c:pt idx="26">
                  <c:v>27.541195300000002</c:v>
                </c:pt>
                <c:pt idx="27">
                  <c:v>35.494090200000002</c:v>
                </c:pt>
                <c:pt idx="28">
                  <c:v>46.503088399999996</c:v>
                </c:pt>
                <c:pt idx="29">
                  <c:v>61.478292499999995</c:v>
                </c:pt>
                <c:pt idx="30">
                  <c:v>90.187992899999998</c:v>
                </c:pt>
                <c:pt idx="31">
                  <c:v>109.9503284</c:v>
                </c:pt>
                <c:pt idx="32">
                  <c:v>148.43507740000001</c:v>
                </c:pt>
                <c:pt idx="33">
                  <c:v>178.57523230000001</c:v>
                </c:pt>
                <c:pt idx="34">
                  <c:v>240.07182499999999</c:v>
                </c:pt>
                <c:pt idx="35">
                  <c:v>292.49829400000004</c:v>
                </c:pt>
                <c:pt idx="36">
                  <c:v>372.34731600000003</c:v>
                </c:pt>
                <c:pt idx="37">
                  <c:v>476.88883399999997</c:v>
                </c:pt>
                <c:pt idx="38">
                  <c:v>617.65969999999993</c:v>
                </c:pt>
                <c:pt idx="39">
                  <c:v>781.77581400000008</c:v>
                </c:pt>
                <c:pt idx="40">
                  <c:v>990.44335999999998</c:v>
                </c:pt>
                <c:pt idx="41">
                  <c:v>1312.6165299999998</c:v>
                </c:pt>
                <c:pt idx="42">
                  <c:v>1629.7082999999998</c:v>
                </c:pt>
                <c:pt idx="43">
                  <c:v>1980.7209399999999</c:v>
                </c:pt>
                <c:pt idx="44">
                  <c:v>2299.0686799999999</c:v>
                </c:pt>
                <c:pt idx="45">
                  <c:v>2755.1531</c:v>
                </c:pt>
                <c:pt idx="46">
                  <c:v>3242.9123</c:v>
                </c:pt>
                <c:pt idx="47">
                  <c:v>3971.0396999999998</c:v>
                </c:pt>
                <c:pt idx="48">
                  <c:v>4593.9335000000001</c:v>
                </c:pt>
                <c:pt idx="49">
                  <c:v>5269.2731000000003</c:v>
                </c:pt>
                <c:pt idx="50">
                  <c:v>6056.9087</c:v>
                </c:pt>
                <c:pt idx="51">
                  <c:v>7175.8625000000002</c:v>
                </c:pt>
                <c:pt idx="52">
                  <c:v>8434.3472000000002</c:v>
                </c:pt>
                <c:pt idx="53">
                  <c:v>9691.7897999999986</c:v>
                </c:pt>
                <c:pt idx="54">
                  <c:v>11275.034599999999</c:v>
                </c:pt>
              </c:numCache>
            </c:numRef>
          </c:val>
          <c:smooth val="0"/>
          <c:extLst>
            <c:ext xmlns:c16="http://schemas.microsoft.com/office/drawing/2014/chart" uri="{C3380CC4-5D6E-409C-BE32-E72D297353CC}">
              <c16:uniqueId val="{00000002-317B-4104-AD46-9B63B2B8E037}"/>
            </c:ext>
          </c:extLst>
        </c:ser>
        <c:dLbls>
          <c:showLegendKey val="0"/>
          <c:showVal val="0"/>
          <c:showCatName val="0"/>
          <c:showSerName val="0"/>
          <c:showPercent val="0"/>
          <c:showBubbleSize val="0"/>
        </c:dLbls>
        <c:smooth val="0"/>
        <c:axId val="837966176"/>
        <c:axId val="837963296"/>
      </c:lineChart>
      <c:catAx>
        <c:axId val="83796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837963296"/>
        <c:crosses val="autoZero"/>
        <c:auto val="1"/>
        <c:lblAlgn val="ctr"/>
        <c:lblOffset val="100"/>
        <c:noMultiLvlLbl val="0"/>
      </c:catAx>
      <c:valAx>
        <c:axId val="837963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8379661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US" sz="2800" b="1"/>
              <a:t>Primary</a:t>
            </a:r>
            <a:r>
              <a:rPr lang="en-US" sz="2800" b="1" baseline="0"/>
              <a:t> </a:t>
            </a:r>
            <a:r>
              <a:rPr lang="en-US" sz="2800" b="1"/>
              <a:t>Energy </a:t>
            </a:r>
            <a:r>
              <a:rPr lang="en-US" sz="2800" b="1" i="0" u="none" strike="noStrike" kern="1200" spc="0" baseline="0">
                <a:solidFill>
                  <a:sysClr val="windowText" lastClr="000000">
                    <a:lumMod val="65000"/>
                    <a:lumOff val="35000"/>
                  </a:sysClr>
                </a:solidFill>
                <a:effectLst/>
              </a:rPr>
              <a:t>(Terawatt-hours)</a:t>
            </a:r>
            <a:endParaRPr lang="en-US" sz="2800" b="1"/>
          </a:p>
        </c:rich>
      </c:tx>
      <c:layout>
        <c:manualLayout>
          <c:xMode val="edge"/>
          <c:yMode val="edge"/>
          <c:x val="0.15319444444444444"/>
          <c:y val="3.7037037037037035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3"/>
          <c:order val="0"/>
          <c:tx>
            <c:v>Total</c:v>
          </c:tx>
          <c:spPr>
            <a:ln w="50800" cap="rnd">
              <a:solidFill>
                <a:schemeClr val="accent4"/>
              </a:solidFill>
              <a:round/>
            </a:ln>
            <a:effectLst/>
          </c:spPr>
          <c:marker>
            <c:symbol val="none"/>
          </c:marker>
          <c:cat>
            <c:numRef>
              <c:f>OWDEnergy!$C$26:$C$80</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OWDEnergy!$N$26:$N$80</c:f>
              <c:numCache>
                <c:formatCode>0</c:formatCode>
                <c:ptCount val="55"/>
                <c:pt idx="0">
                  <c:v>68376.371675000002</c:v>
                </c:pt>
                <c:pt idx="1">
                  <c:v>70681.882796999998</c:v>
                </c:pt>
                <c:pt idx="2">
                  <c:v>73989.685071</c:v>
                </c:pt>
                <c:pt idx="3">
                  <c:v>77673.010547000013</c:v>
                </c:pt>
                <c:pt idx="4">
                  <c:v>78061.373206000004</c:v>
                </c:pt>
                <c:pt idx="5">
                  <c:v>78569.194241999998</c:v>
                </c:pt>
                <c:pt idx="6">
                  <c:v>82210.944820000004</c:v>
                </c:pt>
                <c:pt idx="7">
                  <c:v>84814.196264999991</c:v>
                </c:pt>
                <c:pt idx="8">
                  <c:v>87716.613739332999</c:v>
                </c:pt>
                <c:pt idx="9">
                  <c:v>90278.747260666001</c:v>
                </c:pt>
                <c:pt idx="10">
                  <c:v>89639.275166665</c:v>
                </c:pt>
                <c:pt idx="11">
                  <c:v>89376.796679665</c:v>
                </c:pt>
                <c:pt idx="12">
                  <c:v>89096.966012885998</c:v>
                </c:pt>
                <c:pt idx="13">
                  <c:v>90506.684220413008</c:v>
                </c:pt>
                <c:pt idx="14">
                  <c:v>94122.862008847995</c:v>
                </c:pt>
                <c:pt idx="15">
                  <c:v>96417.998676314004</c:v>
                </c:pt>
                <c:pt idx="16">
                  <c:v>98388.289674856991</c:v>
                </c:pt>
                <c:pt idx="17">
                  <c:v>101608.92516606</c:v>
                </c:pt>
                <c:pt idx="18">
                  <c:v>105047.841017068</c:v>
                </c:pt>
                <c:pt idx="19">
                  <c:v>106951.92376815001</c:v>
                </c:pt>
                <c:pt idx="20">
                  <c:v>108455.3252581</c:v>
                </c:pt>
                <c:pt idx="21">
                  <c:v>109233.7972227</c:v>
                </c:pt>
                <c:pt idx="22">
                  <c:v>109955.07071700001</c:v>
                </c:pt>
                <c:pt idx="23">
                  <c:v>110852.6786594</c:v>
                </c:pt>
                <c:pt idx="24">
                  <c:v>112226.61999169999</c:v>
                </c:pt>
                <c:pt idx="25">
                  <c:v>114513.9327933</c:v>
                </c:pt>
                <c:pt idx="26">
                  <c:v>117574.83458030001</c:v>
                </c:pt>
                <c:pt idx="27">
                  <c:v>118732.61089020001</c:v>
                </c:pt>
                <c:pt idx="28">
                  <c:v>119453.7264484</c:v>
                </c:pt>
                <c:pt idx="29">
                  <c:v>121412.0638525</c:v>
                </c:pt>
                <c:pt idx="30">
                  <c:v>124288.24906289999</c:v>
                </c:pt>
                <c:pt idx="31">
                  <c:v>125391.27566840001</c:v>
                </c:pt>
                <c:pt idx="32">
                  <c:v>127728.2087774</c:v>
                </c:pt>
                <c:pt idx="33">
                  <c:v>131564.33262230002</c:v>
                </c:pt>
                <c:pt idx="34">
                  <c:v>137363.03971499999</c:v>
                </c:pt>
                <c:pt idx="35">
                  <c:v>141331.842764</c:v>
                </c:pt>
                <c:pt idx="36">
                  <c:v>144787.649576</c:v>
                </c:pt>
                <c:pt idx="37">
                  <c:v>148851.27313400002</c:v>
                </c:pt>
                <c:pt idx="38">
                  <c:v>150320.17113999999</c:v>
                </c:pt>
                <c:pt idx="39">
                  <c:v>148055.801014</c:v>
                </c:pt>
                <c:pt idx="40">
                  <c:v>154471.82242000001</c:v>
                </c:pt>
                <c:pt idx="41">
                  <c:v>157665.87482999999</c:v>
                </c:pt>
                <c:pt idx="42">
                  <c:v>159628.79974000002</c:v>
                </c:pt>
                <c:pt idx="43">
                  <c:v>162042.52578</c:v>
                </c:pt>
                <c:pt idx="44">
                  <c:v>163555.05077999999</c:v>
                </c:pt>
                <c:pt idx="45">
                  <c:v>164559.20396999997</c:v>
                </c:pt>
                <c:pt idx="46">
                  <c:v>166342.04845999999</c:v>
                </c:pt>
                <c:pt idx="47">
                  <c:v>169713.92537000001</c:v>
                </c:pt>
                <c:pt idx="48">
                  <c:v>173857.4007</c:v>
                </c:pt>
                <c:pt idx="49">
                  <c:v>175664.5073</c:v>
                </c:pt>
                <c:pt idx="50">
                  <c:v>169932.8431</c:v>
                </c:pt>
                <c:pt idx="51">
                  <c:v>177947.1128</c:v>
                </c:pt>
                <c:pt idx="52">
                  <c:v>180922.57149999999</c:v>
                </c:pt>
                <c:pt idx="53">
                  <c:v>183934.56450000001</c:v>
                </c:pt>
                <c:pt idx="54">
                  <c:v>188406.75260000001</c:v>
                </c:pt>
              </c:numCache>
            </c:numRef>
          </c:val>
          <c:smooth val="0"/>
          <c:extLst>
            <c:ext xmlns:c16="http://schemas.microsoft.com/office/drawing/2014/chart" uri="{C3380CC4-5D6E-409C-BE32-E72D297353CC}">
              <c16:uniqueId val="{00000003-6020-4861-AAAC-923F49B98882}"/>
            </c:ext>
          </c:extLst>
        </c:ser>
        <c:ser>
          <c:idx val="0"/>
          <c:order val="1"/>
          <c:tx>
            <c:v>Fossil Fuels</c:v>
          </c:tx>
          <c:spPr>
            <a:ln w="50800" cap="rnd">
              <a:solidFill>
                <a:schemeClr val="accent1"/>
              </a:solidFill>
              <a:round/>
            </a:ln>
            <a:effectLst/>
          </c:spPr>
          <c:marker>
            <c:symbol val="none"/>
          </c:marker>
          <c:cat>
            <c:numRef>
              <c:f>OWDEnergy!$C$26:$C$80</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OWDEnergy!$P$26:$P$80</c:f>
              <c:numCache>
                <c:formatCode>0</c:formatCode>
                <c:ptCount val="55"/>
                <c:pt idx="0">
                  <c:v>53386.54</c:v>
                </c:pt>
                <c:pt idx="1">
                  <c:v>55397.429999999993</c:v>
                </c:pt>
                <c:pt idx="2">
                  <c:v>58365.337</c:v>
                </c:pt>
                <c:pt idx="3">
                  <c:v>61791.587</c:v>
                </c:pt>
                <c:pt idx="4">
                  <c:v>61586.686000000002</c:v>
                </c:pt>
                <c:pt idx="5">
                  <c:v>61701.686000000002</c:v>
                </c:pt>
                <c:pt idx="6">
                  <c:v>65115.394</c:v>
                </c:pt>
                <c:pt idx="7">
                  <c:v>67221.59</c:v>
                </c:pt>
                <c:pt idx="8">
                  <c:v>69471.411999999997</c:v>
                </c:pt>
                <c:pt idx="9">
                  <c:v>71666.603000000003</c:v>
                </c:pt>
                <c:pt idx="10">
                  <c:v>70683.388999999996</c:v>
                </c:pt>
                <c:pt idx="11">
                  <c:v>69843.83600000001</c:v>
                </c:pt>
                <c:pt idx="12">
                  <c:v>69135.168999999994</c:v>
                </c:pt>
                <c:pt idx="13">
                  <c:v>69852.23</c:v>
                </c:pt>
                <c:pt idx="14">
                  <c:v>72534.716</c:v>
                </c:pt>
                <c:pt idx="15">
                  <c:v>73943.64</c:v>
                </c:pt>
                <c:pt idx="16">
                  <c:v>75395.402000000002</c:v>
                </c:pt>
                <c:pt idx="17">
                  <c:v>78018.576000000001</c:v>
                </c:pt>
                <c:pt idx="18">
                  <c:v>80713.862000000008</c:v>
                </c:pt>
                <c:pt idx="19">
                  <c:v>82335.385000000009</c:v>
                </c:pt>
                <c:pt idx="20">
                  <c:v>83316.877999999997</c:v>
                </c:pt>
                <c:pt idx="21">
                  <c:v>83536.396999999997</c:v>
                </c:pt>
                <c:pt idx="22">
                  <c:v>84052.555000000008</c:v>
                </c:pt>
                <c:pt idx="23">
                  <c:v>84220.555999999997</c:v>
                </c:pt>
                <c:pt idx="24">
                  <c:v>85272.976999999999</c:v>
                </c:pt>
                <c:pt idx="25">
                  <c:v>86770.078999999998</c:v>
                </c:pt>
                <c:pt idx="26">
                  <c:v>89353.365999999995</c:v>
                </c:pt>
                <c:pt idx="27">
                  <c:v>90245.731</c:v>
                </c:pt>
                <c:pt idx="28">
                  <c:v>90618.581999999995</c:v>
                </c:pt>
                <c:pt idx="29">
                  <c:v>92016.495999999999</c:v>
                </c:pt>
                <c:pt idx="30">
                  <c:v>94467.260999999999</c:v>
                </c:pt>
                <c:pt idx="31">
                  <c:v>95595.224000000002</c:v>
                </c:pt>
                <c:pt idx="32">
                  <c:v>97731.235000000001</c:v>
                </c:pt>
                <c:pt idx="33">
                  <c:v>101858.211</c:v>
                </c:pt>
                <c:pt idx="34">
                  <c:v>106903.777</c:v>
                </c:pt>
                <c:pt idx="35">
                  <c:v>110657.065</c:v>
                </c:pt>
                <c:pt idx="36">
                  <c:v>113695.70199999999</c:v>
                </c:pt>
                <c:pt idx="37">
                  <c:v>117667.508</c:v>
                </c:pt>
                <c:pt idx="38">
                  <c:v>118540.04300000001</c:v>
                </c:pt>
                <c:pt idx="39">
                  <c:v>116256.583</c:v>
                </c:pt>
                <c:pt idx="40">
                  <c:v>121801.43</c:v>
                </c:pt>
                <c:pt idx="41">
                  <c:v>124911.508</c:v>
                </c:pt>
                <c:pt idx="42">
                  <c:v>126707.33199999999</c:v>
                </c:pt>
                <c:pt idx="43">
                  <c:v>128401.54300000001</c:v>
                </c:pt>
                <c:pt idx="44">
                  <c:v>129225.12</c:v>
                </c:pt>
                <c:pt idx="45">
                  <c:v>129769.417</c:v>
                </c:pt>
                <c:pt idx="46">
                  <c:v>130666.32399999999</c:v>
                </c:pt>
                <c:pt idx="47">
                  <c:v>133092.72700000001</c:v>
                </c:pt>
                <c:pt idx="48">
                  <c:v>136007.18</c:v>
                </c:pt>
                <c:pt idx="49">
                  <c:v>136678.05900000001</c:v>
                </c:pt>
                <c:pt idx="50">
                  <c:v>130121.617</c:v>
                </c:pt>
                <c:pt idx="51">
                  <c:v>136714.71799999999</c:v>
                </c:pt>
                <c:pt idx="52">
                  <c:v>138548.68799999999</c:v>
                </c:pt>
                <c:pt idx="53">
                  <c:v>140308.99000000002</c:v>
                </c:pt>
                <c:pt idx="54">
                  <c:v>142420.89499999999</c:v>
                </c:pt>
              </c:numCache>
            </c:numRef>
          </c:val>
          <c:smooth val="0"/>
          <c:extLst>
            <c:ext xmlns:c16="http://schemas.microsoft.com/office/drawing/2014/chart" uri="{C3380CC4-5D6E-409C-BE32-E72D297353CC}">
              <c16:uniqueId val="{00000000-6020-4861-AAAC-923F49B98882}"/>
            </c:ext>
          </c:extLst>
        </c:ser>
        <c:ser>
          <c:idx val="2"/>
          <c:order val="2"/>
          <c:tx>
            <c:v>Other</c:v>
          </c:tx>
          <c:spPr>
            <a:ln w="50800" cap="rnd">
              <a:solidFill>
                <a:schemeClr val="accent3"/>
              </a:solidFill>
              <a:round/>
            </a:ln>
            <a:effectLst/>
          </c:spPr>
          <c:marker>
            <c:symbol val="none"/>
          </c:marker>
          <c:cat>
            <c:numRef>
              <c:f>OWDEnergy!$C$26:$C$80</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OWDEnergy!$R$26:$R$80</c:f>
              <c:numCache>
                <c:formatCode>0</c:formatCode>
                <c:ptCount val="55"/>
                <c:pt idx="0">
                  <c:v>14989.831675000001</c:v>
                </c:pt>
                <c:pt idx="1">
                  <c:v>15284.452797000005</c:v>
                </c:pt>
                <c:pt idx="2">
                  <c:v>15624.348071</c:v>
                </c:pt>
                <c:pt idx="3">
                  <c:v>15881.423547000013</c:v>
                </c:pt>
                <c:pt idx="4">
                  <c:v>16474.687206000002</c:v>
                </c:pt>
                <c:pt idx="5">
                  <c:v>16867.508241999996</c:v>
                </c:pt>
                <c:pt idx="6">
                  <c:v>17095.550820000004</c:v>
                </c:pt>
                <c:pt idx="7">
                  <c:v>17592.606264999995</c:v>
                </c:pt>
                <c:pt idx="8">
                  <c:v>18245.193406000002</c:v>
                </c:pt>
                <c:pt idx="9">
                  <c:v>18612.127593999998</c:v>
                </c:pt>
                <c:pt idx="10">
                  <c:v>18955.857000000004</c:v>
                </c:pt>
                <c:pt idx="11">
                  <c:v>19532.931512999989</c:v>
                </c:pt>
                <c:pt idx="12">
                  <c:v>19961.745624000003</c:v>
                </c:pt>
                <c:pt idx="13">
                  <c:v>20654.354790000012</c:v>
                </c:pt>
                <c:pt idx="14">
                  <c:v>21588.004156999996</c:v>
                </c:pt>
                <c:pt idx="15">
                  <c:v>22474.147655000004</c:v>
                </c:pt>
                <c:pt idx="16">
                  <c:v>22992.45985499999</c:v>
                </c:pt>
                <c:pt idx="17">
                  <c:v>23589.776999999998</c:v>
                </c:pt>
                <c:pt idx="18">
                  <c:v>24333.029639999993</c:v>
                </c:pt>
                <c:pt idx="19">
                  <c:v>24608.44988</c:v>
                </c:pt>
                <c:pt idx="20">
                  <c:v>25127.278590000002</c:v>
                </c:pt>
                <c:pt idx="21">
                  <c:v>25684.646530000002</c:v>
                </c:pt>
                <c:pt idx="22">
                  <c:v>25888.072965000003</c:v>
                </c:pt>
                <c:pt idx="23">
                  <c:v>26614.731420000004</c:v>
                </c:pt>
                <c:pt idx="24">
                  <c:v>26932.174345999993</c:v>
                </c:pt>
                <c:pt idx="25">
                  <c:v>27719.101000000006</c:v>
                </c:pt>
                <c:pt idx="26">
                  <c:v>28193.927385000017</c:v>
                </c:pt>
                <c:pt idx="27">
                  <c:v>28451.385800000011</c:v>
                </c:pt>
                <c:pt idx="28">
                  <c:v>28788.641360000009</c:v>
                </c:pt>
                <c:pt idx="29">
                  <c:v>29334.089559999997</c:v>
                </c:pt>
                <c:pt idx="30">
                  <c:v>29730.800069999998</c:v>
                </c:pt>
                <c:pt idx="31">
                  <c:v>29686.101340000005</c:v>
                </c:pt>
                <c:pt idx="32">
                  <c:v>29848.538699999994</c:v>
                </c:pt>
                <c:pt idx="33">
                  <c:v>29527.546390000021</c:v>
                </c:pt>
                <c:pt idx="34">
                  <c:v>30219.190889999991</c:v>
                </c:pt>
                <c:pt idx="35">
                  <c:v>30382.279469999998</c:v>
                </c:pt>
                <c:pt idx="36">
                  <c:v>30719.600260000007</c:v>
                </c:pt>
                <c:pt idx="37">
                  <c:v>30706.876300000014</c:v>
                </c:pt>
                <c:pt idx="38">
                  <c:v>31162.468439999986</c:v>
                </c:pt>
                <c:pt idx="39">
                  <c:v>31017.442199999998</c:v>
                </c:pt>
                <c:pt idx="40">
                  <c:v>31679.949060000017</c:v>
                </c:pt>
                <c:pt idx="41">
                  <c:v>31441.750299999985</c:v>
                </c:pt>
                <c:pt idx="42">
                  <c:v>31291.759440000023</c:v>
                </c:pt>
                <c:pt idx="43">
                  <c:v>31660.261839999992</c:v>
                </c:pt>
                <c:pt idx="44">
                  <c:v>32030.862099999995</c:v>
                </c:pt>
                <c:pt idx="45">
                  <c:v>32034.633869999972</c:v>
                </c:pt>
                <c:pt idx="46">
                  <c:v>32432.812159999998</c:v>
                </c:pt>
                <c:pt idx="47">
                  <c:v>32650.158669999997</c:v>
                </c:pt>
                <c:pt idx="48">
                  <c:v>33256.287200000006</c:v>
                </c:pt>
                <c:pt idx="49">
                  <c:v>33717.175199999991</c:v>
                </c:pt>
                <c:pt idx="50">
                  <c:v>33754.3174</c:v>
                </c:pt>
                <c:pt idx="51">
                  <c:v>34056.532300000006</c:v>
                </c:pt>
                <c:pt idx="52">
                  <c:v>33939.536299999992</c:v>
                </c:pt>
                <c:pt idx="53">
                  <c:v>33933.784699999989</c:v>
                </c:pt>
                <c:pt idx="54">
                  <c:v>34710.823000000019</c:v>
                </c:pt>
              </c:numCache>
            </c:numRef>
          </c:val>
          <c:smooth val="0"/>
          <c:extLst>
            <c:ext xmlns:c16="http://schemas.microsoft.com/office/drawing/2014/chart" uri="{C3380CC4-5D6E-409C-BE32-E72D297353CC}">
              <c16:uniqueId val="{00000001-6020-4861-AAAC-923F49B98882}"/>
            </c:ext>
          </c:extLst>
        </c:ser>
        <c:ser>
          <c:idx val="1"/>
          <c:order val="3"/>
          <c:tx>
            <c:v>Solar and Wind</c:v>
          </c:tx>
          <c:spPr>
            <a:ln w="50800" cap="rnd">
              <a:solidFill>
                <a:schemeClr val="accent2"/>
              </a:solidFill>
              <a:round/>
            </a:ln>
            <a:effectLst/>
          </c:spPr>
          <c:marker>
            <c:symbol val="none"/>
          </c:marker>
          <c:cat>
            <c:numRef>
              <c:f>OWDEnergy!$C$26:$C$80</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OWDEnergy!$Q$26:$Q$80</c:f>
              <c:numCache>
                <c:formatCode>0</c:formatCode>
                <c:ptCount val="55"/>
                <c:pt idx="0">
                  <c:v>0</c:v>
                </c:pt>
                <c:pt idx="1">
                  <c:v>0</c:v>
                </c:pt>
                <c:pt idx="2">
                  <c:v>0</c:v>
                </c:pt>
                <c:pt idx="3">
                  <c:v>0</c:v>
                </c:pt>
                <c:pt idx="4">
                  <c:v>0</c:v>
                </c:pt>
                <c:pt idx="5">
                  <c:v>0</c:v>
                </c:pt>
                <c:pt idx="6">
                  <c:v>0</c:v>
                </c:pt>
                <c:pt idx="7">
                  <c:v>0</c:v>
                </c:pt>
                <c:pt idx="8">
                  <c:v>8.3333330000000001E-3</c:v>
                </c:pt>
                <c:pt idx="9">
                  <c:v>1.6666666E-2</c:v>
                </c:pt>
                <c:pt idx="10">
                  <c:v>2.9166665000000001E-2</c:v>
                </c:pt>
                <c:pt idx="11">
                  <c:v>2.9166665000000001E-2</c:v>
                </c:pt>
                <c:pt idx="12">
                  <c:v>5.1388886000000002E-2</c:v>
                </c:pt>
                <c:pt idx="13">
                  <c:v>9.9430412999999995E-2</c:v>
                </c:pt>
                <c:pt idx="14">
                  <c:v>0.141851848</c:v>
                </c:pt>
                <c:pt idx="15">
                  <c:v>0.21102131400000002</c:v>
                </c:pt>
                <c:pt idx="16">
                  <c:v>0.42781985699999997</c:v>
                </c:pt>
                <c:pt idx="17">
                  <c:v>0.57216606000000003</c:v>
                </c:pt>
                <c:pt idx="18">
                  <c:v>0.94937706799999999</c:v>
                </c:pt>
                <c:pt idx="19">
                  <c:v>8.0888881500000007</c:v>
                </c:pt>
                <c:pt idx="20">
                  <c:v>11.168668100000001</c:v>
                </c:pt>
                <c:pt idx="21">
                  <c:v>12.7536927</c:v>
                </c:pt>
                <c:pt idx="22">
                  <c:v>14.442752</c:v>
                </c:pt>
                <c:pt idx="23">
                  <c:v>17.3912394</c:v>
                </c:pt>
                <c:pt idx="24">
                  <c:v>21.4686457</c:v>
                </c:pt>
                <c:pt idx="25">
                  <c:v>24.7527933</c:v>
                </c:pt>
                <c:pt idx="26">
                  <c:v>27.541195300000002</c:v>
                </c:pt>
                <c:pt idx="27">
                  <c:v>35.494090200000002</c:v>
                </c:pt>
                <c:pt idx="28">
                  <c:v>46.503088399999996</c:v>
                </c:pt>
                <c:pt idx="29">
                  <c:v>61.478292499999995</c:v>
                </c:pt>
                <c:pt idx="30">
                  <c:v>90.187992899999998</c:v>
                </c:pt>
                <c:pt idx="31">
                  <c:v>109.9503284</c:v>
                </c:pt>
                <c:pt idx="32">
                  <c:v>148.43507740000001</c:v>
                </c:pt>
                <c:pt idx="33">
                  <c:v>178.57523230000001</c:v>
                </c:pt>
                <c:pt idx="34">
                  <c:v>240.07182499999999</c:v>
                </c:pt>
                <c:pt idx="35">
                  <c:v>292.49829400000004</c:v>
                </c:pt>
                <c:pt idx="36">
                  <c:v>372.34731600000003</c:v>
                </c:pt>
                <c:pt idx="37">
                  <c:v>476.88883399999997</c:v>
                </c:pt>
                <c:pt idx="38">
                  <c:v>617.65969999999993</c:v>
                </c:pt>
                <c:pt idx="39">
                  <c:v>781.77581400000008</c:v>
                </c:pt>
                <c:pt idx="40">
                  <c:v>990.44335999999998</c:v>
                </c:pt>
                <c:pt idx="41">
                  <c:v>1312.6165299999998</c:v>
                </c:pt>
                <c:pt idx="42">
                  <c:v>1629.7082999999998</c:v>
                </c:pt>
                <c:pt idx="43">
                  <c:v>1980.7209399999999</c:v>
                </c:pt>
                <c:pt idx="44">
                  <c:v>2299.0686799999999</c:v>
                </c:pt>
                <c:pt idx="45">
                  <c:v>2755.1531</c:v>
                </c:pt>
                <c:pt idx="46">
                  <c:v>3242.9123</c:v>
                </c:pt>
                <c:pt idx="47">
                  <c:v>3971.0396999999998</c:v>
                </c:pt>
                <c:pt idx="48">
                  <c:v>4593.9335000000001</c:v>
                </c:pt>
                <c:pt idx="49">
                  <c:v>5269.2731000000003</c:v>
                </c:pt>
                <c:pt idx="50">
                  <c:v>6056.9087</c:v>
                </c:pt>
                <c:pt idx="51">
                  <c:v>7175.8625000000002</c:v>
                </c:pt>
                <c:pt idx="52">
                  <c:v>8434.3472000000002</c:v>
                </c:pt>
                <c:pt idx="53">
                  <c:v>9691.7897999999986</c:v>
                </c:pt>
                <c:pt idx="54">
                  <c:v>11275.034599999999</c:v>
                </c:pt>
              </c:numCache>
            </c:numRef>
          </c:val>
          <c:smooth val="0"/>
          <c:extLst>
            <c:ext xmlns:c16="http://schemas.microsoft.com/office/drawing/2014/chart" uri="{C3380CC4-5D6E-409C-BE32-E72D297353CC}">
              <c16:uniqueId val="{00000002-6020-4861-AAAC-923F49B98882}"/>
            </c:ext>
          </c:extLst>
        </c:ser>
        <c:dLbls>
          <c:showLegendKey val="0"/>
          <c:showVal val="0"/>
          <c:showCatName val="0"/>
          <c:showSerName val="0"/>
          <c:showPercent val="0"/>
          <c:showBubbleSize val="0"/>
        </c:dLbls>
        <c:smooth val="0"/>
        <c:axId val="837966176"/>
        <c:axId val="837963296"/>
      </c:lineChart>
      <c:catAx>
        <c:axId val="837966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837963296"/>
        <c:crosses val="autoZero"/>
        <c:auto val="1"/>
        <c:lblAlgn val="ctr"/>
        <c:lblOffset val="100"/>
        <c:noMultiLvlLbl val="0"/>
      </c:catAx>
      <c:valAx>
        <c:axId val="837963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8379661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r>
              <a:rPr lang="en-US" sz="2400" b="1"/>
              <a:t>CO2 Emissions vs Fossil Fuel Primary Energy</a:t>
            </a:r>
          </a:p>
        </c:rich>
      </c:tx>
      <c:overlay val="0"/>
      <c:spPr>
        <a:noFill/>
        <a:ln>
          <a:noFill/>
        </a:ln>
        <a:effectLst/>
      </c:spPr>
      <c:txPr>
        <a:bodyPr rot="0" spcFirstLastPara="1" vertOverflow="ellipsis" vert="horz" wrap="square" anchor="ctr" anchorCtr="1"/>
        <a:lstStyle/>
        <a:p>
          <a:pPr>
            <a:defRPr sz="2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xVal>
            <c:numRef>
              <c:f>HistData!$R$6:$R$59</c:f>
              <c:numCache>
                <c:formatCode>0</c:formatCode>
                <c:ptCount val="54"/>
                <c:pt idx="0">
                  <c:v>53386.54</c:v>
                </c:pt>
                <c:pt idx="1">
                  <c:v>55397.429999999993</c:v>
                </c:pt>
                <c:pt idx="2">
                  <c:v>58365.337</c:v>
                </c:pt>
                <c:pt idx="3">
                  <c:v>61791.587</c:v>
                </c:pt>
                <c:pt idx="4">
                  <c:v>61586.686000000002</c:v>
                </c:pt>
                <c:pt idx="5">
                  <c:v>61701.686000000002</c:v>
                </c:pt>
                <c:pt idx="6">
                  <c:v>65115.394</c:v>
                </c:pt>
                <c:pt idx="7">
                  <c:v>67221.59</c:v>
                </c:pt>
                <c:pt idx="8">
                  <c:v>69471.411999999997</c:v>
                </c:pt>
                <c:pt idx="9">
                  <c:v>71666.603000000003</c:v>
                </c:pt>
                <c:pt idx="10">
                  <c:v>70683.388999999996</c:v>
                </c:pt>
                <c:pt idx="11">
                  <c:v>69843.83600000001</c:v>
                </c:pt>
                <c:pt idx="12">
                  <c:v>69135.168999999994</c:v>
                </c:pt>
                <c:pt idx="13">
                  <c:v>69852.23</c:v>
                </c:pt>
                <c:pt idx="14">
                  <c:v>72534.716</c:v>
                </c:pt>
                <c:pt idx="15">
                  <c:v>73943.64</c:v>
                </c:pt>
                <c:pt idx="16">
                  <c:v>75395.402000000002</c:v>
                </c:pt>
                <c:pt idx="17">
                  <c:v>78018.576000000001</c:v>
                </c:pt>
                <c:pt idx="18">
                  <c:v>80713.862000000008</c:v>
                </c:pt>
                <c:pt idx="19">
                  <c:v>82335.385000000009</c:v>
                </c:pt>
                <c:pt idx="20">
                  <c:v>83316.877999999997</c:v>
                </c:pt>
                <c:pt idx="21">
                  <c:v>83536.396999999997</c:v>
                </c:pt>
                <c:pt idx="22">
                  <c:v>84052.555000000008</c:v>
                </c:pt>
                <c:pt idx="23">
                  <c:v>84220.555999999997</c:v>
                </c:pt>
                <c:pt idx="24">
                  <c:v>85272.976999999999</c:v>
                </c:pt>
                <c:pt idx="25">
                  <c:v>86770.078999999998</c:v>
                </c:pt>
                <c:pt idx="26">
                  <c:v>89353.365999999995</c:v>
                </c:pt>
                <c:pt idx="27">
                  <c:v>90245.731</c:v>
                </c:pt>
                <c:pt idx="28">
                  <c:v>90618.581999999995</c:v>
                </c:pt>
                <c:pt idx="29">
                  <c:v>92016.495999999999</c:v>
                </c:pt>
                <c:pt idx="30">
                  <c:v>94467.260999999999</c:v>
                </c:pt>
                <c:pt idx="31">
                  <c:v>95595.224000000002</c:v>
                </c:pt>
                <c:pt idx="32">
                  <c:v>97731.235000000001</c:v>
                </c:pt>
                <c:pt idx="33">
                  <c:v>101858.211</c:v>
                </c:pt>
                <c:pt idx="34">
                  <c:v>106903.777</c:v>
                </c:pt>
                <c:pt idx="35">
                  <c:v>110657.065</c:v>
                </c:pt>
                <c:pt idx="36">
                  <c:v>113695.70199999999</c:v>
                </c:pt>
                <c:pt idx="37">
                  <c:v>117667.508</c:v>
                </c:pt>
                <c:pt idx="38">
                  <c:v>118540.04300000001</c:v>
                </c:pt>
                <c:pt idx="39">
                  <c:v>116256.583</c:v>
                </c:pt>
                <c:pt idx="40">
                  <c:v>121801.43</c:v>
                </c:pt>
                <c:pt idx="41">
                  <c:v>124911.508</c:v>
                </c:pt>
                <c:pt idx="42">
                  <c:v>126707.33199999999</c:v>
                </c:pt>
                <c:pt idx="43">
                  <c:v>128401.54300000001</c:v>
                </c:pt>
                <c:pt idx="44">
                  <c:v>129225.12</c:v>
                </c:pt>
                <c:pt idx="45">
                  <c:v>129769.417</c:v>
                </c:pt>
                <c:pt idx="46">
                  <c:v>130666.32399999999</c:v>
                </c:pt>
                <c:pt idx="47">
                  <c:v>133092.72700000001</c:v>
                </c:pt>
                <c:pt idx="48">
                  <c:v>136007.18</c:v>
                </c:pt>
                <c:pt idx="49">
                  <c:v>136678.05900000001</c:v>
                </c:pt>
                <c:pt idx="50">
                  <c:v>130121.617</c:v>
                </c:pt>
                <c:pt idx="51">
                  <c:v>136714.71799999999</c:v>
                </c:pt>
                <c:pt idx="52">
                  <c:v>138548.68799999999</c:v>
                </c:pt>
                <c:pt idx="53">
                  <c:v>140308.99000000002</c:v>
                </c:pt>
              </c:numCache>
            </c:numRef>
          </c:xVal>
          <c:yVal>
            <c:numRef>
              <c:f>HistData!$E$6:$E$59</c:f>
              <c:numCache>
                <c:formatCode>0.00</c:formatCode>
                <c:ptCount val="54"/>
                <c:pt idx="0">
                  <c:v>20.610089024268291</c:v>
                </c:pt>
                <c:pt idx="1">
                  <c:v>20.638834541189702</c:v>
                </c:pt>
                <c:pt idx="2">
                  <c:v>21.632853888818229</c:v>
                </c:pt>
                <c:pt idx="3">
                  <c:v>22.347457199106444</c:v>
                </c:pt>
                <c:pt idx="4">
                  <c:v>22.167609929716413</c:v>
                </c:pt>
                <c:pt idx="5">
                  <c:v>22.130191140126097</c:v>
                </c:pt>
                <c:pt idx="6">
                  <c:v>23.092179509973246</c:v>
                </c:pt>
                <c:pt idx="7">
                  <c:v>24.032065428640557</c:v>
                </c:pt>
                <c:pt idx="8">
                  <c:v>24.502392329579688</c:v>
                </c:pt>
                <c:pt idx="9">
                  <c:v>24.315663757544776</c:v>
                </c:pt>
                <c:pt idx="10">
                  <c:v>24.476080592751895</c:v>
                </c:pt>
                <c:pt idx="11">
                  <c:v>23.872374708473508</c:v>
                </c:pt>
                <c:pt idx="12">
                  <c:v>23.433968330952222</c:v>
                </c:pt>
                <c:pt idx="13">
                  <c:v>23.796333390505197</c:v>
                </c:pt>
                <c:pt idx="14">
                  <c:v>25.307584943651754</c:v>
                </c:pt>
                <c:pt idx="15">
                  <c:v>25.623827229820428</c:v>
                </c:pt>
                <c:pt idx="16">
                  <c:v>26.1635484247481</c:v>
                </c:pt>
                <c:pt idx="17">
                  <c:v>26.611649470549672</c:v>
                </c:pt>
                <c:pt idx="18">
                  <c:v>27.27843157995742</c:v>
                </c:pt>
                <c:pt idx="19">
                  <c:v>27.362366110421672</c:v>
                </c:pt>
                <c:pt idx="20">
                  <c:v>27.728273525001629</c:v>
                </c:pt>
                <c:pt idx="21">
                  <c:v>28.179142008864904</c:v>
                </c:pt>
                <c:pt idx="22">
                  <c:v>27.808927603703893</c:v>
                </c:pt>
                <c:pt idx="23">
                  <c:v>27.752353071658014</c:v>
                </c:pt>
                <c:pt idx="24">
                  <c:v>28.905971289310298</c:v>
                </c:pt>
                <c:pt idx="25">
                  <c:v>28.988200588712356</c:v>
                </c:pt>
                <c:pt idx="26">
                  <c:v>30.295493978166743</c:v>
                </c:pt>
                <c:pt idx="27">
                  <c:v>31.83451507878684</c:v>
                </c:pt>
                <c:pt idx="28">
                  <c:v>30.473171522488538</c:v>
                </c:pt>
                <c:pt idx="29">
                  <c:v>30.881906796859436</c:v>
                </c:pt>
                <c:pt idx="30">
                  <c:v>30.832996340851242</c:v>
                </c:pt>
                <c:pt idx="31">
                  <c:v>30.496485529851551</c:v>
                </c:pt>
                <c:pt idx="32">
                  <c:v>31.430698496434498</c:v>
                </c:pt>
                <c:pt idx="33">
                  <c:v>33.772801008936398</c:v>
                </c:pt>
                <c:pt idx="34">
                  <c:v>34.064362037184232</c:v>
                </c:pt>
                <c:pt idx="35">
                  <c:v>34.533628317421673</c:v>
                </c:pt>
                <c:pt idx="36">
                  <c:v>35.989985696235536</c:v>
                </c:pt>
                <c:pt idx="37">
                  <c:v>36.158808540461251</c:v>
                </c:pt>
                <c:pt idx="38">
                  <c:v>36.984766672958521</c:v>
                </c:pt>
                <c:pt idx="39">
                  <c:v>36.846045887451162</c:v>
                </c:pt>
                <c:pt idx="40">
                  <c:v>38.875619596812498</c:v>
                </c:pt>
                <c:pt idx="41">
                  <c:v>39.815378176302666</c:v>
                </c:pt>
                <c:pt idx="42">
                  <c:v>40.685199247396554</c:v>
                </c:pt>
                <c:pt idx="43">
                  <c:v>40.450902149196232</c:v>
                </c:pt>
                <c:pt idx="44">
                  <c:v>40.879731398597713</c:v>
                </c:pt>
                <c:pt idx="45">
                  <c:v>40.970001434185868</c:v>
                </c:pt>
                <c:pt idx="46">
                  <c:v>39.855515289774011</c:v>
                </c:pt>
                <c:pt idx="47">
                  <c:v>40.25385217214302</c:v>
                </c:pt>
                <c:pt idx="48">
                  <c:v>40.608366203711554</c:v>
                </c:pt>
                <c:pt idx="49">
                  <c:v>40.924502498167428</c:v>
                </c:pt>
                <c:pt idx="50">
                  <c:v>38.59709645595742</c:v>
                </c:pt>
                <c:pt idx="51">
                  <c:v>40.577712484675772</c:v>
                </c:pt>
                <c:pt idx="52">
                  <c:v>40.868307219391802</c:v>
                </c:pt>
                <c:pt idx="53">
                  <c:v>41.450384699311293</c:v>
                </c:pt>
              </c:numCache>
            </c:numRef>
          </c:yVal>
          <c:smooth val="0"/>
          <c:extLst>
            <c:ext xmlns:c16="http://schemas.microsoft.com/office/drawing/2014/chart" uri="{C3380CC4-5D6E-409C-BE32-E72D297353CC}">
              <c16:uniqueId val="{00000001-6952-4EFE-BB73-CD9B6A677860}"/>
            </c:ext>
          </c:extLst>
        </c:ser>
        <c:dLbls>
          <c:showLegendKey val="0"/>
          <c:showVal val="0"/>
          <c:showCatName val="0"/>
          <c:showSerName val="0"/>
          <c:showPercent val="0"/>
          <c:showBubbleSize val="0"/>
        </c:dLbls>
        <c:axId val="805452792"/>
        <c:axId val="805446672"/>
      </c:scatterChart>
      <c:valAx>
        <c:axId val="805452792"/>
        <c:scaling>
          <c:orientation val="minMax"/>
          <c:max val="142000"/>
          <c:min val="50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805446672"/>
        <c:crosses val="autoZero"/>
        <c:crossBetween val="midCat"/>
      </c:valAx>
      <c:valAx>
        <c:axId val="805446672"/>
        <c:scaling>
          <c:orientation val="minMax"/>
          <c:max val="42"/>
          <c:min val="20"/>
        </c:scaling>
        <c:delete val="0"/>
        <c:axPos val="l"/>
        <c:majorGridlines>
          <c:spPr>
            <a:ln w="9525" cap="flat" cmpd="sng" algn="ctr">
              <a:solidFill>
                <a:schemeClr val="tx1">
                  <a:lumMod val="15000"/>
                  <a:lumOff val="85000"/>
                </a:schemeClr>
              </a:solidFill>
              <a:round/>
            </a:ln>
            <a:effectLst/>
          </c:spPr>
        </c:majorGridlines>
        <c:numFmt formatCode="0;[Red]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805452792"/>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sz="16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Global Temperature</a:t>
            </a:r>
            <a:r>
              <a:rPr lang="en-US" baseline="0"/>
              <a:t> Increase </a:t>
            </a:r>
            <a:endParaRPr lang="en-US"/>
          </a:p>
        </c:rich>
      </c:tx>
      <c:layout>
        <c:manualLayout>
          <c:xMode val="edge"/>
          <c:yMode val="edge"/>
          <c:x val="0.30075675233682464"/>
          <c:y val="5.092608764234739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Historical</c:v>
          </c:tx>
          <c:spPr>
            <a:ln w="28575" cap="rnd">
              <a:solidFill>
                <a:schemeClr val="accent1"/>
              </a:solidFill>
              <a:round/>
            </a:ln>
            <a:effectLst/>
          </c:spPr>
          <c:marker>
            <c:symbol val="none"/>
          </c:marker>
          <c:cat>
            <c:numRef>
              <c:f>'Data Sources'!$A$129:$A$154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'Data Sources'!$C$129:$C$154</c:f>
              <c:numCache>
                <c:formatCode>0.00</c:formatCode>
                <c:ptCount val="26"/>
                <c:pt idx="0">
                  <c:v>0.65</c:v>
                </c:pt>
                <c:pt idx="1">
                  <c:v>0.8</c:v>
                </c:pt>
                <c:pt idx="2">
                  <c:v>0.89</c:v>
                </c:pt>
                <c:pt idx="3">
                  <c:v>0.88</c:v>
                </c:pt>
                <c:pt idx="4">
                  <c:v>0.79</c:v>
                </c:pt>
                <c:pt idx="5">
                  <c:v>0.94000000000000006</c:v>
                </c:pt>
                <c:pt idx="6">
                  <c:v>0.9</c:v>
                </c:pt>
                <c:pt idx="7">
                  <c:v>0.92</c:v>
                </c:pt>
                <c:pt idx="8">
                  <c:v>0.8</c:v>
                </c:pt>
                <c:pt idx="9">
                  <c:v>0.92</c:v>
                </c:pt>
                <c:pt idx="10">
                  <c:v>0.98</c:v>
                </c:pt>
                <c:pt idx="11">
                  <c:v>0.87</c:v>
                </c:pt>
                <c:pt idx="12">
                  <c:v>0.91</c:v>
                </c:pt>
                <c:pt idx="13">
                  <c:v>0.94000000000000006</c:v>
                </c:pt>
                <c:pt idx="14">
                  <c:v>1.01</c:v>
                </c:pt>
                <c:pt idx="15">
                  <c:v>1.1600000000000001</c:v>
                </c:pt>
                <c:pt idx="16">
                  <c:v>1.28</c:v>
                </c:pt>
                <c:pt idx="17">
                  <c:v>1.1800000000000002</c:v>
                </c:pt>
                <c:pt idx="18">
                  <c:v>1.1099999999999999</c:v>
                </c:pt>
                <c:pt idx="19">
                  <c:v>1.24</c:v>
                </c:pt>
                <c:pt idx="20">
                  <c:v>1.28</c:v>
                </c:pt>
                <c:pt idx="21">
                  <c:v>1.1099999999999999</c:v>
                </c:pt>
                <c:pt idx="22">
                  <c:v>1.1499999999999999</c:v>
                </c:pt>
                <c:pt idx="23">
                  <c:v>1.43</c:v>
                </c:pt>
                <c:pt idx="24">
                  <c:v>1.55</c:v>
                </c:pt>
                <c:pt idx="25">
                  <c:v>1.456121739131504</c:v>
                </c:pt>
              </c:numCache>
            </c:numRef>
          </c:val>
          <c:smooth val="0"/>
          <c:extLst>
            <c:ext xmlns:c16="http://schemas.microsoft.com/office/drawing/2014/chart" uri="{C3380CC4-5D6E-409C-BE32-E72D297353CC}">
              <c16:uniqueId val="{00000000-0BC8-4410-8B91-C52A93A1A087}"/>
            </c:ext>
          </c:extLst>
        </c:ser>
        <c:ser>
          <c:idx val="1"/>
          <c:order val="1"/>
          <c:tx>
            <c:v>Polynomial</c:v>
          </c:tx>
          <c:spPr>
            <a:ln w="28575" cap="rnd">
              <a:solidFill>
                <a:schemeClr val="accent2"/>
              </a:solidFill>
              <a:round/>
            </a:ln>
            <a:effectLst/>
          </c:spPr>
          <c:marker>
            <c:symbol val="none"/>
          </c:marker>
          <c:cat>
            <c:numRef>
              <c:f>'Data Sources'!$A$129:$A$154</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'Data Sources'!$D$129:$D$154</c:f>
              <c:numCache>
                <c:formatCode>0.00</c:formatCode>
                <c:ptCount val="26"/>
                <c:pt idx="0">
                  <c:v>0.75517391304350667</c:v>
                </c:pt>
                <c:pt idx="1">
                  <c:v>0.77477075098818204</c:v>
                </c:pt>
                <c:pt idx="2">
                  <c:v>0.79458385093164452</c:v>
                </c:pt>
                <c:pt idx="3">
                  <c:v>0.81461321287406463</c:v>
                </c:pt>
                <c:pt idx="4">
                  <c:v>0.83485883681538553</c:v>
                </c:pt>
                <c:pt idx="5">
                  <c:v>0.85532072275549353</c:v>
                </c:pt>
                <c:pt idx="6">
                  <c:v>0.87599887069450233</c:v>
                </c:pt>
                <c:pt idx="7">
                  <c:v>0.89689328063246876</c:v>
                </c:pt>
                <c:pt idx="8">
                  <c:v>0.91800395256916545</c:v>
                </c:pt>
                <c:pt idx="9">
                  <c:v>0.93933088650476293</c:v>
                </c:pt>
                <c:pt idx="10">
                  <c:v>0.96087408243937489</c:v>
                </c:pt>
                <c:pt idx="11">
                  <c:v>0.98263354037271711</c:v>
                </c:pt>
                <c:pt idx="12">
                  <c:v>1.0046092603049033</c:v>
                </c:pt>
                <c:pt idx="13">
                  <c:v>1.0268012422359902</c:v>
                </c:pt>
                <c:pt idx="14">
                  <c:v>1.0492094861660348</c:v>
                </c:pt>
                <c:pt idx="15">
                  <c:v>1.0718339920948665</c:v>
                </c:pt>
                <c:pt idx="16">
                  <c:v>1.0946747600225422</c:v>
                </c:pt>
                <c:pt idx="17">
                  <c:v>1.1177317899492323</c:v>
                </c:pt>
                <c:pt idx="18">
                  <c:v>1.1410050818746527</c:v>
                </c:pt>
                <c:pt idx="19">
                  <c:v>1.1644946357989738</c:v>
                </c:pt>
                <c:pt idx="20">
                  <c:v>1.1882004517222526</c:v>
                </c:pt>
                <c:pt idx="21">
                  <c:v>1.2121225296442617</c:v>
                </c:pt>
                <c:pt idx="22">
                  <c:v>1.2362608695651716</c:v>
                </c:pt>
                <c:pt idx="23">
                  <c:v>1.2606154714849822</c:v>
                </c:pt>
                <c:pt idx="24">
                  <c:v>1.2851863354037505</c:v>
                </c:pt>
                <c:pt idx="25">
                  <c:v>1.309973461321249</c:v>
                </c:pt>
              </c:numCache>
            </c:numRef>
          </c:val>
          <c:smooth val="0"/>
          <c:extLst>
            <c:ext xmlns:c16="http://schemas.microsoft.com/office/drawing/2014/chart" uri="{C3380CC4-5D6E-409C-BE32-E72D297353CC}">
              <c16:uniqueId val="{00000001-0BC8-4410-8B91-C52A93A1A087}"/>
            </c:ext>
          </c:extLst>
        </c:ser>
        <c:dLbls>
          <c:showLegendKey val="0"/>
          <c:showVal val="0"/>
          <c:showCatName val="0"/>
          <c:showSerName val="0"/>
          <c:showPercent val="0"/>
          <c:showBubbleSize val="0"/>
        </c:dLbls>
        <c:smooth val="0"/>
        <c:axId val="524347968"/>
        <c:axId val="580158936"/>
      </c:lineChart>
      <c:catAx>
        <c:axId val="52434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0158936"/>
        <c:crosses val="autoZero"/>
        <c:auto val="1"/>
        <c:lblAlgn val="ctr"/>
        <c:lblOffset val="100"/>
        <c:noMultiLvlLbl val="0"/>
      </c:catAx>
      <c:valAx>
        <c:axId val="5801589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4347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1970-2022</c:v>
          </c:tx>
          <c:spPr>
            <a:ln w="28575" cap="rnd">
              <a:solidFill>
                <a:schemeClr val="accent1"/>
              </a:solidFill>
              <a:round/>
            </a:ln>
            <a:effectLst/>
          </c:spPr>
          <c:marker>
            <c:symbol val="none"/>
          </c:marker>
          <c:cat>
            <c:numRef>
              <c:f>'Data Sources'!$AO$10:$AO$140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Sources'!$BB$10:$BB$140</c:f>
              <c:numCache>
                <c:formatCode>General</c:formatCode>
                <c:ptCount val="131"/>
                <c:pt idx="0">
                  <c:v>0.52486171427577366</c:v>
                </c:pt>
                <c:pt idx="1">
                  <c:v>0.52248251126880252</c:v>
                </c:pt>
                <c:pt idx="2">
                  <c:v>0.51991598448656384</c:v>
                </c:pt>
                <c:pt idx="3">
                  <c:v>0.51720399098274172</c:v>
                </c:pt>
                <c:pt idx="4">
                  <c:v>0.51438064139786299</c:v>
                </c:pt>
                <c:pt idx="5">
                  <c:v>0.5114738477987637</c:v>
                </c:pt>
                <c:pt idx="6">
                  <c:v>0.50850652729739132</c:v>
                </c:pt>
                <c:pt idx="7">
                  <c:v>0.50549754631822519</c:v>
                </c:pt>
                <c:pt idx="8">
                  <c:v>0.50246246743289757</c:v>
                </c:pt>
                <c:pt idx="9">
                  <c:v>0.49941414446546156</c:v>
                </c:pt>
                <c:pt idx="10">
                  <c:v>0.49636319994151779</c:v>
                </c:pt>
                <c:pt idx="11">
                  <c:v>0.49331841058318526</c:v>
                </c:pt>
                <c:pt idx="12">
                  <c:v>0.49028702036718025</c:v>
                </c:pt>
                <c:pt idx="13">
                  <c:v>0.48727499613979064</c:v>
                </c:pt>
                <c:pt idx="14">
                  <c:v>0.48428723736592305</c:v>
                </c:pt>
                <c:pt idx="15">
                  <c:v>0.48132774904285014</c:v>
                </c:pt>
                <c:pt idx="16">
                  <c:v>0.47839978485264961</c:v>
                </c:pt>
                <c:pt idx="17">
                  <c:v>0.47550596615366353</c:v>
                </c:pt>
                <c:pt idx="18">
                  <c:v>0.47264838124204167</c:v>
                </c:pt>
                <c:pt idx="19">
                  <c:v>0.46982866844770232</c:v>
                </c:pt>
                <c:pt idx="20">
                  <c:v>0.46704808590520513</c:v>
                </c:pt>
                <c:pt idx="21">
                  <c:v>0.46430757031429004</c:v>
                </c:pt>
                <c:pt idx="22">
                  <c:v>0.46160778655417023</c:v>
                </c:pt>
                <c:pt idx="23">
                  <c:v>0.45894916968088079</c:v>
                </c:pt>
                <c:pt idx="24">
                  <c:v>0.45633196055540698</c:v>
                </c:pt>
                <c:pt idx="25">
                  <c:v>0.45375623612982058</c:v>
                </c:pt>
                <c:pt idx="26">
                  <c:v>0.45122193523924409</c:v>
                </c:pt>
                <c:pt idx="27">
                  <c:v>0.44872888060454336</c:v>
                </c:pt>
                <c:pt idx="28">
                  <c:v>0.44627679762537864</c:v>
                </c:pt>
                <c:pt idx="29">
                  <c:v>0.44386533045693949</c:v>
                </c:pt>
                <c:pt idx="30">
                  <c:v>0.44149405577300493</c:v>
                </c:pt>
                <c:pt idx="31">
                  <c:v>0.43916249456113921</c:v>
                </c:pt>
                <c:pt idx="32">
                  <c:v>0.43687012223622629</c:v>
                </c:pt>
                <c:pt idx="33">
                  <c:v>0.43461637731724923</c:v>
                </c:pt>
                <c:pt idx="34">
                  <c:v>0.43240066887139128</c:v>
                </c:pt>
                <c:pt idx="35">
                  <c:v>0.43022238290246001</c:v>
                </c:pt>
                <c:pt idx="36">
                  <c:v>0.4280808878288731</c:v>
                </c:pt>
                <c:pt idx="37">
                  <c:v>0.42597553918146208</c:v>
                </c:pt>
                <c:pt idx="38">
                  <c:v>0.42390568362537323</c:v>
                </c:pt>
                <c:pt idx="39">
                  <c:v>0.42187066240259863</c:v>
                </c:pt>
                <c:pt idx="40">
                  <c:v>0.41986981426970271</c:v>
                </c:pt>
                <c:pt idx="41">
                  <c:v>0.41790247800340058</c:v>
                </c:pt>
                <c:pt idx="42">
                  <c:v>0.41596799452893074</c:v>
                </c:pt>
                <c:pt idx="43">
                  <c:v>0.41406570872414089</c:v>
                </c:pt>
                <c:pt idx="44">
                  <c:v>0.41219497094113317</c:v>
                </c:pt>
                <c:pt idx="45">
                  <c:v>0.41035513828396131</c:v>
                </c:pt>
                <c:pt idx="46">
                  <c:v>0.40854557567483457</c:v>
                </c:pt>
                <c:pt idx="47">
                  <c:v>0.40676565673681736</c:v>
                </c:pt>
                <c:pt idx="48">
                  <c:v>0.40501476451691204</c:v>
                </c:pt>
                <c:pt idx="49">
                  <c:v>0.4032922920727931</c:v>
                </c:pt>
                <c:pt idx="50">
                  <c:v>0.40159764293857109</c:v>
                </c:pt>
                <c:pt idx="51">
                  <c:v>0.39993023148866913</c:v>
                </c:pt>
                <c:pt idx="52">
                  <c:v>0.39828948321129887</c:v>
                </c:pt>
                <c:pt idx="53">
                  <c:v>0.39667483490571648</c:v>
                </c:pt>
                <c:pt idx="54">
                  <c:v>0.395085734812328</c:v>
                </c:pt>
                <c:pt idx="55">
                  <c:v>0.39352164268596457</c:v>
                </c:pt>
                <c:pt idx="56">
                  <c:v>0.3919820298194186</c:v>
                </c:pt>
                <c:pt idx="57">
                  <c:v>0.39046637902568243</c:v>
                </c:pt>
                <c:pt idx="58">
                  <c:v>0.38897418458324445</c:v>
                </c:pt>
                <c:pt idx="59">
                  <c:v>0.38750495215178971</c:v>
                </c:pt>
                <c:pt idx="60">
                  <c:v>0.38605819866101021</c:v>
                </c:pt>
                <c:pt idx="61">
                  <c:v>0.38463345217858513</c:v>
                </c:pt>
                <c:pt idx="62">
                  <c:v>0.38323025175886605</c:v>
                </c:pt>
                <c:pt idx="63">
                  <c:v>0.38184814727765021</c:v>
                </c:pt>
                <c:pt idx="64">
                  <c:v>0.38048669925354062</c:v>
                </c:pt>
                <c:pt idx="65">
                  <c:v>0.37914547866007209</c:v>
                </c:pt>
                <c:pt idx="66">
                  <c:v>0.37782406672932956</c:v>
                </c:pt>
                <c:pt idx="67">
                  <c:v>0.37652205474999423</c:v>
                </c:pt>
                <c:pt idx="68">
                  <c:v>0.37523904386035678</c:v>
                </c:pt>
                <c:pt idx="69">
                  <c:v>0.37397464483851511</c:v>
                </c:pt>
                <c:pt idx="70">
                  <c:v>0.37272847789008995</c:v>
                </c:pt>
                <c:pt idx="71">
                  <c:v>0.37150017243562067</c:v>
                </c:pt>
                <c:pt idx="72">
                  <c:v>0.3702893668970309</c:v>
                </c:pt>
                <c:pt idx="73">
                  <c:v>0.36909570848539081</c:v>
                </c:pt>
                <c:pt idx="74">
                  <c:v>0.36791885298949917</c:v>
                </c:pt>
                <c:pt idx="75">
                  <c:v>0.36675846456658473</c:v>
                </c:pt>
                <c:pt idx="76">
                  <c:v>0.36561421553507328</c:v>
                </c:pt>
                <c:pt idx="77">
                  <c:v>0.36448578617016059</c:v>
                </c:pt>
                <c:pt idx="78">
                  <c:v>0.36337286450215567</c:v>
                </c:pt>
                <c:pt idx="79">
                  <c:v>0.36227514611856793</c:v>
                </c:pt>
                <c:pt idx="80">
                  <c:v>0.36119233396922157</c:v>
                </c:pt>
                <c:pt idx="81">
                  <c:v>0.36012413817514277</c:v>
                </c:pt>
                <c:pt idx="82">
                  <c:v>0.35907027584147899</c:v>
                </c:pt>
                <c:pt idx="83">
                  <c:v>0.3580304708741292</c:v>
                </c:pt>
                <c:pt idx="84">
                  <c:v>0.35700445380047097</c:v>
                </c:pt>
                <c:pt idx="85">
                  <c:v>0.35599196159400454</c:v>
                </c:pt>
                <c:pt idx="86">
                  <c:v>0.35499273750333721</c:v>
                </c:pt>
                <c:pt idx="87">
                  <c:v>0.3540065308849033</c:v>
                </c:pt>
                <c:pt idx="88">
                  <c:v>0.35303309704030844</c:v>
                </c:pt>
                <c:pt idx="89">
                  <c:v>0.35207219705706683</c:v>
                </c:pt>
                <c:pt idx="90">
                  <c:v>0.35112359765408652</c:v>
                </c:pt>
                <c:pt idx="91">
                  <c:v>0.35018707103062785</c:v>
                </c:pt>
                <c:pt idx="92">
                  <c:v>0.34926239471952325</c:v>
                </c:pt>
                <c:pt idx="93">
                  <c:v>0.34834935144420298</c:v>
                </c:pt>
                <c:pt idx="94">
                  <c:v>0.3474477289796174</c:v>
                </c:pt>
                <c:pt idx="95">
                  <c:v>0.34655732001683931</c:v>
                </c:pt>
                <c:pt idx="96">
                  <c:v>0.34567792203155889</c:v>
                </c:pt>
                <c:pt idx="97">
                  <c:v>0.34480933715595435</c:v>
                </c:pt>
                <c:pt idx="98">
                  <c:v>0.34395137205445564</c:v>
                </c:pt>
                <c:pt idx="99">
                  <c:v>0.34310383780262838</c:v>
                </c:pt>
                <c:pt idx="100">
                  <c:v>0.34226654976983006</c:v>
                </c:pt>
                <c:pt idx="101">
                  <c:v>0.34143932750480066</c:v>
                </c:pt>
                <c:pt idx="102">
                  <c:v>0.34062199462489834</c:v>
                </c:pt>
                <c:pt idx="103">
                  <c:v>0.33981437870809489</c:v>
                </c:pt>
                <c:pt idx="104">
                  <c:v>0.3390163111884425</c:v>
                </c:pt>
                <c:pt idx="105">
                  <c:v>0.33822762725422301</c:v>
                </c:pt>
                <c:pt idx="106">
                  <c:v>0.33744816574920117</c:v>
                </c:pt>
                <c:pt idx="107">
                  <c:v>0.33667776907653335</c:v>
                </c:pt>
                <c:pt idx="108">
                  <c:v>0.33591628310579302</c:v>
                </c:pt>
                <c:pt idx="109">
                  <c:v>0.33516355708220785</c:v>
                </c:pt>
                <c:pt idx="110">
                  <c:v>0.33441944353893122</c:v>
                </c:pt>
                <c:pt idx="111">
                  <c:v>0.33368379821147398</c:v>
                </c:pt>
                <c:pt idx="112">
                  <c:v>0.33295647995498856</c:v>
                </c:pt>
                <c:pt idx="113">
                  <c:v>0.33223735066363824</c:v>
                </c:pt>
                <c:pt idx="114">
                  <c:v>0.33152627519237843</c:v>
                </c:pt>
                <c:pt idx="115">
                  <c:v>0.33082312128102209</c:v>
                </c:pt>
                <c:pt idx="116">
                  <c:v>0.33012775948047651</c:v>
                </c:pt>
                <c:pt idx="117">
                  <c:v>0.32944006308108414</c:v>
                </c:pt>
                <c:pt idx="118">
                  <c:v>0.32875990804307686</c:v>
                </c:pt>
                <c:pt idx="119">
                  <c:v>0.3280871729288477</c:v>
                </c:pt>
                <c:pt idx="120">
                  <c:v>0.32742173883752246</c:v>
                </c:pt>
                <c:pt idx="121">
                  <c:v>0.32676348934087879</c:v>
                </c:pt>
                <c:pt idx="122">
                  <c:v>0.32611231042167454</c:v>
                </c:pt>
                <c:pt idx="123">
                  <c:v>0.32546809041321284</c:v>
                </c:pt>
                <c:pt idx="124">
                  <c:v>0.32483071994102014</c:v>
                </c:pt>
                <c:pt idx="125">
                  <c:v>0.3242000918659157</c:v>
                </c:pt>
                <c:pt idx="126">
                  <c:v>0.32357610122886898</c:v>
                </c:pt>
                <c:pt idx="127">
                  <c:v>0.32295864519724188</c:v>
                </c:pt>
                <c:pt idx="128">
                  <c:v>0.32234762301279779</c:v>
                </c:pt>
                <c:pt idx="129">
                  <c:v>0.32174293594081727</c:v>
                </c:pt>
                <c:pt idx="130">
                  <c:v>0.32114448722104216</c:v>
                </c:pt>
              </c:numCache>
            </c:numRef>
          </c:val>
          <c:smooth val="0"/>
          <c:extLst>
            <c:ext xmlns:c16="http://schemas.microsoft.com/office/drawing/2014/chart" uri="{C3380CC4-5D6E-409C-BE32-E72D297353CC}">
              <c16:uniqueId val="{00000000-4812-4F7A-8223-736C2C9B4386}"/>
            </c:ext>
          </c:extLst>
        </c:ser>
        <c:ser>
          <c:idx val="1"/>
          <c:order val="1"/>
          <c:tx>
            <c:v>1940-2022</c:v>
          </c:tx>
          <c:spPr>
            <a:ln w="28575" cap="rnd">
              <a:solidFill>
                <a:schemeClr val="accent2"/>
              </a:solidFill>
              <a:round/>
            </a:ln>
            <a:effectLst/>
          </c:spPr>
          <c:marker>
            <c:symbol val="none"/>
          </c:marker>
          <c:cat>
            <c:numRef>
              <c:f>'Data Sources'!$AO$10:$AO$140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Sources'!$AW$10:$AW$140</c:f>
              <c:numCache>
                <c:formatCode>General</c:formatCode>
                <c:ptCount val="131"/>
                <c:pt idx="0">
                  <c:v>0.5168600416024729</c:v>
                </c:pt>
                <c:pt idx="1">
                  <c:v>0.51558774587457756</c:v>
                </c:pt>
                <c:pt idx="2">
                  <c:v>0.51398772573267615</c:v>
                </c:pt>
                <c:pt idx="3">
                  <c:v>0.51209712269882246</c:v>
                </c:pt>
                <c:pt idx="4">
                  <c:v>0.50995268379679481</c:v>
                </c:pt>
                <c:pt idx="5">
                  <c:v>0.50759006593354228</c:v>
                </c:pt>
                <c:pt idx="6">
                  <c:v>0.5050432878906157</c:v>
                </c:pt>
                <c:pt idx="7">
                  <c:v>0.5023443233133883</c:v>
                </c:pt>
                <c:pt idx="8">
                  <c:v>0.49952282224721312</c:v>
                </c:pt>
                <c:pt idx="9">
                  <c:v>0.49660594523118923</c:v>
                </c:pt>
                <c:pt idx="10">
                  <c:v>0.49361829225072912</c:v>
                </c:pt>
                <c:pt idx="11">
                  <c:v>0.4905819086910238</c:v>
                </c:pt>
                <c:pt idx="12">
                  <c:v>0.48751635131936244</c:v>
                </c:pt>
                <c:pt idx="13">
                  <c:v>0.4844387989105326</c:v>
                </c:pt>
                <c:pt idx="14">
                  <c:v>0.48136419411350817</c:v>
                </c:pt>
                <c:pt idx="15">
                  <c:v>0.47830540527496601</c:v>
                </c:pt>
                <c:pt idx="16">
                  <c:v>0.47527339901899424</c:v>
                </c:pt>
                <c:pt idx="17">
                  <c:v>0.47227741633891018</c:v>
                </c:pt>
                <c:pt idx="18">
                  <c:v>0.46932514666174752</c:v>
                </c:pt>
                <c:pt idx="19">
                  <c:v>0.46642289585799662</c:v>
                </c:pt>
                <c:pt idx="20">
                  <c:v>0.46357574538490781</c:v>
                </c:pt>
                <c:pt idx="21">
                  <c:v>0.46078770076506848</c:v>
                </c:pt>
                <c:pt idx="22">
                  <c:v>0.45806182838735238</c:v>
                </c:pt>
                <c:pt idx="23">
                  <c:v>0.45540038023076052</c:v>
                </c:pt>
                <c:pt idx="24">
                  <c:v>0.4528049065516554</c:v>
                </c:pt>
                <c:pt idx="25">
                  <c:v>0.45027635690270013</c:v>
                </c:pt>
                <c:pt idx="26">
                  <c:v>0.44781517007183741</c:v>
                </c:pt>
                <c:pt idx="27">
                  <c:v>0.44542135366666574</c:v>
                </c:pt>
                <c:pt idx="28">
                  <c:v>0.44309455414876803</c:v>
                </c:pt>
                <c:pt idx="29">
                  <c:v>0.44083411814756823</c:v>
                </c:pt>
                <c:pt idx="30">
                  <c:v>0.43863914589327008</c:v>
                </c:pt>
                <c:pt idx="31">
                  <c:v>0.43650853756748786</c:v>
                </c:pt>
                <c:pt idx="32">
                  <c:v>0.43444103334120543</c:v>
                </c:pt>
                <c:pt idx="33">
                  <c:v>0.4324352478125304</c:v>
                </c:pt>
                <c:pt idx="34">
                  <c:v>0.43048969949952642</c:v>
                </c:pt>
                <c:pt idx="35">
                  <c:v>0.42860283599191956</c:v>
                </c:pt>
                <c:pt idx="36">
                  <c:v>0.42677305529816528</c:v>
                </c:pt>
                <c:pt idx="37">
                  <c:v>0.42499872387833554</c:v>
                </c:pt>
                <c:pt idx="38">
                  <c:v>0.42327819179474607</c:v>
                </c:pt>
                <c:pt idx="39">
                  <c:v>0.42160980536340847</c:v>
                </c:pt>
                <c:pt idx="40">
                  <c:v>0.41999191764897686</c:v>
                </c:pt>
                <c:pt idx="41">
                  <c:v>0.418422897099619</c:v>
                </c:pt>
                <c:pt idx="42">
                  <c:v>0.4169011345851712</c:v>
                </c:pt>
                <c:pt idx="43">
                  <c:v>0.41542504906716571</c:v>
                </c:pt>
                <c:pt idx="44">
                  <c:v>0.41399309210008228</c:v>
                </c:pt>
                <c:pt idx="45">
                  <c:v>0.41260375133765698</c:v>
                </c:pt>
                <c:pt idx="46">
                  <c:v>0.41125555319460605</c:v>
                </c:pt>
                <c:pt idx="47">
                  <c:v>0.40994706479436815</c:v>
                </c:pt>
                <c:pt idx="48">
                  <c:v>0.40867689531515533</c:v>
                </c:pt>
                <c:pt idx="49">
                  <c:v>0.40744369683090914</c:v>
                </c:pt>
                <c:pt idx="50">
                  <c:v>0.40624616473138014</c:v>
                </c:pt>
                <c:pt idx="51">
                  <c:v>0.40508303779204075</c:v>
                </c:pt>
                <c:pt idx="52">
                  <c:v>0.40395309795690609</c:v>
                </c:pt>
                <c:pt idx="53">
                  <c:v>0.4028551698848673</c:v>
                </c:pt>
                <c:pt idx="54">
                  <c:v>0.4017881203051884</c:v>
                </c:pt>
                <c:pt idx="55">
                  <c:v>0.40075085722101988</c:v>
                </c:pt>
                <c:pt idx="56">
                  <c:v>0.39974232899220968</c:v>
                </c:pt>
                <c:pt idx="57">
                  <c:v>0.39876152332576759</c:v>
                </c:pt>
                <c:pt idx="58">
                  <c:v>0.39780746619677426</c:v>
                </c:pt>
                <c:pt idx="59">
                  <c:v>0.39687922071944226</c:v>
                </c:pt>
                <c:pt idx="60">
                  <c:v>0.39597588598465577</c:v>
                </c:pt>
                <c:pt idx="61">
                  <c:v>0.39509659587767493</c:v>
                </c:pt>
                <c:pt idx="62">
                  <c:v>0.39424051788750186</c:v>
                </c:pt>
                <c:pt idx="63">
                  <c:v>0.39340685191761898</c:v>
                </c:pt>
                <c:pt idx="64">
                  <c:v>0.39259482910448351</c:v>
                </c:pt>
                <c:pt idx="65">
                  <c:v>0.39180371065215192</c:v>
                </c:pt>
                <c:pt idx="66">
                  <c:v>0.39103278668604019</c:v>
                </c:pt>
                <c:pt idx="67">
                  <c:v>0.39028137513129979</c:v>
                </c:pt>
                <c:pt idx="68">
                  <c:v>0.38954882061809731</c:v>
                </c:pt>
                <c:pt idx="69">
                  <c:v>0.38883449341621285</c:v>
                </c:pt>
                <c:pt idx="70">
                  <c:v>0.38813778840130686</c:v>
                </c:pt>
                <c:pt idx="71">
                  <c:v>0.38745812405357022</c:v>
                </c:pt>
                <c:pt idx="72">
                  <c:v>0.38679494148930571</c:v>
                </c:pt>
                <c:pt idx="73">
                  <c:v>0.38614770352659483</c:v>
                </c:pt>
                <c:pt idx="74">
                  <c:v>0.38551589378464624</c:v>
                </c:pt>
                <c:pt idx="75">
                  <c:v>0.38489901581643338</c:v>
                </c:pt>
                <c:pt idx="76">
                  <c:v>0.38429659227512247</c:v>
                </c:pt>
                <c:pt idx="77">
                  <c:v>0.38370816411281627</c:v>
                </c:pt>
                <c:pt idx="78">
                  <c:v>0.38313328981191225</c:v>
                </c:pt>
                <c:pt idx="79">
                  <c:v>0.38257154464725501</c:v>
                </c:pt>
                <c:pt idx="80">
                  <c:v>0.38202251997916181</c:v>
                </c:pt>
                <c:pt idx="81">
                  <c:v>0.38148582257632335</c:v>
                </c:pt>
                <c:pt idx="82">
                  <c:v>0.38096107396686102</c:v>
                </c:pt>
                <c:pt idx="83">
                  <c:v>0.38044790981768706</c:v>
                </c:pt>
                <c:pt idx="84">
                  <c:v>0.37994597934031588</c:v>
                </c:pt>
                <c:pt idx="85">
                  <c:v>0.37945494472274816</c:v>
                </c:pt>
                <c:pt idx="86">
                  <c:v>0.37897448058598759</c:v>
                </c:pt>
                <c:pt idx="87">
                  <c:v>0.37850427346445009</c:v>
                </c:pt>
                <c:pt idx="88">
                  <c:v>0.37804402130957598</c:v>
                </c:pt>
                <c:pt idx="89">
                  <c:v>0.37759343301483139</c:v>
                </c:pt>
                <c:pt idx="90">
                  <c:v>0.37715222796225656</c:v>
                </c:pt>
                <c:pt idx="91">
                  <c:v>0.37672013558914741</c:v>
                </c:pt>
                <c:pt idx="92">
                  <c:v>0.37629689497355134</c:v>
                </c:pt>
                <c:pt idx="93">
                  <c:v>0.37588225443878326</c:v>
                </c:pt>
                <c:pt idx="94">
                  <c:v>0.37547597117510245</c:v>
                </c:pt>
                <c:pt idx="95">
                  <c:v>0.37507781087852998</c:v>
                </c:pt>
                <c:pt idx="96">
                  <c:v>0.37468754740573945</c:v>
                </c:pt>
                <c:pt idx="97">
                  <c:v>0.37430496244382372</c:v>
                </c:pt>
                <c:pt idx="98">
                  <c:v>0.37392984519548023</c:v>
                </c:pt>
                <c:pt idx="99">
                  <c:v>0.37356199207759816</c:v>
                </c:pt>
                <c:pt idx="100">
                  <c:v>0.37320120643330029</c:v>
                </c:pt>
                <c:pt idx="101">
                  <c:v>0.37284729825688168</c:v>
                </c:pt>
                <c:pt idx="102">
                  <c:v>0.37250008393066469</c:v>
                </c:pt>
                <c:pt idx="103">
                  <c:v>0.37215938597359699</c:v>
                </c:pt>
                <c:pt idx="104">
                  <c:v>0.37182503280077916</c:v>
                </c:pt>
                <c:pt idx="105">
                  <c:v>0.37149685849351249</c:v>
                </c:pt>
                <c:pt idx="106">
                  <c:v>0.37117470257943225</c:v>
                </c:pt>
                <c:pt idx="107">
                  <c:v>0.37085840982216339</c:v>
                </c:pt>
                <c:pt idx="108">
                  <c:v>0.37054783002004649</c:v>
                </c:pt>
                <c:pt idx="109">
                  <c:v>0.37024281781374069</c:v>
                </c:pt>
                <c:pt idx="110">
                  <c:v>0.3699432325018121</c:v>
                </c:pt>
                <c:pt idx="111">
                  <c:v>0.36964893786464925</c:v>
                </c:pt>
                <c:pt idx="112">
                  <c:v>0.3693598019953131</c:v>
                </c:pt>
                <c:pt idx="113">
                  <c:v>0.36907569713822602</c:v>
                </c:pt>
                <c:pt idx="114">
                  <c:v>0.36879649953428656</c:v>
                </c:pt>
                <c:pt idx="115">
                  <c:v>0.3685220892726967</c:v>
                </c:pt>
                <c:pt idx="116">
                  <c:v>0.36825235014892993</c:v>
                </c:pt>
                <c:pt idx="117">
                  <c:v>0.36798716952870669</c:v>
                </c:pt>
                <c:pt idx="118">
                  <c:v>0.36772643821763695</c:v>
                </c:pt>
                <c:pt idx="119">
                  <c:v>0.36747005033630487</c:v>
                </c:pt>
                <c:pt idx="120">
                  <c:v>0.36721790320047559</c:v>
                </c:pt>
                <c:pt idx="121">
                  <c:v>0.36696989720630308</c:v>
                </c:pt>
                <c:pt idx="122">
                  <c:v>0.36672593572011214</c:v>
                </c:pt>
                <c:pt idx="123">
                  <c:v>0.36648592497280202</c:v>
                </c:pt>
                <c:pt idx="124">
                  <c:v>0.36624977395863512</c:v>
                </c:pt>
                <c:pt idx="125">
                  <c:v>0.36601739433780656</c:v>
                </c:pt>
                <c:pt idx="126">
                  <c:v>0.36578870034326838</c:v>
                </c:pt>
                <c:pt idx="127">
                  <c:v>0.36556360869108195</c:v>
                </c:pt>
                <c:pt idx="128">
                  <c:v>0.36534203849448188</c:v>
                </c:pt>
                <c:pt idx="129">
                  <c:v>0.36512391118125986</c:v>
                </c:pt>
                <c:pt idx="130">
                  <c:v>0.3649091504144244</c:v>
                </c:pt>
              </c:numCache>
            </c:numRef>
          </c:val>
          <c:smooth val="0"/>
          <c:extLst>
            <c:ext xmlns:c16="http://schemas.microsoft.com/office/drawing/2014/chart" uri="{C3380CC4-5D6E-409C-BE32-E72D297353CC}">
              <c16:uniqueId val="{00000001-4812-4F7A-8223-736C2C9B4386}"/>
            </c:ext>
          </c:extLst>
        </c:ser>
        <c:ser>
          <c:idx val="2"/>
          <c:order val="2"/>
          <c:tx>
            <c:v>1880-2022</c:v>
          </c:tx>
          <c:spPr>
            <a:ln w="28575" cap="rnd">
              <a:solidFill>
                <a:schemeClr val="accent3"/>
              </a:solidFill>
              <a:round/>
            </a:ln>
            <a:effectLst/>
          </c:spPr>
          <c:marker>
            <c:symbol val="none"/>
          </c:marker>
          <c:cat>
            <c:numRef>
              <c:f>'Data Sources'!$AO$10:$AO$140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Sources'!$AR$10:$AR$140</c:f>
              <c:numCache>
                <c:formatCode>General</c:formatCode>
                <c:ptCount val="131"/>
                <c:pt idx="0">
                  <c:v>0.39905000825640485</c:v>
                </c:pt>
                <c:pt idx="1">
                  <c:v>0.4010559870279099</c:v>
                </c:pt>
                <c:pt idx="2">
                  <c:v>0.4029750489113928</c:v>
                </c:pt>
                <c:pt idx="3">
                  <c:v>0.40481132160292255</c:v>
                </c:pt>
                <c:pt idx="4">
                  <c:v>0.40656872928397064</c:v>
                </c:pt>
                <c:pt idx="5">
                  <c:v>0.40825100157701044</c:v>
                </c:pt>
                <c:pt idx="6">
                  <c:v>0.40986168236374049</c:v>
                </c:pt>
                <c:pt idx="7">
                  <c:v>0.41140413841386658</c:v>
                </c:pt>
                <c:pt idx="8">
                  <c:v>0.41288156779081581</c:v>
                </c:pt>
                <c:pt idx="9">
                  <c:v>0.41429700800399138</c:v>
                </c:pt>
                <c:pt idx="10">
                  <c:v>0.41565334388847286</c:v>
                </c:pt>
                <c:pt idx="11">
                  <c:v>0.41695331519708623</c:v>
                </c:pt>
                <c:pt idx="12">
                  <c:v>0.41819952389802068</c:v>
                </c:pt>
                <c:pt idx="13">
                  <c:v>0.41939444117031477</c:v>
                </c:pt>
                <c:pt idx="14">
                  <c:v>0.42054041409876036</c:v>
                </c:pt>
                <c:pt idx="15">
                  <c:v>0.42163967206957009</c:v>
                </c:pt>
                <c:pt idx="16">
                  <c:v>0.42269433287068547</c:v>
                </c:pt>
                <c:pt idx="17">
                  <c:v>0.42370640850111879</c:v>
                </c:pt>
                <c:pt idx="18">
                  <c:v>0.42467781070026578</c:v>
                </c:pt>
                <c:pt idx="19">
                  <c:v>0.42561035620208848</c:v>
                </c:pt>
                <c:pt idx="20">
                  <c:v>0.42650577172454485</c:v>
                </c:pt>
                <c:pt idx="21">
                  <c:v>0.42736569870448315</c:v>
                </c:pt>
                <c:pt idx="22">
                  <c:v>0.42819169778742677</c:v>
                </c:pt>
                <c:pt idx="23">
                  <c:v>0.42898525308185792</c:v>
                </c:pt>
                <c:pt idx="24">
                  <c:v>0.42974777619023274</c:v>
                </c:pt>
                <c:pt idx="25">
                  <c:v>0.43048061002427335</c:v>
                </c:pt>
                <c:pt idx="26">
                  <c:v>0.43118503241615164</c:v>
                </c:pt>
                <c:pt idx="27">
                  <c:v>0.43186225953639823</c:v>
                </c:pt>
                <c:pt idx="28">
                  <c:v>0.4325134491258828</c:v>
                </c:pt>
                <c:pt idx="29">
                  <c:v>0.43313970355207937</c:v>
                </c:pt>
                <c:pt idx="30">
                  <c:v>0.43374207270028148</c:v>
                </c:pt>
                <c:pt idx="31">
                  <c:v>0.43432155670595768</c:v>
                </c:pt>
                <c:pt idx="32">
                  <c:v>0.43487910853821671</c:v>
                </c:pt>
                <c:pt idx="33">
                  <c:v>0.43541563644186815</c:v>
                </c:pt>
                <c:pt idx="34">
                  <c:v>0.43593200624569889</c:v>
                </c:pt>
                <c:pt idx="35">
                  <c:v>0.43642904354462947</c:v>
                </c:pt>
                <c:pt idx="36">
                  <c:v>0.43690753576223462</c:v>
                </c:pt>
                <c:pt idx="37">
                  <c:v>0.43736823410063086</c:v>
                </c:pt>
                <c:pt idx="38">
                  <c:v>0.43781185538342821</c:v>
                </c:pt>
                <c:pt idx="39">
                  <c:v>0.43823908379874793</c:v>
                </c:pt>
                <c:pt idx="40">
                  <c:v>0.43865057254661649</c:v>
                </c:pt>
                <c:pt idx="41">
                  <c:v>0.4390469453973323</c:v>
                </c:pt>
                <c:pt idx="42">
                  <c:v>0.43942879816494163</c:v>
                </c:pt>
                <c:pt idx="43">
                  <c:v>0.43979670010102273</c:v>
                </c:pt>
                <c:pt idx="44">
                  <c:v>0.44015119521309531</c:v>
                </c:pt>
                <c:pt idx="45">
                  <c:v>0.44049280351245701</c:v>
                </c:pt>
                <c:pt idx="46">
                  <c:v>0.44082202219434075</c:v>
                </c:pt>
                <c:pt idx="47">
                  <c:v>0.44113932675540046</c:v>
                </c:pt>
                <c:pt idx="48">
                  <c:v>0.44144517205147676</c:v>
                </c:pt>
                <c:pt idx="49">
                  <c:v>0.44173999329898067</c:v>
                </c:pt>
                <c:pt idx="50">
                  <c:v>0.44202420702307427</c:v>
                </c:pt>
                <c:pt idx="51">
                  <c:v>0.44229821195628538</c:v>
                </c:pt>
                <c:pt idx="52">
                  <c:v>0.44256238988907631</c:v>
                </c:pt>
                <c:pt idx="53">
                  <c:v>0.44281710647666678</c:v>
                </c:pt>
                <c:pt idx="54">
                  <c:v>0.44306271200299885</c:v>
                </c:pt>
                <c:pt idx="55">
                  <c:v>0.44329954210521727</c:v>
                </c:pt>
                <c:pt idx="56">
                  <c:v>0.44352791846082773</c:v>
                </c:pt>
                <c:pt idx="57">
                  <c:v>0.44374814943918284</c:v>
                </c:pt>
                <c:pt idx="58">
                  <c:v>0.44396053071937164</c:v>
                </c:pt>
                <c:pt idx="59">
                  <c:v>0.44416534587680589</c:v>
                </c:pt>
                <c:pt idx="60">
                  <c:v>0.44436286693957239</c:v>
                </c:pt>
                <c:pt idx="61">
                  <c:v>0.44455335491693576</c:v>
                </c:pt>
                <c:pt idx="62">
                  <c:v>0.44473706030083293</c:v>
                </c:pt>
                <c:pt idx="63">
                  <c:v>0.44491422354216698</c:v>
                </c:pt>
                <c:pt idx="64">
                  <c:v>0.44508507550341858</c:v>
                </c:pt>
                <c:pt idx="65">
                  <c:v>0.44524983788881239</c:v>
                </c:pt>
                <c:pt idx="66">
                  <c:v>0.44540872365241158</c:v>
                </c:pt>
                <c:pt idx="67">
                  <c:v>0.44556193738721295</c:v>
                </c:pt>
                <c:pt idx="68">
                  <c:v>0.44570967569397091</c:v>
                </c:pt>
                <c:pt idx="69">
                  <c:v>0.44585212753271047</c:v>
                </c:pt>
                <c:pt idx="70">
                  <c:v>0.44598947455678317</c:v>
                </c:pt>
                <c:pt idx="71">
                  <c:v>0.44612189143082848</c:v>
                </c:pt>
                <c:pt idx="72">
                  <c:v>0.44624954613324885</c:v>
                </c:pt>
                <c:pt idx="73">
                  <c:v>0.446372600244478</c:v>
                </c:pt>
                <c:pt idx="74">
                  <c:v>0.44649120922104452</c:v>
                </c:pt>
                <c:pt idx="75">
                  <c:v>0.44660552265673137</c:v>
                </c:pt>
                <c:pt idx="76">
                  <c:v>0.44671568453157745</c:v>
                </c:pt>
                <c:pt idx="77">
                  <c:v>0.44682183344892112</c:v>
                </c:pt>
                <c:pt idx="78">
                  <c:v>0.44692410286116152</c:v>
                </c:pt>
                <c:pt idx="79">
                  <c:v>0.44702262128537174</c:v>
                </c:pt>
                <c:pt idx="80">
                  <c:v>0.44711751250861165</c:v>
                </c:pt>
                <c:pt idx="81">
                  <c:v>0.44720889578364398</c:v>
                </c:pt>
                <c:pt idx="82">
                  <c:v>0.44729688601603801</c:v>
                </c:pt>
                <c:pt idx="83">
                  <c:v>0.44738159394224086</c:v>
                </c:pt>
                <c:pt idx="84">
                  <c:v>0.44746312629968216</c:v>
                </c:pt>
                <c:pt idx="85">
                  <c:v>0.44754158598931554</c:v>
                </c:pt>
                <c:pt idx="86">
                  <c:v>0.44761707223070057</c:v>
                </c:pt>
                <c:pt idx="87">
                  <c:v>0.447689680709774</c:v>
                </c:pt>
                <c:pt idx="88">
                  <c:v>0.44775950372065881</c:v>
                </c:pt>
                <c:pt idx="89">
                  <c:v>0.44782663030058178</c:v>
                </c:pt>
                <c:pt idx="90">
                  <c:v>0.44789114635905375</c:v>
                </c:pt>
                <c:pt idx="91">
                  <c:v>0.44795313480125615</c:v>
                </c:pt>
                <c:pt idx="92">
                  <c:v>0.44801267564623132</c:v>
                </c:pt>
                <c:pt idx="93">
                  <c:v>0.44806984613934076</c:v>
                </c:pt>
                <c:pt idx="94">
                  <c:v>0.44812472086059812</c:v>
                </c:pt>
                <c:pt idx="95">
                  <c:v>0.44817737182761064</c:v>
                </c:pt>
                <c:pt idx="96">
                  <c:v>0.44822786859442482</c:v>
                </c:pt>
                <c:pt idx="97">
                  <c:v>0.44827627834614464</c:v>
                </c:pt>
                <c:pt idx="98">
                  <c:v>0.44832266598936088</c:v>
                </c:pt>
                <c:pt idx="99">
                  <c:v>0.44836709423870585</c:v>
                </c:pt>
                <c:pt idx="100">
                  <c:v>0.4484096236999574</c:v>
                </c:pt>
                <c:pt idx="101">
                  <c:v>0.44845031294935528</c:v>
                </c:pt>
                <c:pt idx="102">
                  <c:v>0.44848921860981988</c:v>
                </c:pt>
                <c:pt idx="103">
                  <c:v>0.44852639542391443</c:v>
                </c:pt>
                <c:pt idx="104">
                  <c:v>0.4485618963235401</c:v>
                </c:pt>
                <c:pt idx="105">
                  <c:v>0.44859577249719146</c:v>
                </c:pt>
                <c:pt idx="106">
                  <c:v>0.44862807345408795</c:v>
                </c:pt>
                <c:pt idx="107">
                  <c:v>0.44865884708566622</c:v>
                </c:pt>
                <c:pt idx="108">
                  <c:v>0.44868813972484839</c:v>
                </c:pt>
                <c:pt idx="109">
                  <c:v>0.44871599620255082</c:v>
                </c:pt>
                <c:pt idx="110">
                  <c:v>0.44874245990220102</c:v>
                </c:pt>
                <c:pt idx="111">
                  <c:v>0.44876757281177321</c:v>
                </c:pt>
                <c:pt idx="112">
                  <c:v>0.44879137557398729</c:v>
                </c:pt>
                <c:pt idx="113">
                  <c:v>0.44881390753426503</c:v>
                </c:pt>
                <c:pt idx="114">
                  <c:v>0.44883520678710109</c:v>
                </c:pt>
                <c:pt idx="115">
                  <c:v>0.44885531022012198</c:v>
                </c:pt>
                <c:pt idx="116">
                  <c:v>0.44887425355689359</c:v>
                </c:pt>
                <c:pt idx="117">
                  <c:v>0.44889207139769594</c:v>
                </c:pt>
                <c:pt idx="118">
                  <c:v>0.44890879725893051</c:v>
                </c:pt>
                <c:pt idx="119">
                  <c:v>0.44892446361074761</c:v>
                </c:pt>
                <c:pt idx="120">
                  <c:v>0.44893910191350739</c:v>
                </c:pt>
                <c:pt idx="121">
                  <c:v>0.44895274265255364</c:v>
                </c:pt>
                <c:pt idx="122">
                  <c:v>0.44896541537188234</c:v>
                </c:pt>
                <c:pt idx="123">
                  <c:v>0.44897714870634658</c:v>
                </c:pt>
                <c:pt idx="124">
                  <c:v>0.44898797041268684</c:v>
                </c:pt>
                <c:pt idx="125">
                  <c:v>0.44899790739943385</c:v>
                </c:pt>
                <c:pt idx="126">
                  <c:v>0.449006985755595</c:v>
                </c:pt>
                <c:pt idx="127">
                  <c:v>0.44901523077835775</c:v>
                </c:pt>
                <c:pt idx="128">
                  <c:v>0.4490226669996169</c:v>
                </c:pt>
                <c:pt idx="129">
                  <c:v>0.44902931821168873</c:v>
                </c:pt>
                <c:pt idx="130">
                  <c:v>0.44903520749181736</c:v>
                </c:pt>
              </c:numCache>
            </c:numRef>
          </c:val>
          <c:smooth val="0"/>
          <c:extLst>
            <c:ext xmlns:c16="http://schemas.microsoft.com/office/drawing/2014/chart" uri="{C3380CC4-5D6E-409C-BE32-E72D297353CC}">
              <c16:uniqueId val="{00000002-4812-4F7A-8223-736C2C9B4386}"/>
            </c:ext>
          </c:extLst>
        </c:ser>
        <c:ser>
          <c:idx val="3"/>
          <c:order val="3"/>
          <c:tx>
            <c:v>2000-2022</c:v>
          </c:tx>
          <c:spPr>
            <a:ln w="28575" cap="rnd">
              <a:solidFill>
                <a:schemeClr val="accent4"/>
              </a:solidFill>
              <a:round/>
            </a:ln>
            <a:effectLst/>
          </c:spPr>
          <c:marker>
            <c:symbol val="none"/>
          </c:marker>
          <c:val>
            <c:numRef>
              <c:f>'Data Sources'!$BG$10:$BG$140</c:f>
              <c:numCache>
                <c:formatCode>General</c:formatCode>
                <c:ptCount val="131"/>
                <c:pt idx="0">
                  <c:v>8.1770304148824885E-2</c:v>
                </c:pt>
                <c:pt idx="1">
                  <c:v>8.8262959170063771E-2</c:v>
                </c:pt>
                <c:pt idx="2">
                  <c:v>9.5107111492436766E-2</c:v>
                </c:pt>
                <c:pt idx="3">
                  <c:v>0.10231025625501237</c:v>
                </c:pt>
                <c:pt idx="4">
                  <c:v>0.1098782281805452</c:v>
                </c:pt>
                <c:pt idx="5">
                  <c:v>0.11781488131448475</c:v>
                </c:pt>
                <c:pt idx="6">
                  <c:v>0.12612174791172034</c:v>
                </c:pt>
                <c:pt idx="7">
                  <c:v>0.13479768123788577</c:v>
                </c:pt>
                <c:pt idx="8">
                  <c:v>0.14383848881358771</c:v>
                </c:pt>
                <c:pt idx="9">
                  <c:v>0.1532365645500619</c:v>
                </c:pt>
                <c:pt idx="10">
                  <c:v>0.16298053024637796</c:v>
                </c:pt>
                <c:pt idx="11">
                  <c:v>0.17305489893258083</c:v>
                </c:pt>
                <c:pt idx="12">
                  <c:v>0.18343977442990844</c:v>
                </c:pt>
                <c:pt idx="13">
                  <c:v>0.19411060308128969</c:v>
                </c:pt>
                <c:pt idx="14">
                  <c:v>0.20503799469995285</c:v>
                </c:pt>
                <c:pt idx="15">
                  <c:v>0.21618763019329995</c:v>
                </c:pt>
                <c:pt idx="16">
                  <c:v>0.22752027282259046</c:v>
                </c:pt>
                <c:pt idx="17">
                  <c:v>0.23899189849385846</c:v>
                </c:pt>
                <c:pt idx="18">
                  <c:v>0.25055395769406674</c:v>
                </c:pt>
                <c:pt idx="19">
                  <c:v>0.26215377764969444</c:v>
                </c:pt>
                <c:pt idx="20">
                  <c:v>0.2737351080171993</c:v>
                </c:pt>
                <c:pt idx="21">
                  <c:v>0.28523880711787186</c:v>
                </c:pt>
                <c:pt idx="22">
                  <c:v>0.29660365866820432</c:v>
                </c:pt>
                <c:pt idx="23">
                  <c:v>0.3077673015881745</c:v>
                </c:pt>
                <c:pt idx="24">
                  <c:v>0.31866724831240201</c:v>
                </c:pt>
                <c:pt idx="25">
                  <c:v>0.32924196064387706</c:v>
                </c:pt>
                <c:pt idx="26">
                  <c:v>0.33943194720014691</c:v>
                </c:pt>
                <c:pt idx="27">
                  <c:v>0.34918084338086014</c:v>
                </c:pt>
                <c:pt idx="28">
                  <c:v>0.35843643393858265</c:v>
                </c:pt>
                <c:pt idx="29">
                  <c:v>0.36715157983187613</c:v>
                </c:pt>
                <c:pt idx="30">
                  <c:v>0.37528501506917783</c:v>
                </c:pt>
                <c:pt idx="31">
                  <c:v>0.38280198541967858</c:v>
                </c:pt>
                <c:pt idx="32">
                  <c:v>0.38967470874736915</c:v>
                </c:pt>
                <c:pt idx="33">
                  <c:v>0.39588264564136344</c:v>
                </c:pt>
                <c:pt idx="34">
                  <c:v>0.40141257831776617</c:v>
                </c:pt>
                <c:pt idx="35">
                  <c:v>0.40625850472576325</c:v>
                </c:pt>
                <c:pt idx="36">
                  <c:v>0.41042136274899432</c:v>
                </c:pt>
                <c:pt idx="37">
                  <c:v>0.41390860590523493</c:v>
                </c:pt>
                <c:pt idx="38">
                  <c:v>0.41673365663729034</c:v>
                </c:pt>
                <c:pt idx="39">
                  <c:v>0.41891526606112417</c:v>
                </c:pt>
                <c:pt idx="40">
                  <c:v>0.42047680988758473</c:v>
                </c:pt>
                <c:pt idx="41">
                  <c:v>0.4214455494235444</c:v>
                </c:pt>
                <c:pt idx="42">
                  <c:v>0.42185188431190157</c:v>
                </c:pt>
                <c:pt idx="43">
                  <c:v>0.42172862038653997</c:v>
                </c:pt>
                <c:pt idx="44">
                  <c:v>0.4211102720944937</c:v>
                </c:pt>
                <c:pt idx="45">
                  <c:v>0.42003241467137031</c:v>
                </c:pt>
                <c:pt idx="46">
                  <c:v>0.41853109702360936</c:v>
                </c:pt>
                <c:pt idx="47">
                  <c:v>0.41664232226499115</c:v>
                </c:pt>
                <c:pt idx="48">
                  <c:v>0.41440159929532155</c:v>
                </c:pt>
                <c:pt idx="49">
                  <c:v>0.41184356576440639</c:v>
                </c:pt>
                <c:pt idx="50">
                  <c:v>0.40900168032556544</c:v>
                </c:pt>
                <c:pt idx="51">
                  <c:v>0.40590798020603447</c:v>
                </c:pt>
                <c:pt idx="52">
                  <c:v>0.40259289880839128</c:v>
                </c:pt>
                <c:pt idx="53">
                  <c:v>0.39908513723108824</c:v>
                </c:pt>
                <c:pt idx="54">
                  <c:v>0.39541158316745684</c:v>
                </c:pt>
                <c:pt idx="55">
                  <c:v>0.39159727057157573</c:v>
                </c:pt>
                <c:pt idx="56">
                  <c:v>0.38766537364900566</c:v>
                </c:pt>
                <c:pt idx="57">
                  <c:v>0.38363722909877374</c:v>
                </c:pt>
                <c:pt idx="58">
                  <c:v>0.3795323810135946</c:v>
                </c:pt>
                <c:pt idx="59">
                  <c:v>0.37536864342239434</c:v>
                </c:pt>
                <c:pt idx="60">
                  <c:v>0.37116217604348845</c:v>
                </c:pt>
                <c:pt idx="61">
                  <c:v>0.36692756942330973</c:v>
                </c:pt>
                <c:pt idx="62">
                  <c:v>0.36267793620829614</c:v>
                </c:pt>
                <c:pt idx="63">
                  <c:v>0.35842500583737874</c:v>
                </c:pt>
                <c:pt idx="64">
                  <c:v>0.35417922043582128</c:v>
                </c:pt>
                <c:pt idx="65">
                  <c:v>0.34994983012728453</c:v>
                </c:pt>
                <c:pt idx="66">
                  <c:v>0.34574498637077011</c:v>
                </c:pt>
                <c:pt idx="67">
                  <c:v>0.34157183225637633</c:v>
                </c:pt>
                <c:pt idx="68">
                  <c:v>0.33743658898302148</c:v>
                </c:pt>
                <c:pt idx="69">
                  <c:v>0.33334463797072811</c:v>
                </c:pt>
                <c:pt idx="70">
                  <c:v>0.32930059825938557</c:v>
                </c:pt>
                <c:pt idx="71">
                  <c:v>0.32530839900449871</c:v>
                </c:pt>
                <c:pt idx="72">
                  <c:v>0.3213713470037402</c:v>
                </c:pt>
                <c:pt idx="73">
                  <c:v>0.31749218928793133</c:v>
                </c:pt>
                <c:pt idx="74">
                  <c:v>0.31367317088761032</c:v>
                </c:pt>
                <c:pt idx="75">
                  <c:v>0.30991608794067116</c:v>
                </c:pt>
                <c:pt idx="76">
                  <c:v>0.30622233634590784</c:v>
                </c:pt>
                <c:pt idx="77">
                  <c:v>0.30259295619627374</c:v>
                </c:pt>
                <c:pt idx="78">
                  <c:v>0.29902867224092794</c:v>
                </c:pt>
                <c:pt idx="79">
                  <c:v>0.29552993063409777</c:v>
                </c:pt>
                <c:pt idx="80">
                  <c:v>0.29209693222934613</c:v>
                </c:pt>
                <c:pt idx="81">
                  <c:v>0.28872966267531336</c:v>
                </c:pt>
                <c:pt idx="82">
                  <c:v>0.28542791956261748</c:v>
                </c:pt>
                <c:pt idx="83">
                  <c:v>0.28219133685974473</c:v>
                </c:pt>
                <c:pt idx="84">
                  <c:v>0.27901940686719301</c:v>
                </c:pt>
                <c:pt idx="85">
                  <c:v>0.27591149990327352</c:v>
                </c:pt>
                <c:pt idx="86">
                  <c:v>0.27286688192492375</c:v>
                </c:pt>
                <c:pt idx="87">
                  <c:v>0.26988473026982079</c:v>
                </c:pt>
                <c:pt idx="88">
                  <c:v>0.26696414769521926</c:v>
                </c:pt>
                <c:pt idx="89">
                  <c:v>0.26410417487439558</c:v>
                </c:pt>
                <c:pt idx="90">
                  <c:v>0.2613038014993927</c:v>
                </c:pt>
                <c:pt idx="91">
                  <c:v>0.25856197612518977</c:v>
                </c:pt>
                <c:pt idx="92">
                  <c:v>0.25587761488077487</c:v>
                </c:pt>
                <c:pt idx="93">
                  <c:v>0.2532496091606935</c:v>
                </c:pt>
                <c:pt idx="94">
                  <c:v>0.25067683239952204</c:v>
                </c:pt>
                <c:pt idx="95">
                  <c:v>0.248158146024612</c:v>
                </c:pt>
                <c:pt idx="96">
                  <c:v>0.2456924046713462</c:v>
                </c:pt>
                <c:pt idx="97">
                  <c:v>0.24327846073871692</c:v>
                </c:pt>
                <c:pt idx="98">
                  <c:v>0.24091516835481816</c:v>
                </c:pt>
                <c:pt idx="99">
                  <c:v>0.23860138681507859</c:v>
                </c:pt>
                <c:pt idx="100">
                  <c:v>0.23633598355064761</c:v>
                </c:pt>
                <c:pt idx="101">
                  <c:v>0.2341178366776637</c:v>
                </c:pt>
                <c:pt idx="102">
                  <c:v>0.23194583717380296</c:v>
                </c:pt>
                <c:pt idx="103">
                  <c:v>0.22981889072318526</c:v>
                </c:pt>
                <c:pt idx="104">
                  <c:v>0.22773591926746756</c:v>
                </c:pt>
                <c:pt idx="105">
                  <c:v>0.22569586229612154</c:v>
                </c:pt>
                <c:pt idx="106">
                  <c:v>0.22369767790578754</c:v>
                </c:pt>
                <c:pt idx="107">
                  <c:v>0.22174034365575029</c:v>
                </c:pt>
                <c:pt idx="108">
                  <c:v>0.21982285724388106</c:v>
                </c:pt>
                <c:pt idx="109">
                  <c:v>0.2179442370237652</c:v>
                </c:pt>
                <c:pt idx="110">
                  <c:v>0.2161035223829558</c:v>
                </c:pt>
                <c:pt idx="111">
                  <c:v>0.21429977399936437</c:v>
                </c:pt>
                <c:pt idx="112">
                  <c:v>0.21253207399088808</c:v>
                </c:pt>
                <c:pt idx="113">
                  <c:v>0.21079952597219923</c:v>
                </c:pt>
                <c:pt idx="114">
                  <c:v>0.20910125503076818</c:v>
                </c:pt>
                <c:pt idx="115">
                  <c:v>0.2074364076331322</c:v>
                </c:pt>
                <c:pt idx="116">
                  <c:v>0.20580415147084397</c:v>
                </c:pt>
                <c:pt idx="117">
                  <c:v>0.2042036752549389</c:v>
                </c:pt>
                <c:pt idx="118">
                  <c:v>0.20263418846619019</c:v>
                </c:pt>
                <c:pt idx="119">
                  <c:v>0.20109492106847843</c:v>
                </c:pt>
                <c:pt idx="120">
                  <c:v>0.19958512319070762</c:v>
                </c:pt>
                <c:pt idx="121">
                  <c:v>0.19810406478274542</c:v>
                </c:pt>
                <c:pt idx="122">
                  <c:v>0.19665103525042629</c:v>
                </c:pt>
                <c:pt idx="123">
                  <c:v>0.19522534307324593</c:v>
                </c:pt>
                <c:pt idx="124">
                  <c:v>0.19382631540860235</c:v>
                </c:pt>
                <c:pt idx="125">
                  <c:v>0.19245329768581859</c:v>
                </c:pt>
                <c:pt idx="126">
                  <c:v>0.19110565319296305</c:v>
                </c:pt>
                <c:pt idx="127">
                  <c:v>0.18978276265832789</c:v>
                </c:pt>
                <c:pt idx="128">
                  <c:v>0.18848402382926416</c:v>
                </c:pt>
                <c:pt idx="129">
                  <c:v>0.18720885105024945</c:v>
                </c:pt>
                <c:pt idx="130">
                  <c:v>0.18595667484130077</c:v>
                </c:pt>
              </c:numCache>
            </c:numRef>
          </c:val>
          <c:smooth val="0"/>
          <c:extLst>
            <c:ext xmlns:c16="http://schemas.microsoft.com/office/drawing/2014/chart" uri="{C3380CC4-5D6E-409C-BE32-E72D297353CC}">
              <c16:uniqueId val="{00000003-4812-4F7A-8223-736C2C9B4386}"/>
            </c:ext>
          </c:extLst>
        </c:ser>
        <c:dLbls>
          <c:showLegendKey val="0"/>
          <c:showVal val="0"/>
          <c:showCatName val="0"/>
          <c:showSerName val="0"/>
          <c:showPercent val="0"/>
          <c:showBubbleSize val="0"/>
        </c:dLbls>
        <c:smooth val="0"/>
        <c:axId val="623355080"/>
        <c:axId val="623348960"/>
      </c:lineChart>
      <c:catAx>
        <c:axId val="623355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348960"/>
        <c:crosses val="autoZero"/>
        <c:auto val="1"/>
        <c:lblAlgn val="ctr"/>
        <c:lblOffset val="100"/>
        <c:noMultiLvlLbl val="0"/>
      </c:catAx>
      <c:valAx>
        <c:axId val="623348960"/>
        <c:scaling>
          <c:orientation val="minMax"/>
          <c:max val="0.60000000000000009"/>
          <c:min val="0.3000000000000000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3355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'Data Sources'!$BK$9</c:f>
              <c:strCache>
                <c:ptCount val="1"/>
                <c:pt idx="0">
                  <c:v>TRF1880</c:v>
                </c:pt>
              </c:strCache>
            </c:strRef>
          </c:tx>
          <c:spPr>
            <a:ln w="28575" cap="rnd">
              <a:solidFill>
                <a:schemeClr val="accent1"/>
              </a:solidFill>
              <a:round/>
            </a:ln>
            <a:effectLst/>
          </c:spPr>
          <c:marker>
            <c:symbol val="none"/>
          </c:marker>
          <c:cat>
            <c:numRef>
              <c:f>'Data Sources'!$BJ$10:$BJ$140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Sources'!$BK$10:$BK$140</c:f>
              <c:numCache>
                <c:formatCode>General</c:formatCode>
                <c:ptCount val="131"/>
                <c:pt idx="0">
                  <c:v>0.87898463584349429</c:v>
                </c:pt>
                <c:pt idx="1">
                  <c:v>0.90253556410357305</c:v>
                </c:pt>
                <c:pt idx="2">
                  <c:v>0.92648968329285708</c:v>
                </c:pt>
                <c:pt idx="3">
                  <c:v>0.95084699341134638</c:v>
                </c:pt>
                <c:pt idx="4">
                  <c:v>0.97560749445881356</c:v>
                </c:pt>
                <c:pt idx="5">
                  <c:v>1.0007711864355997</c:v>
                </c:pt>
                <c:pt idx="6">
                  <c:v>1.0263380693414774</c:v>
                </c:pt>
                <c:pt idx="7">
                  <c:v>1.0523081431766741</c:v>
                </c:pt>
                <c:pt idx="8">
                  <c:v>1.0786814079408487</c:v>
                </c:pt>
                <c:pt idx="9">
                  <c:v>1.1054578636342285</c:v>
                </c:pt>
                <c:pt idx="10">
                  <c:v>1.1326375102565862</c:v>
                </c:pt>
                <c:pt idx="11">
                  <c:v>1.1602203478084903</c:v>
                </c:pt>
                <c:pt idx="12">
                  <c:v>1.1882063762893722</c:v>
                </c:pt>
                <c:pt idx="13">
                  <c:v>1.216595595699232</c:v>
                </c:pt>
                <c:pt idx="14">
                  <c:v>1.2453880060384108</c:v>
                </c:pt>
                <c:pt idx="15">
                  <c:v>1.2745836073070222</c:v>
                </c:pt>
                <c:pt idx="16">
                  <c:v>1.3041823995043842</c:v>
                </c:pt>
                <c:pt idx="17">
                  <c:v>1.3341843826310651</c:v>
                </c:pt>
                <c:pt idx="18">
                  <c:v>1.3645895566868376</c:v>
                </c:pt>
                <c:pt idx="19">
                  <c:v>1.395397921671929</c:v>
                </c:pt>
                <c:pt idx="20">
                  <c:v>1.426609477586112</c:v>
                </c:pt>
                <c:pt idx="21">
                  <c:v>1.4582242244293866</c:v>
                </c:pt>
                <c:pt idx="22">
                  <c:v>1.4902421622017528</c:v>
                </c:pt>
                <c:pt idx="23">
                  <c:v>1.5226632909036653</c:v>
                </c:pt>
                <c:pt idx="24">
                  <c:v>1.555487610534442</c:v>
                </c:pt>
                <c:pt idx="25">
                  <c:v>1.5887151210941965</c:v>
                </c:pt>
                <c:pt idx="26">
                  <c:v>1.6223458225833838</c:v>
                </c:pt>
                <c:pt idx="27">
                  <c:v>1.65637971500189</c:v>
                </c:pt>
                <c:pt idx="28">
                  <c:v>1.6908167983491467</c:v>
                </c:pt>
                <c:pt idx="29">
                  <c:v>1.7256570726257223</c:v>
                </c:pt>
                <c:pt idx="30">
                  <c:v>1.7609005378315032</c:v>
                </c:pt>
                <c:pt idx="31">
                  <c:v>1.7965471939666031</c:v>
                </c:pt>
                <c:pt idx="32">
                  <c:v>1.8325970410306809</c:v>
                </c:pt>
                <c:pt idx="33">
                  <c:v>1.8690500790238502</c:v>
                </c:pt>
                <c:pt idx="34">
                  <c:v>1.9059063079462248</c:v>
                </c:pt>
                <c:pt idx="35">
                  <c:v>1.943165727797691</c:v>
                </c:pt>
                <c:pt idx="36">
                  <c:v>1.9808283385787036</c:v>
                </c:pt>
                <c:pt idx="37">
                  <c:v>2.0188941402884666</c:v>
                </c:pt>
                <c:pt idx="38">
                  <c:v>2.0573631329275486</c:v>
                </c:pt>
                <c:pt idx="39">
                  <c:v>2.0962353164957221</c:v>
                </c:pt>
                <c:pt idx="40">
                  <c:v>2.1355106909932147</c:v>
                </c:pt>
                <c:pt idx="41">
                  <c:v>2.1751892564197988</c:v>
                </c:pt>
                <c:pt idx="42">
                  <c:v>2.2152710127754744</c:v>
                </c:pt>
                <c:pt idx="43">
                  <c:v>2.2557559600602417</c:v>
                </c:pt>
                <c:pt idx="44">
                  <c:v>2.2966440982744416</c:v>
                </c:pt>
                <c:pt idx="45">
                  <c:v>2.3379354274176194</c:v>
                </c:pt>
                <c:pt idx="46">
                  <c:v>2.3796299474898888</c:v>
                </c:pt>
                <c:pt idx="47">
                  <c:v>2.4217276584913634</c:v>
                </c:pt>
                <c:pt idx="48">
                  <c:v>2.4642285604222707</c:v>
                </c:pt>
                <c:pt idx="49">
                  <c:v>2.5071326532819285</c:v>
                </c:pt>
                <c:pt idx="50">
                  <c:v>2.5504399370710189</c:v>
                </c:pt>
                <c:pt idx="51">
                  <c:v>2.5941504117890872</c:v>
                </c:pt>
                <c:pt idx="52">
                  <c:v>2.6382640774365882</c:v>
                </c:pt>
                <c:pt idx="53">
                  <c:v>2.6827809340130671</c:v>
                </c:pt>
                <c:pt idx="54">
                  <c:v>2.7277009815186375</c:v>
                </c:pt>
                <c:pt idx="55">
                  <c:v>2.7730242199534132</c:v>
                </c:pt>
                <c:pt idx="56">
                  <c:v>2.8187506493175079</c:v>
                </c:pt>
                <c:pt idx="57">
                  <c:v>2.8648802696106941</c:v>
                </c:pt>
                <c:pt idx="58">
                  <c:v>2.9114130808329719</c:v>
                </c:pt>
                <c:pt idx="59">
                  <c:v>2.9583490829842276</c:v>
                </c:pt>
                <c:pt idx="60">
                  <c:v>3.0056882760651433</c:v>
                </c:pt>
                <c:pt idx="61">
                  <c:v>3.0534306600749233</c:v>
                </c:pt>
                <c:pt idx="62">
                  <c:v>3.1015762350136811</c:v>
                </c:pt>
                <c:pt idx="63">
                  <c:v>3.1501250008817578</c:v>
                </c:pt>
                <c:pt idx="64">
                  <c:v>3.1990769576792673</c:v>
                </c:pt>
                <c:pt idx="65">
                  <c:v>3.2484321054055272</c:v>
                </c:pt>
                <c:pt idx="66">
                  <c:v>3.2981904440611061</c:v>
                </c:pt>
                <c:pt idx="67">
                  <c:v>3.3483519736458902</c:v>
                </c:pt>
                <c:pt idx="68">
                  <c:v>3.3989166941598796</c:v>
                </c:pt>
                <c:pt idx="69">
                  <c:v>3.4498846056029606</c:v>
                </c:pt>
                <c:pt idx="70">
                  <c:v>3.5012557079751332</c:v>
                </c:pt>
                <c:pt idx="71">
                  <c:v>3.5530300012763973</c:v>
                </c:pt>
                <c:pt idx="72">
                  <c:v>3.6052074855072078</c:v>
                </c:pt>
                <c:pt idx="73">
                  <c:v>3.6577881606668825</c:v>
                </c:pt>
                <c:pt idx="74">
                  <c:v>3.7107720267556488</c:v>
                </c:pt>
                <c:pt idx="75">
                  <c:v>3.764159083773734</c:v>
                </c:pt>
                <c:pt idx="76">
                  <c:v>3.8179493317211382</c:v>
                </c:pt>
                <c:pt idx="77">
                  <c:v>3.8721427705974065</c:v>
                </c:pt>
                <c:pt idx="78">
                  <c:v>3.9267394004028802</c:v>
                </c:pt>
                <c:pt idx="79">
                  <c:v>3.9817392211375591</c:v>
                </c:pt>
                <c:pt idx="80">
                  <c:v>4.0371422328013296</c:v>
                </c:pt>
                <c:pt idx="81">
                  <c:v>4.0929484353945327</c:v>
                </c:pt>
                <c:pt idx="82">
                  <c:v>4.1491578289167137</c:v>
                </c:pt>
                <c:pt idx="83">
                  <c:v>4.2057704133678726</c:v>
                </c:pt>
                <c:pt idx="84">
                  <c:v>4.2627861887483505</c:v>
                </c:pt>
                <c:pt idx="85">
                  <c:v>4.320205155058261</c:v>
                </c:pt>
                <c:pt idx="86">
                  <c:v>4.378027312296922</c:v>
                </c:pt>
                <c:pt idx="87">
                  <c:v>4.436252660464902</c:v>
                </c:pt>
                <c:pt idx="88">
                  <c:v>4.4948811995620872</c:v>
                </c:pt>
                <c:pt idx="89">
                  <c:v>4.5539129295884777</c:v>
                </c:pt>
                <c:pt idx="90">
                  <c:v>4.6133478505438461</c:v>
                </c:pt>
                <c:pt idx="91">
                  <c:v>4.6731859624285335</c:v>
                </c:pt>
                <c:pt idx="92">
                  <c:v>4.7334272652421987</c:v>
                </c:pt>
                <c:pt idx="93">
                  <c:v>4.7940717589852966</c:v>
                </c:pt>
                <c:pt idx="94">
                  <c:v>4.855119443657486</c:v>
                </c:pt>
                <c:pt idx="95">
                  <c:v>4.9165703192585397</c:v>
                </c:pt>
                <c:pt idx="96">
                  <c:v>4.978424385789026</c:v>
                </c:pt>
                <c:pt idx="97">
                  <c:v>5.0406816432488313</c:v>
                </c:pt>
                <c:pt idx="98">
                  <c:v>5.1033420916375007</c:v>
                </c:pt>
                <c:pt idx="99">
                  <c:v>5.1664057309553755</c:v>
                </c:pt>
                <c:pt idx="100">
                  <c:v>5.2298725612024555</c:v>
                </c:pt>
                <c:pt idx="101">
                  <c:v>5.2937425823787407</c:v>
                </c:pt>
                <c:pt idx="102">
                  <c:v>5.3580157944842313</c:v>
                </c:pt>
                <c:pt idx="103">
                  <c:v>5.4226921975186997</c:v>
                </c:pt>
                <c:pt idx="104">
                  <c:v>5.4877717914824871</c:v>
                </c:pt>
                <c:pt idx="105">
                  <c:v>5.5532545763754797</c:v>
                </c:pt>
                <c:pt idx="106">
                  <c:v>5.6191405521974502</c:v>
                </c:pt>
                <c:pt idx="107">
                  <c:v>5.6854297189487397</c:v>
                </c:pt>
                <c:pt idx="108">
                  <c:v>5.7521220766288934</c:v>
                </c:pt>
                <c:pt idx="109">
                  <c:v>5.8192176252387071</c:v>
                </c:pt>
                <c:pt idx="110">
                  <c:v>5.886716364777385</c:v>
                </c:pt>
                <c:pt idx="111">
                  <c:v>5.9546182952451545</c:v>
                </c:pt>
                <c:pt idx="112">
                  <c:v>6.0229234166421293</c:v>
                </c:pt>
                <c:pt idx="113">
                  <c:v>6.0916317289685367</c:v>
                </c:pt>
                <c:pt idx="114">
                  <c:v>6.1607432322236946</c:v>
                </c:pt>
                <c:pt idx="115">
                  <c:v>6.2302579264081714</c:v>
                </c:pt>
                <c:pt idx="116">
                  <c:v>6.3001758115218536</c:v>
                </c:pt>
                <c:pt idx="117">
                  <c:v>6.3704968875648547</c:v>
                </c:pt>
                <c:pt idx="118">
                  <c:v>6.4412211545368336</c:v>
                </c:pt>
                <c:pt idx="119">
                  <c:v>6.5123486124379042</c:v>
                </c:pt>
                <c:pt idx="120">
                  <c:v>6.5838792612680663</c:v>
                </c:pt>
                <c:pt idx="121">
                  <c:v>6.6558131010277748</c:v>
                </c:pt>
                <c:pt idx="122">
                  <c:v>6.7281501317164611</c:v>
                </c:pt>
                <c:pt idx="123">
                  <c:v>6.8008903533341254</c:v>
                </c:pt>
                <c:pt idx="124">
                  <c:v>6.8740337658811086</c:v>
                </c:pt>
                <c:pt idx="125">
                  <c:v>6.9475803693571834</c:v>
                </c:pt>
                <c:pt idx="126">
                  <c:v>7.0215301637625771</c:v>
                </c:pt>
                <c:pt idx="127">
                  <c:v>7.0958831490969487</c:v>
                </c:pt>
                <c:pt idx="128">
                  <c:v>7.1706393253606393</c:v>
                </c:pt>
                <c:pt idx="129">
                  <c:v>7.2457986925531941</c:v>
                </c:pt>
                <c:pt idx="130">
                  <c:v>7.3213612506754089</c:v>
                </c:pt>
              </c:numCache>
            </c:numRef>
          </c:val>
          <c:smooth val="0"/>
          <c:extLst>
            <c:ext xmlns:c16="http://schemas.microsoft.com/office/drawing/2014/chart" uri="{C3380CC4-5D6E-409C-BE32-E72D297353CC}">
              <c16:uniqueId val="{00000000-FA93-4DA5-AAF5-4B9FA94460D6}"/>
            </c:ext>
          </c:extLst>
        </c:ser>
        <c:ser>
          <c:idx val="1"/>
          <c:order val="1"/>
          <c:tx>
            <c:strRef>
              <c:f>'Data Sources'!$BL$9</c:f>
              <c:strCache>
                <c:ptCount val="1"/>
                <c:pt idx="0">
                  <c:v>TI1880</c:v>
                </c:pt>
              </c:strCache>
            </c:strRef>
          </c:tx>
          <c:spPr>
            <a:ln w="28575" cap="rnd">
              <a:solidFill>
                <a:schemeClr val="accent2"/>
              </a:solidFill>
              <a:round/>
            </a:ln>
            <a:effectLst/>
          </c:spPr>
          <c:marker>
            <c:symbol val="none"/>
          </c:marker>
          <c:cat>
            <c:numRef>
              <c:f>'Data Sources'!$BJ$10:$BJ$140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Sources'!$BL$10:$BL$140</c:f>
              <c:numCache>
                <c:formatCode>General</c:formatCode>
                <c:ptCount val="131"/>
                <c:pt idx="0">
                  <c:v>0.35075882619059939</c:v>
                </c:pt>
                <c:pt idx="1">
                  <c:v>0.36196729148934992</c:v>
                </c:pt>
                <c:pt idx="2">
                  <c:v>0.3733522254408399</c:v>
                </c:pt>
                <c:pt idx="3">
                  <c:v>0.3849136280450125</c:v>
                </c:pt>
                <c:pt idx="4">
                  <c:v>0.39665149930203825</c:v>
                </c:pt>
                <c:pt idx="5">
                  <c:v>0.40856583921174661</c:v>
                </c:pt>
                <c:pt idx="6">
                  <c:v>0.42065664777425127</c:v>
                </c:pt>
                <c:pt idx="7">
                  <c:v>0.43292392498949539</c:v>
                </c:pt>
                <c:pt idx="8">
                  <c:v>0.44536767085742213</c:v>
                </c:pt>
                <c:pt idx="9">
                  <c:v>0.45798788537814517</c:v>
                </c:pt>
                <c:pt idx="10">
                  <c:v>0.47078456855166451</c:v>
                </c:pt>
                <c:pt idx="11">
                  <c:v>0.48375772037786646</c:v>
                </c:pt>
                <c:pt idx="12">
                  <c:v>0.49690734085680788</c:v>
                </c:pt>
                <c:pt idx="13">
                  <c:v>0.51023342998854559</c:v>
                </c:pt>
                <c:pt idx="14">
                  <c:v>0.52373598777302277</c:v>
                </c:pt>
                <c:pt idx="15">
                  <c:v>0.53741501421018256</c:v>
                </c:pt>
                <c:pt idx="16">
                  <c:v>0.5512705093001955</c:v>
                </c:pt>
                <c:pt idx="17">
                  <c:v>0.56530247304289105</c:v>
                </c:pt>
                <c:pt idx="18">
                  <c:v>0.57951090543821238</c:v>
                </c:pt>
                <c:pt idx="19">
                  <c:v>0.59389580648644369</c:v>
                </c:pt>
                <c:pt idx="20">
                  <c:v>0.60845717618741446</c:v>
                </c:pt>
                <c:pt idx="21">
                  <c:v>0.62319501454106785</c:v>
                </c:pt>
                <c:pt idx="22">
                  <c:v>0.63810932154757438</c:v>
                </c:pt>
                <c:pt idx="23">
                  <c:v>0.65320009720676353</c:v>
                </c:pt>
                <c:pt idx="24">
                  <c:v>0.66846734151863529</c:v>
                </c:pt>
                <c:pt idx="25">
                  <c:v>0.68391105448341705</c:v>
                </c:pt>
                <c:pt idx="26">
                  <c:v>0.69953123610082457</c:v>
                </c:pt>
                <c:pt idx="27">
                  <c:v>0.71532788637097156</c:v>
                </c:pt>
                <c:pt idx="28">
                  <c:v>0.73130100529397168</c:v>
                </c:pt>
                <c:pt idx="29">
                  <c:v>0.74745059286965443</c:v>
                </c:pt>
                <c:pt idx="30">
                  <c:v>0.76377664909807663</c:v>
                </c:pt>
                <c:pt idx="31">
                  <c:v>0.78027917397929514</c:v>
                </c:pt>
                <c:pt idx="32">
                  <c:v>0.79695816751319626</c:v>
                </c:pt>
                <c:pt idx="33">
                  <c:v>0.81381362969989368</c:v>
                </c:pt>
                <c:pt idx="34">
                  <c:v>0.83084556053933056</c:v>
                </c:pt>
                <c:pt idx="35">
                  <c:v>0.84805396003145006</c:v>
                </c:pt>
                <c:pt idx="36">
                  <c:v>0.8654388281764227</c:v>
                </c:pt>
                <c:pt idx="37">
                  <c:v>0.88300016497407796</c:v>
                </c:pt>
                <c:pt idx="38">
                  <c:v>0.90073797042447268</c:v>
                </c:pt>
                <c:pt idx="39">
                  <c:v>0.9186522445276637</c:v>
                </c:pt>
                <c:pt idx="40">
                  <c:v>0.93674298728359418</c:v>
                </c:pt>
                <c:pt idx="41">
                  <c:v>0.95501019869220727</c:v>
                </c:pt>
                <c:pt idx="42">
                  <c:v>0.97345387875355982</c:v>
                </c:pt>
                <c:pt idx="43">
                  <c:v>0.99207402746770867</c:v>
                </c:pt>
                <c:pt idx="44">
                  <c:v>1.010870644834597</c:v>
                </c:pt>
                <c:pt idx="45">
                  <c:v>1.0298437308542816</c:v>
                </c:pt>
                <c:pt idx="46">
                  <c:v>1.0489932855267057</c:v>
                </c:pt>
                <c:pt idx="47">
                  <c:v>1.0683193088518124</c:v>
                </c:pt>
                <c:pt idx="48">
                  <c:v>1.0878218008297722</c:v>
                </c:pt>
                <c:pt idx="49">
                  <c:v>1.1075007614604147</c:v>
                </c:pt>
                <c:pt idx="50">
                  <c:v>1.1273561907437966</c:v>
                </c:pt>
                <c:pt idx="51">
                  <c:v>1.1473880886799748</c:v>
                </c:pt>
                <c:pt idx="52">
                  <c:v>1.1675964552688356</c:v>
                </c:pt>
                <c:pt idx="53">
                  <c:v>1.1879812905104359</c:v>
                </c:pt>
                <c:pt idx="54">
                  <c:v>1.2085425944048893</c:v>
                </c:pt>
                <c:pt idx="55">
                  <c:v>1.2292803669520254</c:v>
                </c:pt>
                <c:pt idx="56">
                  <c:v>1.2501946081519009</c:v>
                </c:pt>
                <c:pt idx="57">
                  <c:v>1.2712853180045727</c:v>
                </c:pt>
                <c:pt idx="58">
                  <c:v>1.2925524965099271</c:v>
                </c:pt>
                <c:pt idx="59">
                  <c:v>1.313996143668021</c:v>
                </c:pt>
                <c:pt idx="60">
                  <c:v>1.335616259478968</c:v>
                </c:pt>
                <c:pt idx="61">
                  <c:v>1.3574128439425408</c:v>
                </c:pt>
                <c:pt idx="62">
                  <c:v>1.3793858970589099</c:v>
                </c:pt>
                <c:pt idx="63">
                  <c:v>1.4015354188280753</c:v>
                </c:pt>
                <c:pt idx="64">
                  <c:v>1.4238614092499233</c:v>
                </c:pt>
                <c:pt idx="65">
                  <c:v>1.4463638683246245</c:v>
                </c:pt>
                <c:pt idx="66">
                  <c:v>1.4690427960518377</c:v>
                </c:pt>
                <c:pt idx="67">
                  <c:v>1.491898192431961</c:v>
                </c:pt>
                <c:pt idx="68">
                  <c:v>1.5149300574648237</c:v>
                </c:pt>
                <c:pt idx="69">
                  <c:v>1.5381383911504258</c:v>
                </c:pt>
                <c:pt idx="70">
                  <c:v>1.5615231934887674</c:v>
                </c:pt>
                <c:pt idx="71">
                  <c:v>1.5850844644799054</c:v>
                </c:pt>
                <c:pt idx="72">
                  <c:v>1.6088222041237827</c:v>
                </c:pt>
                <c:pt idx="73">
                  <c:v>1.6327364124203427</c:v>
                </c:pt>
                <c:pt idx="74">
                  <c:v>1.6568270893697559</c:v>
                </c:pt>
                <c:pt idx="75">
                  <c:v>1.6810942349718516</c:v>
                </c:pt>
                <c:pt idx="76">
                  <c:v>1.7055378492266868</c:v>
                </c:pt>
                <c:pt idx="77">
                  <c:v>1.7301579321343183</c:v>
                </c:pt>
                <c:pt idx="78">
                  <c:v>1.7549544836946325</c:v>
                </c:pt>
                <c:pt idx="79">
                  <c:v>1.7799275039076861</c:v>
                </c:pt>
                <c:pt idx="80">
                  <c:v>1.8050769927735928</c:v>
                </c:pt>
                <c:pt idx="81">
                  <c:v>1.8304029502921821</c:v>
                </c:pt>
                <c:pt idx="82">
                  <c:v>1.8559053764635109</c:v>
                </c:pt>
                <c:pt idx="83">
                  <c:v>1.8815842712876361</c:v>
                </c:pt>
                <c:pt idx="84">
                  <c:v>1.9074396347644438</c:v>
                </c:pt>
                <c:pt idx="85">
                  <c:v>1.933471466893991</c:v>
                </c:pt>
                <c:pt idx="86">
                  <c:v>1.9596797676763913</c:v>
                </c:pt>
                <c:pt idx="87">
                  <c:v>1.9860645371114174</c:v>
                </c:pt>
                <c:pt idx="88">
                  <c:v>2.0126257751992398</c:v>
                </c:pt>
                <c:pt idx="89">
                  <c:v>2.0393634819398585</c:v>
                </c:pt>
                <c:pt idx="90">
                  <c:v>2.0662776573331598</c:v>
                </c:pt>
                <c:pt idx="91">
                  <c:v>2.0933683013790869</c:v>
                </c:pt>
                <c:pt idx="92">
                  <c:v>2.1206354140779808</c:v>
                </c:pt>
                <c:pt idx="93">
                  <c:v>2.1480789954295005</c:v>
                </c:pt>
                <c:pt idx="94">
                  <c:v>2.1756990454338734</c:v>
                </c:pt>
                <c:pt idx="95">
                  <c:v>2.2034955640909288</c:v>
                </c:pt>
                <c:pt idx="96">
                  <c:v>2.2314685514007238</c:v>
                </c:pt>
                <c:pt idx="97">
                  <c:v>2.259618007363315</c:v>
                </c:pt>
                <c:pt idx="98">
                  <c:v>2.2879439319786457</c:v>
                </c:pt>
                <c:pt idx="99">
                  <c:v>2.3164463252466589</c:v>
                </c:pt>
                <c:pt idx="100">
                  <c:v>2.3451251871675254</c:v>
                </c:pt>
                <c:pt idx="101">
                  <c:v>2.3739805177410744</c:v>
                </c:pt>
                <c:pt idx="102">
                  <c:v>2.4030123169673061</c:v>
                </c:pt>
                <c:pt idx="103">
                  <c:v>2.4322205848464478</c:v>
                </c:pt>
                <c:pt idx="104">
                  <c:v>2.4616053213782152</c:v>
                </c:pt>
                <c:pt idx="105">
                  <c:v>2.4911665265627221</c:v>
                </c:pt>
                <c:pt idx="106">
                  <c:v>2.5209042004000821</c:v>
                </c:pt>
                <c:pt idx="107">
                  <c:v>2.5508183428901248</c:v>
                </c:pt>
                <c:pt idx="108">
                  <c:v>2.58090895403285</c:v>
                </c:pt>
                <c:pt idx="109">
                  <c:v>2.6111760338284284</c:v>
                </c:pt>
                <c:pt idx="110">
                  <c:v>2.6416195822767463</c:v>
                </c:pt>
                <c:pt idx="111">
                  <c:v>2.6722395993777468</c:v>
                </c:pt>
                <c:pt idx="112">
                  <c:v>2.7030360851316004</c:v>
                </c:pt>
                <c:pt idx="113">
                  <c:v>2.7340090395380798</c:v>
                </c:pt>
                <c:pt idx="114">
                  <c:v>2.7651584625973555</c:v>
                </c:pt>
                <c:pt idx="115">
                  <c:v>2.7964843543093139</c:v>
                </c:pt>
                <c:pt idx="116">
                  <c:v>2.8279867146740685</c:v>
                </c:pt>
                <c:pt idx="117">
                  <c:v>2.8596655436915626</c:v>
                </c:pt>
                <c:pt idx="118">
                  <c:v>2.8915208413619098</c:v>
                </c:pt>
                <c:pt idx="119">
                  <c:v>2.9235526076848828</c:v>
                </c:pt>
                <c:pt idx="120">
                  <c:v>2.9557608426606521</c:v>
                </c:pt>
                <c:pt idx="121">
                  <c:v>2.9881455462892177</c:v>
                </c:pt>
                <c:pt idx="122">
                  <c:v>3.0207067185704659</c:v>
                </c:pt>
                <c:pt idx="123">
                  <c:v>3.0534443595044536</c:v>
                </c:pt>
                <c:pt idx="124">
                  <c:v>3.0863584690912376</c:v>
                </c:pt>
                <c:pt idx="125">
                  <c:v>3.119449047330761</c:v>
                </c:pt>
                <c:pt idx="126">
                  <c:v>3.1527160942230239</c:v>
                </c:pt>
                <c:pt idx="127">
                  <c:v>3.1861596097680263</c:v>
                </c:pt>
                <c:pt idx="128">
                  <c:v>3.2197795939657681</c:v>
                </c:pt>
                <c:pt idx="129">
                  <c:v>3.2535760468163062</c:v>
                </c:pt>
                <c:pt idx="130">
                  <c:v>3.2875489683195838</c:v>
                </c:pt>
              </c:numCache>
            </c:numRef>
          </c:val>
          <c:smooth val="0"/>
          <c:extLst>
            <c:ext xmlns:c16="http://schemas.microsoft.com/office/drawing/2014/chart" uri="{C3380CC4-5D6E-409C-BE32-E72D297353CC}">
              <c16:uniqueId val="{00000001-FA93-4DA5-AAF5-4B9FA94460D6}"/>
            </c:ext>
          </c:extLst>
        </c:ser>
        <c:ser>
          <c:idx val="2"/>
          <c:order val="2"/>
          <c:tx>
            <c:strRef>
              <c:f>'Data Sources'!$BM$9</c:f>
              <c:strCache>
                <c:ptCount val="1"/>
                <c:pt idx="0">
                  <c:v>TRF1940</c:v>
                </c:pt>
              </c:strCache>
            </c:strRef>
          </c:tx>
          <c:spPr>
            <a:ln w="28575" cap="rnd">
              <a:solidFill>
                <a:schemeClr val="accent3"/>
              </a:solidFill>
              <a:round/>
            </a:ln>
            <a:effectLst/>
          </c:spPr>
          <c:marker>
            <c:symbol val="none"/>
          </c:marker>
          <c:cat>
            <c:numRef>
              <c:f>'Data Sources'!$BJ$10:$BJ$140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Sources'!$BM$10:$BM$140</c:f>
              <c:numCache>
                <c:formatCode>General</c:formatCode>
                <c:ptCount val="131"/>
                <c:pt idx="0">
                  <c:v>0.57812219748802818</c:v>
                </c:pt>
                <c:pt idx="1">
                  <c:v>0.59385119403123099</c:v>
                </c:pt>
                <c:pt idx="2">
                  <c:v>0.61094846772311939</c:v>
                </c:pt>
                <c:pt idx="3">
                  <c:v>0.62941401856414814</c:v>
                </c:pt>
                <c:pt idx="4">
                  <c:v>0.64924784655431722</c:v>
                </c:pt>
                <c:pt idx="5">
                  <c:v>0.6704499516931719</c:v>
                </c:pt>
                <c:pt idx="6">
                  <c:v>0.69302033398162166</c:v>
                </c:pt>
                <c:pt idx="7">
                  <c:v>0.71695899341830227</c:v>
                </c:pt>
                <c:pt idx="8">
                  <c:v>0.74226593000457797</c:v>
                </c:pt>
                <c:pt idx="9">
                  <c:v>0.76894114373953926</c:v>
                </c:pt>
                <c:pt idx="10">
                  <c:v>0.79698463462364089</c:v>
                </c:pt>
                <c:pt idx="11">
                  <c:v>0.82639640265642811</c:v>
                </c:pt>
                <c:pt idx="12">
                  <c:v>0.85717644783835567</c:v>
                </c:pt>
                <c:pt idx="13">
                  <c:v>0.88932477016942357</c:v>
                </c:pt>
                <c:pt idx="14">
                  <c:v>0.92284136964963182</c:v>
                </c:pt>
                <c:pt idx="15">
                  <c:v>0.95772624627852565</c:v>
                </c:pt>
                <c:pt idx="16">
                  <c:v>0.99397940005655983</c:v>
                </c:pt>
                <c:pt idx="17">
                  <c:v>1.0316008309832796</c:v>
                </c:pt>
                <c:pt idx="18">
                  <c:v>1.0705905390591397</c:v>
                </c:pt>
                <c:pt idx="19">
                  <c:v>1.1109485242841401</c:v>
                </c:pt>
                <c:pt idx="20">
                  <c:v>1.1526747866591904</c:v>
                </c:pt>
                <c:pt idx="21">
                  <c:v>1.1957693261815621</c:v>
                </c:pt>
                <c:pt idx="22">
                  <c:v>1.2402321428535288</c:v>
                </c:pt>
                <c:pt idx="23">
                  <c:v>1.2860632366746358</c:v>
                </c:pt>
                <c:pt idx="24">
                  <c:v>1.3332626076444285</c:v>
                </c:pt>
                <c:pt idx="25">
                  <c:v>1.3818302557633615</c:v>
                </c:pt>
                <c:pt idx="26">
                  <c:v>1.4317661810309801</c:v>
                </c:pt>
                <c:pt idx="27">
                  <c:v>1.483070383447739</c:v>
                </c:pt>
                <c:pt idx="28">
                  <c:v>1.5357428630136383</c:v>
                </c:pt>
                <c:pt idx="29">
                  <c:v>1.5897836197286779</c:v>
                </c:pt>
                <c:pt idx="30">
                  <c:v>1.6451926535924031</c:v>
                </c:pt>
                <c:pt idx="31">
                  <c:v>1.7019699646052686</c:v>
                </c:pt>
                <c:pt idx="32">
                  <c:v>1.7601155527672745</c:v>
                </c:pt>
                <c:pt idx="33">
                  <c:v>1.819629418077966</c:v>
                </c:pt>
                <c:pt idx="34">
                  <c:v>1.8805115605377978</c:v>
                </c:pt>
                <c:pt idx="35">
                  <c:v>1.9427619801467699</c:v>
                </c:pt>
                <c:pt idx="36">
                  <c:v>2.0063806769044277</c:v>
                </c:pt>
                <c:pt idx="37">
                  <c:v>2.0713676508112258</c:v>
                </c:pt>
                <c:pt idx="38">
                  <c:v>2.1377229018671642</c:v>
                </c:pt>
                <c:pt idx="39">
                  <c:v>2.2054464300717882</c:v>
                </c:pt>
                <c:pt idx="40">
                  <c:v>2.2745382354255526</c:v>
                </c:pt>
                <c:pt idx="41">
                  <c:v>2.3449983179284573</c:v>
                </c:pt>
                <c:pt idx="42">
                  <c:v>2.4168266775800475</c:v>
                </c:pt>
                <c:pt idx="43">
                  <c:v>2.4900233143816877</c:v>
                </c:pt>
                <c:pt idx="44">
                  <c:v>2.5645882283311039</c:v>
                </c:pt>
                <c:pt idx="45">
                  <c:v>2.6405214194296605</c:v>
                </c:pt>
                <c:pt idx="46">
                  <c:v>2.7178228876773574</c:v>
                </c:pt>
                <c:pt idx="47">
                  <c:v>2.7964926330741946</c:v>
                </c:pt>
                <c:pt idx="48">
                  <c:v>2.8765306556201722</c:v>
                </c:pt>
                <c:pt idx="49">
                  <c:v>2.9579369553148354</c:v>
                </c:pt>
                <c:pt idx="50">
                  <c:v>3.0407115321581841</c:v>
                </c:pt>
                <c:pt idx="51">
                  <c:v>3.124854386151128</c:v>
                </c:pt>
                <c:pt idx="52">
                  <c:v>3.2103655172927574</c:v>
                </c:pt>
                <c:pt idx="53">
                  <c:v>3.2972449255835272</c:v>
                </c:pt>
                <c:pt idx="54">
                  <c:v>3.3854926110229826</c:v>
                </c:pt>
                <c:pt idx="55">
                  <c:v>3.4751085736115783</c:v>
                </c:pt>
                <c:pt idx="56">
                  <c:v>3.5660928133493144</c:v>
                </c:pt>
                <c:pt idx="57">
                  <c:v>3.658445330235736</c:v>
                </c:pt>
                <c:pt idx="58">
                  <c:v>3.7521661242717528</c:v>
                </c:pt>
                <c:pt idx="59">
                  <c:v>3.8472551954560004</c:v>
                </c:pt>
                <c:pt idx="60">
                  <c:v>3.943712543789843</c:v>
                </c:pt>
                <c:pt idx="61">
                  <c:v>4.0415381692723713</c:v>
                </c:pt>
                <c:pt idx="62">
                  <c:v>4.1407320719040399</c:v>
                </c:pt>
                <c:pt idx="63">
                  <c:v>4.2412942516843941</c:v>
                </c:pt>
                <c:pt idx="64">
                  <c:v>4.3432247086143434</c:v>
                </c:pt>
                <c:pt idx="65">
                  <c:v>4.4465234426925235</c:v>
                </c:pt>
                <c:pt idx="66">
                  <c:v>4.5511904539202988</c:v>
                </c:pt>
                <c:pt idx="67">
                  <c:v>4.6572257422972143</c:v>
                </c:pt>
                <c:pt idx="68">
                  <c:v>4.7646293078228155</c:v>
                </c:pt>
                <c:pt idx="69">
                  <c:v>4.873401150497557</c:v>
                </c:pt>
                <c:pt idx="70">
                  <c:v>4.983541270320984</c:v>
                </c:pt>
                <c:pt idx="71">
                  <c:v>5.0950496672935515</c:v>
                </c:pt>
                <c:pt idx="72">
                  <c:v>5.2079263414148045</c:v>
                </c:pt>
                <c:pt idx="73">
                  <c:v>5.3221712926856526</c:v>
                </c:pt>
                <c:pt idx="74">
                  <c:v>5.4377845211051863</c:v>
                </c:pt>
                <c:pt idx="75">
                  <c:v>5.5547660266734056</c:v>
                </c:pt>
                <c:pt idx="76">
                  <c:v>5.6731158093907652</c:v>
                </c:pt>
                <c:pt idx="77">
                  <c:v>5.7928338692572652</c:v>
                </c:pt>
                <c:pt idx="78">
                  <c:v>5.9139202062729055</c:v>
                </c:pt>
                <c:pt idx="79">
                  <c:v>6.0363748204372314</c:v>
                </c:pt>
                <c:pt idx="80">
                  <c:v>6.1601977117506976</c:v>
                </c:pt>
                <c:pt idx="81">
                  <c:v>6.2853888802133042</c:v>
                </c:pt>
                <c:pt idx="82">
                  <c:v>6.4119483258245964</c:v>
                </c:pt>
                <c:pt idx="83">
                  <c:v>6.5398760485850289</c:v>
                </c:pt>
                <c:pt idx="84">
                  <c:v>6.6691720484946018</c:v>
                </c:pt>
                <c:pt idx="85">
                  <c:v>6.7998363255528602</c:v>
                </c:pt>
                <c:pt idx="86">
                  <c:v>6.931868879760259</c:v>
                </c:pt>
                <c:pt idx="87">
                  <c:v>7.0652697111167981</c:v>
                </c:pt>
                <c:pt idx="88">
                  <c:v>7.2000388196220229</c:v>
                </c:pt>
                <c:pt idx="89">
                  <c:v>7.3361762052763879</c:v>
                </c:pt>
                <c:pt idx="90">
                  <c:v>7.4736818680803481</c:v>
                </c:pt>
                <c:pt idx="91">
                  <c:v>7.6125558080325391</c:v>
                </c:pt>
                <c:pt idx="92">
                  <c:v>7.7527980251338704</c:v>
                </c:pt>
                <c:pt idx="93">
                  <c:v>7.8944085193843421</c:v>
                </c:pt>
                <c:pt idx="94">
                  <c:v>8.0373872907839541</c:v>
                </c:pt>
                <c:pt idx="95">
                  <c:v>8.1817343393322517</c:v>
                </c:pt>
                <c:pt idx="96">
                  <c:v>8.3274496650292349</c:v>
                </c:pt>
                <c:pt idx="97">
                  <c:v>8.4745332678758132</c:v>
                </c:pt>
                <c:pt idx="98">
                  <c:v>8.6229851478710771</c:v>
                </c:pt>
                <c:pt idx="99">
                  <c:v>8.7728053050154813</c:v>
                </c:pt>
                <c:pt idx="100">
                  <c:v>8.9239937393085711</c:v>
                </c:pt>
                <c:pt idx="101">
                  <c:v>9.0765504507508012</c:v>
                </c:pt>
                <c:pt idx="102">
                  <c:v>9.2304754393421717</c:v>
                </c:pt>
                <c:pt idx="103">
                  <c:v>9.3857687050822278</c:v>
                </c:pt>
                <c:pt idx="104">
                  <c:v>9.542430247971879</c:v>
                </c:pt>
                <c:pt idx="105">
                  <c:v>9.700460068009761</c:v>
                </c:pt>
                <c:pt idx="106">
                  <c:v>9.8598581651972381</c:v>
                </c:pt>
                <c:pt idx="107">
                  <c:v>10.020624539533401</c:v>
                </c:pt>
                <c:pt idx="108">
                  <c:v>10.182759191018704</c:v>
                </c:pt>
                <c:pt idx="109">
                  <c:v>10.346262119652692</c:v>
                </c:pt>
                <c:pt idx="110">
                  <c:v>10.511133325436276</c:v>
                </c:pt>
                <c:pt idx="111">
                  <c:v>10.677372808368091</c:v>
                </c:pt>
                <c:pt idx="112">
                  <c:v>10.8449805684495</c:v>
                </c:pt>
                <c:pt idx="113">
                  <c:v>11.013956605679141</c:v>
                </c:pt>
                <c:pt idx="114">
                  <c:v>11.184300920059286</c:v>
                </c:pt>
                <c:pt idx="115">
                  <c:v>11.356013511587662</c:v>
                </c:pt>
                <c:pt idx="116">
                  <c:v>11.529094380264723</c:v>
                </c:pt>
                <c:pt idx="117">
                  <c:v>11.703543526090925</c:v>
                </c:pt>
                <c:pt idx="118">
                  <c:v>11.879360949065813</c:v>
                </c:pt>
                <c:pt idx="119">
                  <c:v>12.056546649190295</c:v>
                </c:pt>
                <c:pt idx="120">
                  <c:v>12.235100626463009</c:v>
                </c:pt>
                <c:pt idx="121">
                  <c:v>12.415022880885317</c:v>
                </c:pt>
                <c:pt idx="122">
                  <c:v>12.596313412456311</c:v>
                </c:pt>
                <c:pt idx="123">
                  <c:v>12.778972221176446</c:v>
                </c:pt>
                <c:pt idx="124">
                  <c:v>12.96299930704572</c:v>
                </c:pt>
                <c:pt idx="125">
                  <c:v>13.148394670063681</c:v>
                </c:pt>
                <c:pt idx="126">
                  <c:v>13.335158310230781</c:v>
                </c:pt>
                <c:pt idx="127">
                  <c:v>13.523290227547022</c:v>
                </c:pt>
                <c:pt idx="128">
                  <c:v>13.712790422011949</c:v>
                </c:pt>
                <c:pt idx="129">
                  <c:v>13.903658893626016</c:v>
                </c:pt>
                <c:pt idx="130">
                  <c:v>14.095895642389223</c:v>
                </c:pt>
              </c:numCache>
            </c:numRef>
          </c:val>
          <c:smooth val="0"/>
          <c:extLst>
            <c:ext xmlns:c16="http://schemas.microsoft.com/office/drawing/2014/chart" uri="{C3380CC4-5D6E-409C-BE32-E72D297353CC}">
              <c16:uniqueId val="{00000002-FA93-4DA5-AAF5-4B9FA94460D6}"/>
            </c:ext>
          </c:extLst>
        </c:ser>
        <c:ser>
          <c:idx val="3"/>
          <c:order val="3"/>
          <c:tx>
            <c:strRef>
              <c:f>'Data Sources'!$BN$9</c:f>
              <c:strCache>
                <c:ptCount val="1"/>
                <c:pt idx="0">
                  <c:v>T1940</c:v>
                </c:pt>
              </c:strCache>
            </c:strRef>
          </c:tx>
          <c:spPr>
            <a:ln w="28575" cap="rnd">
              <a:solidFill>
                <a:schemeClr val="accent4"/>
              </a:solidFill>
              <a:round/>
            </a:ln>
            <a:effectLst/>
          </c:spPr>
          <c:marker>
            <c:symbol val="none"/>
          </c:marker>
          <c:cat>
            <c:numRef>
              <c:f>'Data Sources'!$BJ$10:$BJ$140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Sources'!$BN$10:$BN$140</c:f>
              <c:numCache>
                <c:formatCode>General</c:formatCode>
                <c:ptCount val="131"/>
                <c:pt idx="0">
                  <c:v>0.29880826304497532</c:v>
                </c:pt>
                <c:pt idx="1">
                  <c:v>0.30618239851548879</c:v>
                </c:pt>
                <c:pt idx="2">
                  <c:v>0.31402001346486941</c:v>
                </c:pt>
                <c:pt idx="3">
                  <c:v>0.3223211078930035</c:v>
                </c:pt>
                <c:pt idx="4">
                  <c:v>0.33108568179966369</c:v>
                </c:pt>
                <c:pt idx="5">
                  <c:v>0.34031373518507735</c:v>
                </c:pt>
                <c:pt idx="6">
                  <c:v>0.35000526804913079</c:v>
                </c:pt>
                <c:pt idx="7">
                  <c:v>0.36016028039216508</c:v>
                </c:pt>
                <c:pt idx="8">
                  <c:v>0.37077877221383915</c:v>
                </c:pt>
                <c:pt idx="9">
                  <c:v>0.38186074351392563</c:v>
                </c:pt>
                <c:pt idx="10">
                  <c:v>0.39340619429299295</c:v>
                </c:pt>
                <c:pt idx="11">
                  <c:v>0.40541512455058637</c:v>
                </c:pt>
                <c:pt idx="12">
                  <c:v>0.41788753428704695</c:v>
                </c:pt>
                <c:pt idx="13">
                  <c:v>0.43082342350226099</c:v>
                </c:pt>
                <c:pt idx="14">
                  <c:v>0.44422279219600114</c:v>
                </c:pt>
                <c:pt idx="15">
                  <c:v>0.45808564036872212</c:v>
                </c:pt>
                <c:pt idx="16">
                  <c:v>0.47241196801974183</c:v>
                </c:pt>
                <c:pt idx="17">
                  <c:v>0.48720177514985608</c:v>
                </c:pt>
                <c:pt idx="18">
                  <c:v>0.5024550617586101</c:v>
                </c:pt>
                <c:pt idx="19">
                  <c:v>0.51817182784577653</c:v>
                </c:pt>
                <c:pt idx="20">
                  <c:v>0.53435207341192381</c:v>
                </c:pt>
                <c:pt idx="21">
                  <c:v>0.55099579845659719</c:v>
                </c:pt>
                <c:pt idx="22">
                  <c:v>0.5681030029802514</c:v>
                </c:pt>
                <c:pt idx="23">
                  <c:v>0.58567368698243172</c:v>
                </c:pt>
                <c:pt idx="24">
                  <c:v>0.60370785046325182</c:v>
                </c:pt>
                <c:pt idx="25">
                  <c:v>0.62220549342305276</c:v>
                </c:pt>
                <c:pt idx="26">
                  <c:v>0.64116661586149348</c:v>
                </c:pt>
                <c:pt idx="27">
                  <c:v>0.66059121777823293</c:v>
                </c:pt>
                <c:pt idx="28">
                  <c:v>0.6804792991741806</c:v>
                </c:pt>
                <c:pt idx="29">
                  <c:v>0.70083086004854067</c:v>
                </c:pt>
                <c:pt idx="30">
                  <c:v>0.72164590040165422</c:v>
                </c:pt>
                <c:pt idx="31">
                  <c:v>0.74292442023363492</c:v>
                </c:pt>
                <c:pt idx="32">
                  <c:v>0.76466641954414172</c:v>
                </c:pt>
                <c:pt idx="33">
                  <c:v>0.78687189833351567</c:v>
                </c:pt>
                <c:pt idx="34">
                  <c:v>0.80954085660130204</c:v>
                </c:pt>
                <c:pt idx="35">
                  <c:v>0.83267329434818294</c:v>
                </c:pt>
                <c:pt idx="36">
                  <c:v>0.85626921157370361</c:v>
                </c:pt>
                <c:pt idx="37">
                  <c:v>0.8803286082776367</c:v>
                </c:pt>
                <c:pt idx="38">
                  <c:v>0.90485148446055064</c:v>
                </c:pt>
                <c:pt idx="39">
                  <c:v>0.92983784012199067</c:v>
                </c:pt>
                <c:pt idx="40">
                  <c:v>0.95528767526229785</c:v>
                </c:pt>
                <c:pt idx="41">
                  <c:v>0.98120098988135851</c:v>
                </c:pt>
                <c:pt idx="42">
                  <c:v>1.0075777839788316</c:v>
                </c:pt>
                <c:pt idx="43">
                  <c:v>1.0344180575553992</c:v>
                </c:pt>
                <c:pt idx="44">
                  <c:v>1.0617218106102655</c:v>
                </c:pt>
                <c:pt idx="45">
                  <c:v>1.0894890431441127</c:v>
                </c:pt>
                <c:pt idx="46">
                  <c:v>1.1177197551567133</c:v>
                </c:pt>
                <c:pt idx="47">
                  <c:v>1.14641394664784</c:v>
                </c:pt>
                <c:pt idx="48">
                  <c:v>1.1755716176177202</c:v>
                </c:pt>
                <c:pt idx="49">
                  <c:v>1.2051927680662402</c:v>
                </c:pt>
                <c:pt idx="50">
                  <c:v>1.235277397993741</c:v>
                </c:pt>
                <c:pt idx="51">
                  <c:v>1.2658255073998816</c:v>
                </c:pt>
                <c:pt idx="52">
                  <c:v>1.2968370962844347</c:v>
                </c:pt>
                <c:pt idx="53">
                  <c:v>1.3283121646479685</c:v>
                </c:pt>
                <c:pt idx="54">
                  <c:v>1.3602507124900285</c:v>
                </c:pt>
                <c:pt idx="55">
                  <c:v>1.3926527398109556</c:v>
                </c:pt>
                <c:pt idx="56">
                  <c:v>1.4255182466106362</c:v>
                </c:pt>
                <c:pt idx="57">
                  <c:v>1.4588472328888429</c:v>
                </c:pt>
                <c:pt idx="58">
                  <c:v>1.4926396986459167</c:v>
                </c:pt>
                <c:pt idx="59">
                  <c:v>1.526895643881403</c:v>
                </c:pt>
                <c:pt idx="60">
                  <c:v>1.5616150685959838</c:v>
                </c:pt>
                <c:pt idx="61">
                  <c:v>1.5967979727892043</c:v>
                </c:pt>
                <c:pt idx="62">
                  <c:v>1.6324443564608373</c:v>
                </c:pt>
                <c:pt idx="63">
                  <c:v>1.6685542196114511</c:v>
                </c:pt>
                <c:pt idx="64">
                  <c:v>1.7051275622408184</c:v>
                </c:pt>
                <c:pt idx="65">
                  <c:v>1.7421643843487118</c:v>
                </c:pt>
                <c:pt idx="66">
                  <c:v>1.7796646859353586</c:v>
                </c:pt>
                <c:pt idx="67">
                  <c:v>1.8176284670006453</c:v>
                </c:pt>
                <c:pt idx="68">
                  <c:v>1.8560557275447991</c:v>
                </c:pt>
                <c:pt idx="69">
                  <c:v>1.8949464675677063</c:v>
                </c:pt>
                <c:pt idx="70">
                  <c:v>1.934300687069026</c:v>
                </c:pt>
                <c:pt idx="71">
                  <c:v>1.9741183860493265</c:v>
                </c:pt>
                <c:pt idx="72">
                  <c:v>2.0143995645081532</c:v>
                </c:pt>
                <c:pt idx="73">
                  <c:v>2.0551442224457332</c:v>
                </c:pt>
                <c:pt idx="74">
                  <c:v>2.0963523598621805</c:v>
                </c:pt>
                <c:pt idx="75">
                  <c:v>2.1380239767571538</c:v>
                </c:pt>
                <c:pt idx="76">
                  <c:v>2.1801590731309943</c:v>
                </c:pt>
                <c:pt idx="77">
                  <c:v>2.2227576489832472</c:v>
                </c:pt>
                <c:pt idx="78">
                  <c:v>2.265819704314481</c:v>
                </c:pt>
                <c:pt idx="79">
                  <c:v>2.3093452391244682</c:v>
                </c:pt>
                <c:pt idx="80">
                  <c:v>2.3533342534128678</c:v>
                </c:pt>
                <c:pt idx="81">
                  <c:v>2.3977867471802483</c:v>
                </c:pt>
                <c:pt idx="82">
                  <c:v>2.4427027204261549</c:v>
                </c:pt>
                <c:pt idx="83">
                  <c:v>2.4880821731509286</c:v>
                </c:pt>
                <c:pt idx="84">
                  <c:v>2.5339251053543421</c:v>
                </c:pt>
                <c:pt idx="85">
                  <c:v>2.5802315170363954</c:v>
                </c:pt>
                <c:pt idx="86">
                  <c:v>2.6270014081973159</c:v>
                </c:pt>
                <c:pt idx="87">
                  <c:v>2.6742347788366487</c:v>
                </c:pt>
                <c:pt idx="88">
                  <c:v>2.7219316289549624</c:v>
                </c:pt>
                <c:pt idx="89">
                  <c:v>2.7700919585520296</c:v>
                </c:pt>
                <c:pt idx="90">
                  <c:v>2.8187157676276229</c:v>
                </c:pt>
                <c:pt idx="91">
                  <c:v>2.8678030561819696</c:v>
                </c:pt>
                <c:pt idx="92">
                  <c:v>2.9173538242149561</c:v>
                </c:pt>
                <c:pt idx="93">
                  <c:v>2.9673680717269235</c:v>
                </c:pt>
                <c:pt idx="94">
                  <c:v>3.0178457987175307</c:v>
                </c:pt>
                <c:pt idx="95">
                  <c:v>3.0687870051864365</c:v>
                </c:pt>
                <c:pt idx="96">
                  <c:v>3.1201916911345506</c:v>
                </c:pt>
                <c:pt idx="97">
                  <c:v>3.1720598565611908</c:v>
                </c:pt>
                <c:pt idx="98">
                  <c:v>3.2243915014663571</c:v>
                </c:pt>
                <c:pt idx="99">
                  <c:v>3.2771866258505042</c:v>
                </c:pt>
                <c:pt idx="100">
                  <c:v>3.3304452297131775</c:v>
                </c:pt>
                <c:pt idx="101">
                  <c:v>3.3841673130547179</c:v>
                </c:pt>
                <c:pt idx="102">
                  <c:v>3.438352875874898</c:v>
                </c:pt>
                <c:pt idx="103">
                  <c:v>3.4930019181736043</c:v>
                </c:pt>
                <c:pt idx="104">
                  <c:v>3.5481144399512914</c:v>
                </c:pt>
                <c:pt idx="105">
                  <c:v>3.6036904412073909</c:v>
                </c:pt>
                <c:pt idx="106">
                  <c:v>3.6597299219424713</c:v>
                </c:pt>
                <c:pt idx="107">
                  <c:v>3.7162328821563051</c:v>
                </c:pt>
                <c:pt idx="108">
                  <c:v>3.773199321848665</c:v>
                </c:pt>
                <c:pt idx="109">
                  <c:v>3.8306292410197784</c:v>
                </c:pt>
                <c:pt idx="110">
                  <c:v>3.8885226396694179</c:v>
                </c:pt>
                <c:pt idx="111">
                  <c:v>3.9468795177981519</c:v>
                </c:pt>
                <c:pt idx="112">
                  <c:v>4.0056998754055257</c:v>
                </c:pt>
                <c:pt idx="113">
                  <c:v>4.0649837124911983</c:v>
                </c:pt>
                <c:pt idx="114">
                  <c:v>4.1247310290559653</c:v>
                </c:pt>
                <c:pt idx="115">
                  <c:v>4.1849418250992585</c:v>
                </c:pt>
                <c:pt idx="116">
                  <c:v>4.2456161006213051</c:v>
                </c:pt>
                <c:pt idx="117">
                  <c:v>4.3067538556222189</c:v>
                </c:pt>
                <c:pt idx="118">
                  <c:v>4.3683550901016588</c:v>
                </c:pt>
                <c:pt idx="119">
                  <c:v>4.4304198040599658</c:v>
                </c:pt>
                <c:pt idx="120">
                  <c:v>4.4929479974965716</c:v>
                </c:pt>
                <c:pt idx="121">
                  <c:v>4.5559396704123856</c:v>
                </c:pt>
                <c:pt idx="122">
                  <c:v>4.6193948228068393</c:v>
                </c:pt>
                <c:pt idx="123">
                  <c:v>4.6833134546795918</c:v>
                </c:pt>
                <c:pt idx="124">
                  <c:v>4.7476955660314388</c:v>
                </c:pt>
                <c:pt idx="125">
                  <c:v>4.8125411568618119</c:v>
                </c:pt>
                <c:pt idx="126">
                  <c:v>4.8778502271710522</c:v>
                </c:pt>
                <c:pt idx="127">
                  <c:v>4.9436227769589323</c:v>
                </c:pt>
                <c:pt idx="128">
                  <c:v>5.0098588062254521</c:v>
                </c:pt>
                <c:pt idx="129">
                  <c:v>5.0765583149708391</c:v>
                </c:pt>
                <c:pt idx="130">
                  <c:v>5.1437213031946385</c:v>
                </c:pt>
              </c:numCache>
            </c:numRef>
          </c:val>
          <c:smooth val="0"/>
          <c:extLst>
            <c:ext xmlns:c16="http://schemas.microsoft.com/office/drawing/2014/chart" uri="{C3380CC4-5D6E-409C-BE32-E72D297353CC}">
              <c16:uniqueId val="{00000003-FA93-4DA5-AAF5-4B9FA94460D6}"/>
            </c:ext>
          </c:extLst>
        </c:ser>
        <c:ser>
          <c:idx val="4"/>
          <c:order val="4"/>
          <c:tx>
            <c:strRef>
              <c:f>'Data Sources'!$BO$9</c:f>
              <c:strCache>
                <c:ptCount val="1"/>
                <c:pt idx="0">
                  <c:v>TRF1970</c:v>
                </c:pt>
              </c:strCache>
            </c:strRef>
          </c:tx>
          <c:spPr>
            <a:ln w="28575" cap="rnd">
              <a:solidFill>
                <a:schemeClr val="accent5"/>
              </a:solidFill>
              <a:round/>
            </a:ln>
            <a:effectLst/>
          </c:spPr>
          <c:marker>
            <c:symbol val="none"/>
          </c:marker>
          <c:cat>
            <c:numRef>
              <c:f>'Data Sources'!$BJ$10:$BJ$140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Sources'!$BO$10:$BO$140</c:f>
              <c:numCache>
                <c:formatCode>General</c:formatCode>
                <c:ptCount val="131"/>
                <c:pt idx="0">
                  <c:v>0.46865058343564669</c:v>
                </c:pt>
                <c:pt idx="1">
                  <c:v>0.49907356442327</c:v>
                </c:pt>
                <c:pt idx="2">
                  <c:v>0.5302757679669412</c:v>
                </c:pt>
                <c:pt idx="3">
                  <c:v>0.56225719406779717</c:v>
                </c:pt>
                <c:pt idx="4">
                  <c:v>0.59501784272492841</c:v>
                </c:pt>
                <c:pt idx="5">
                  <c:v>0.62855771393901705</c:v>
                </c:pt>
                <c:pt idx="6">
                  <c:v>0.6628768077098357</c:v>
                </c:pt>
                <c:pt idx="7">
                  <c:v>0.69797512403670225</c:v>
                </c:pt>
                <c:pt idx="8">
                  <c:v>0.73385266292075357</c:v>
                </c:pt>
                <c:pt idx="9">
                  <c:v>0.77050942436085279</c:v>
                </c:pt>
                <c:pt idx="10">
                  <c:v>0.80794540835836415</c:v>
                </c:pt>
                <c:pt idx="11">
                  <c:v>0.8461606149119234</c:v>
                </c:pt>
                <c:pt idx="12">
                  <c:v>0.88515504402221268</c:v>
                </c:pt>
                <c:pt idx="13">
                  <c:v>0.9249286956890046</c:v>
                </c:pt>
                <c:pt idx="14">
                  <c:v>0.96548156991298129</c:v>
                </c:pt>
                <c:pt idx="15">
                  <c:v>1.0068136666930059</c:v>
                </c:pt>
                <c:pt idx="16">
                  <c:v>1.0489249860302152</c:v>
                </c:pt>
                <c:pt idx="17">
                  <c:v>1.0918155279232451</c:v>
                </c:pt>
                <c:pt idx="18">
                  <c:v>1.1354852923736871</c:v>
                </c:pt>
                <c:pt idx="19">
                  <c:v>1.179934279380177</c:v>
                </c:pt>
                <c:pt idx="20">
                  <c:v>1.2251624889438517</c:v>
                </c:pt>
                <c:pt idx="21">
                  <c:v>1.2711699210638017</c:v>
                </c:pt>
                <c:pt idx="22">
                  <c:v>1.3179565757404816</c:v>
                </c:pt>
                <c:pt idx="23">
                  <c:v>1.3655224529736643</c:v>
                </c:pt>
                <c:pt idx="24">
                  <c:v>1.4138675527638043</c:v>
                </c:pt>
                <c:pt idx="25">
                  <c:v>1.4629918751102196</c:v>
                </c:pt>
                <c:pt idx="26">
                  <c:v>1.5128954200138196</c:v>
                </c:pt>
                <c:pt idx="27">
                  <c:v>1.5635781874732402</c:v>
                </c:pt>
                <c:pt idx="28">
                  <c:v>1.6150401774898455</c:v>
                </c:pt>
                <c:pt idx="29">
                  <c:v>1.6672813900629535</c:v>
                </c:pt>
                <c:pt idx="30">
                  <c:v>1.7203018251927915</c:v>
                </c:pt>
                <c:pt idx="31">
                  <c:v>1.7741014828791322</c:v>
                </c:pt>
                <c:pt idx="32">
                  <c:v>1.8286803631222028</c:v>
                </c:pt>
                <c:pt idx="33">
                  <c:v>1.8840384659215488</c:v>
                </c:pt>
                <c:pt idx="34">
                  <c:v>1.9401757912780795</c:v>
                </c:pt>
                <c:pt idx="35">
                  <c:v>1.9970923391908855</c:v>
                </c:pt>
                <c:pt idx="36">
                  <c:v>2.0547881096606488</c:v>
                </c:pt>
                <c:pt idx="37">
                  <c:v>2.1132631026864601</c:v>
                </c:pt>
                <c:pt idx="38">
                  <c:v>2.1725173182696835</c:v>
                </c:pt>
                <c:pt idx="39">
                  <c:v>2.2325507564089548</c:v>
                </c:pt>
                <c:pt idx="40">
                  <c:v>2.2933634171051835</c:v>
                </c:pt>
                <c:pt idx="41">
                  <c:v>2.3549553003576875</c:v>
                </c:pt>
                <c:pt idx="42">
                  <c:v>2.4173264061671489</c:v>
                </c:pt>
                <c:pt idx="43">
                  <c:v>2.4804767345331129</c:v>
                </c:pt>
                <c:pt idx="44">
                  <c:v>2.5444062854558069</c:v>
                </c:pt>
                <c:pt idx="45">
                  <c:v>2.6091150589350036</c:v>
                </c:pt>
                <c:pt idx="46">
                  <c:v>2.6746030549711577</c:v>
                </c:pt>
                <c:pt idx="47">
                  <c:v>2.7408702735633597</c:v>
                </c:pt>
                <c:pt idx="48">
                  <c:v>2.8079167147127464</c:v>
                </c:pt>
                <c:pt idx="49">
                  <c:v>2.8757423784184084</c:v>
                </c:pt>
                <c:pt idx="50">
                  <c:v>2.9443472646810278</c:v>
                </c:pt>
                <c:pt idx="51">
                  <c:v>3.0137313734996951</c:v>
                </c:pt>
                <c:pt idx="52">
                  <c:v>3.0838947048755472</c:v>
                </c:pt>
                <c:pt idx="53">
                  <c:v>3.1548372588076745</c:v>
                </c:pt>
                <c:pt idx="54">
                  <c:v>3.2265590352969866</c:v>
                </c:pt>
                <c:pt idx="55">
                  <c:v>3.2990600343423466</c:v>
                </c:pt>
                <c:pt idx="56">
                  <c:v>3.372340255944664</c:v>
                </c:pt>
                <c:pt idx="57">
                  <c:v>3.4463997001032567</c:v>
                </c:pt>
                <c:pt idx="58">
                  <c:v>3.5212383668190341</c:v>
                </c:pt>
                <c:pt idx="59">
                  <c:v>3.5968562560910868</c:v>
                </c:pt>
                <c:pt idx="60">
                  <c:v>3.6732533679200969</c:v>
                </c:pt>
                <c:pt idx="61">
                  <c:v>3.7504297023051549</c:v>
                </c:pt>
                <c:pt idx="62">
                  <c:v>3.8283852592473977</c:v>
                </c:pt>
                <c:pt idx="63">
                  <c:v>3.9071200387459157</c:v>
                </c:pt>
                <c:pt idx="64">
                  <c:v>3.9866340408013912</c:v>
                </c:pt>
                <c:pt idx="65">
                  <c:v>4.0669272654131419</c:v>
                </c:pt>
                <c:pt idx="66">
                  <c:v>4.14799971258185</c:v>
                </c:pt>
                <c:pt idx="67">
                  <c:v>4.2298513823068333</c:v>
                </c:pt>
                <c:pt idx="68">
                  <c:v>4.3124822745890015</c:v>
                </c:pt>
                <c:pt idx="69">
                  <c:v>4.3958923894272175</c:v>
                </c:pt>
                <c:pt idx="70">
                  <c:v>4.4800817268226183</c:v>
                </c:pt>
                <c:pt idx="71">
                  <c:v>4.565050286774067</c:v>
                </c:pt>
                <c:pt idx="72">
                  <c:v>4.6507980692827005</c:v>
                </c:pt>
                <c:pt idx="73">
                  <c:v>4.7373250743473818</c:v>
                </c:pt>
                <c:pt idx="74">
                  <c:v>4.8246313019692479</c:v>
                </c:pt>
                <c:pt idx="75">
                  <c:v>4.9127167521473893</c:v>
                </c:pt>
                <c:pt idx="76">
                  <c:v>5.0015814248824881</c:v>
                </c:pt>
                <c:pt idx="77">
                  <c:v>5.0912253201736348</c:v>
                </c:pt>
                <c:pt idx="78">
                  <c:v>5.1816484380221937</c:v>
                </c:pt>
                <c:pt idx="79">
                  <c:v>5.2728507784272551</c:v>
                </c:pt>
                <c:pt idx="80">
                  <c:v>5.3648323413885919</c:v>
                </c:pt>
                <c:pt idx="81">
                  <c:v>5.4575931269066587</c:v>
                </c:pt>
                <c:pt idx="82">
                  <c:v>5.5511331349812281</c:v>
                </c:pt>
                <c:pt idx="83">
                  <c:v>5.6454523656127549</c:v>
                </c:pt>
                <c:pt idx="84">
                  <c:v>5.740550818800557</c:v>
                </c:pt>
                <c:pt idx="85">
                  <c:v>5.8364284945455438</c:v>
                </c:pt>
                <c:pt idx="86">
                  <c:v>5.9330853928463512</c:v>
                </c:pt>
                <c:pt idx="87">
                  <c:v>6.0305215137045707</c:v>
                </c:pt>
                <c:pt idx="88">
                  <c:v>6.1287368571188381</c:v>
                </c:pt>
                <c:pt idx="89">
                  <c:v>6.2277314230902903</c:v>
                </c:pt>
                <c:pt idx="90">
                  <c:v>6.3275052116177903</c:v>
                </c:pt>
                <c:pt idx="91">
                  <c:v>6.4280582227022478</c:v>
                </c:pt>
                <c:pt idx="92">
                  <c:v>6.5293904563432079</c:v>
                </c:pt>
                <c:pt idx="93">
                  <c:v>6.6315019125411254</c:v>
                </c:pt>
                <c:pt idx="94">
                  <c:v>6.7343925912953182</c:v>
                </c:pt>
                <c:pt idx="95">
                  <c:v>6.8380624926064684</c:v>
                </c:pt>
                <c:pt idx="96">
                  <c:v>6.9425116164736664</c:v>
                </c:pt>
                <c:pt idx="97">
                  <c:v>7.0477399628980493</c:v>
                </c:pt>
                <c:pt idx="98">
                  <c:v>7.1537475318787074</c:v>
                </c:pt>
                <c:pt idx="99">
                  <c:v>7.2605343234165503</c:v>
                </c:pt>
                <c:pt idx="100">
                  <c:v>7.368100337510441</c:v>
                </c:pt>
                <c:pt idx="101">
                  <c:v>7.4764455741612892</c:v>
                </c:pt>
                <c:pt idx="102">
                  <c:v>7.5855700333684126</c:v>
                </c:pt>
                <c:pt idx="103">
                  <c:v>7.6954737151327208</c:v>
                </c:pt>
                <c:pt idx="104">
                  <c:v>7.8061566194533043</c:v>
                </c:pt>
                <c:pt idx="105">
                  <c:v>7.9176187463308452</c:v>
                </c:pt>
                <c:pt idx="106">
                  <c:v>8.0298600957642066</c:v>
                </c:pt>
                <c:pt idx="107">
                  <c:v>8.1428806677552075</c:v>
                </c:pt>
                <c:pt idx="108">
                  <c:v>8.2566804623022563</c:v>
                </c:pt>
                <c:pt idx="109">
                  <c:v>8.3712594794062625</c:v>
                </c:pt>
                <c:pt idx="110">
                  <c:v>8.4866177190663166</c:v>
                </c:pt>
                <c:pt idx="111">
                  <c:v>8.6027551812835554</c:v>
                </c:pt>
                <c:pt idx="112">
                  <c:v>8.7196718660572969</c:v>
                </c:pt>
                <c:pt idx="113">
                  <c:v>8.8373677733877685</c:v>
                </c:pt>
                <c:pt idx="114">
                  <c:v>8.9558429032747426</c:v>
                </c:pt>
                <c:pt idx="115">
                  <c:v>9.0750972557182195</c:v>
                </c:pt>
                <c:pt idx="116">
                  <c:v>9.1951308307184263</c:v>
                </c:pt>
                <c:pt idx="117">
                  <c:v>9.3159436282755905</c:v>
                </c:pt>
                <c:pt idx="118">
                  <c:v>9.4375356483888027</c:v>
                </c:pt>
                <c:pt idx="119">
                  <c:v>9.5599068910594269</c:v>
                </c:pt>
                <c:pt idx="120">
                  <c:v>9.6830573562856443</c:v>
                </c:pt>
                <c:pt idx="121">
                  <c:v>9.8069870440695013</c:v>
                </c:pt>
                <c:pt idx="122">
                  <c:v>9.9316959544094061</c:v>
                </c:pt>
                <c:pt idx="123">
                  <c:v>10.057184087306268</c:v>
                </c:pt>
                <c:pt idx="124">
                  <c:v>10.183451442759406</c:v>
                </c:pt>
                <c:pt idx="125">
                  <c:v>10.310498020769501</c:v>
                </c:pt>
                <c:pt idx="126">
                  <c:v>10.438323821335871</c:v>
                </c:pt>
                <c:pt idx="127">
                  <c:v>10.566928844459426</c:v>
                </c:pt>
                <c:pt idx="128">
                  <c:v>10.696313090139029</c:v>
                </c:pt>
                <c:pt idx="129">
                  <c:v>10.826476558375816</c:v>
                </c:pt>
                <c:pt idx="130">
                  <c:v>10.957419249168424</c:v>
                </c:pt>
              </c:numCache>
            </c:numRef>
          </c:val>
          <c:smooth val="0"/>
          <c:extLst>
            <c:ext xmlns:c16="http://schemas.microsoft.com/office/drawing/2014/chart" uri="{C3380CC4-5D6E-409C-BE32-E72D297353CC}">
              <c16:uniqueId val="{00000004-FA93-4DA5-AAF5-4B9FA94460D6}"/>
            </c:ext>
          </c:extLst>
        </c:ser>
        <c:ser>
          <c:idx val="5"/>
          <c:order val="5"/>
          <c:tx>
            <c:strRef>
              <c:f>'Data Sources'!$BP$9</c:f>
              <c:strCache>
                <c:ptCount val="1"/>
                <c:pt idx="0">
                  <c:v>TI1970</c:v>
                </c:pt>
              </c:strCache>
            </c:strRef>
          </c:tx>
          <c:spPr>
            <a:ln w="28575" cap="rnd">
              <a:solidFill>
                <a:schemeClr val="accent6"/>
              </a:solidFill>
              <a:round/>
            </a:ln>
            <a:effectLst/>
          </c:spPr>
          <c:marker>
            <c:symbol val="none"/>
          </c:marker>
          <c:cat>
            <c:numRef>
              <c:f>'Data Sources'!$BJ$10:$BJ$140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Sources'!$BP$10:$BP$140</c:f>
              <c:numCache>
                <c:formatCode>General</c:formatCode>
                <c:ptCount val="131"/>
                <c:pt idx="0">
                  <c:v>0.24597674861837504</c:v>
                </c:pt>
                <c:pt idx="1">
                  <c:v>0.26075720924774259</c:v>
                </c:pt>
                <c:pt idx="2">
                  <c:v>0.27569884795190092</c:v>
                </c:pt>
                <c:pt idx="3">
                  <c:v>0.29080166473062263</c:v>
                </c:pt>
                <c:pt idx="4">
                  <c:v>0.30606565958402143</c:v>
                </c:pt>
                <c:pt idx="5">
                  <c:v>0.32149083251198363</c:v>
                </c:pt>
                <c:pt idx="6">
                  <c:v>0.33707718351450922</c:v>
                </c:pt>
                <c:pt idx="7">
                  <c:v>0.35282471259171189</c:v>
                </c:pt>
                <c:pt idx="8">
                  <c:v>0.36873341974336427</c:v>
                </c:pt>
                <c:pt idx="9">
                  <c:v>0.38480330496975057</c:v>
                </c:pt>
                <c:pt idx="10">
                  <c:v>0.40103436827081396</c:v>
                </c:pt>
                <c:pt idx="11">
                  <c:v>0.41742660964644074</c:v>
                </c:pt>
                <c:pt idx="12">
                  <c:v>0.43398002909663091</c:v>
                </c:pt>
                <c:pt idx="13">
                  <c:v>0.45069462662144133</c:v>
                </c:pt>
                <c:pt idx="14">
                  <c:v>0.46757040222087198</c:v>
                </c:pt>
                <c:pt idx="15">
                  <c:v>0.48460735589492288</c:v>
                </c:pt>
                <c:pt idx="16">
                  <c:v>0.50180548764342348</c:v>
                </c:pt>
                <c:pt idx="17">
                  <c:v>0.51916479746671484</c:v>
                </c:pt>
                <c:pt idx="18">
                  <c:v>0.53668528536456961</c:v>
                </c:pt>
                <c:pt idx="19">
                  <c:v>0.55436695133698777</c:v>
                </c:pt>
                <c:pt idx="20">
                  <c:v>0.57220979538408301</c:v>
                </c:pt>
                <c:pt idx="21">
                  <c:v>0.59021381750574164</c:v>
                </c:pt>
                <c:pt idx="22">
                  <c:v>0.60837901770207736</c:v>
                </c:pt>
                <c:pt idx="23">
                  <c:v>0.62670539597286279</c:v>
                </c:pt>
                <c:pt idx="24">
                  <c:v>0.64519295231838214</c:v>
                </c:pt>
                <c:pt idx="25">
                  <c:v>0.66384168673852173</c:v>
                </c:pt>
                <c:pt idx="26">
                  <c:v>0.68265159923322472</c:v>
                </c:pt>
                <c:pt idx="27">
                  <c:v>0.70162268980254794</c:v>
                </c:pt>
                <c:pt idx="28">
                  <c:v>0.7207549584464914</c:v>
                </c:pt>
                <c:pt idx="29">
                  <c:v>0.74004840516499826</c:v>
                </c:pt>
                <c:pt idx="30">
                  <c:v>0.75950302995806851</c:v>
                </c:pt>
                <c:pt idx="31">
                  <c:v>0.77911883282581584</c:v>
                </c:pt>
                <c:pt idx="32">
                  <c:v>0.79889581376818342</c:v>
                </c:pt>
                <c:pt idx="33">
                  <c:v>0.81883397278517123</c:v>
                </c:pt>
                <c:pt idx="34">
                  <c:v>0.83893330987672243</c:v>
                </c:pt>
                <c:pt idx="35">
                  <c:v>0.85919382504295072</c:v>
                </c:pt>
                <c:pt idx="36">
                  <c:v>0.8796155182837424</c:v>
                </c:pt>
                <c:pt idx="37">
                  <c:v>0.90019838959915432</c:v>
                </c:pt>
                <c:pt idx="38">
                  <c:v>0.9209424389890728</c:v>
                </c:pt>
                <c:pt idx="39">
                  <c:v>0.94184766645366835</c:v>
                </c:pt>
                <c:pt idx="40">
                  <c:v>0.96291407199288415</c:v>
                </c:pt>
                <c:pt idx="41">
                  <c:v>0.98414165560672018</c:v>
                </c:pt>
                <c:pt idx="42">
                  <c:v>1.0055304172951764</c:v>
                </c:pt>
                <c:pt idx="43">
                  <c:v>1.0270803570581961</c:v>
                </c:pt>
                <c:pt idx="44">
                  <c:v>1.0487914748958929</c:v>
                </c:pt>
                <c:pt idx="45">
                  <c:v>1.0706637708080393</c:v>
                </c:pt>
                <c:pt idx="46">
                  <c:v>1.0926972447948629</c:v>
                </c:pt>
                <c:pt idx="47">
                  <c:v>1.1148918968564203</c:v>
                </c:pt>
                <c:pt idx="48">
                  <c:v>1.1372477269924843</c:v>
                </c:pt>
                <c:pt idx="49">
                  <c:v>1.1597647352032254</c:v>
                </c:pt>
                <c:pt idx="50">
                  <c:v>1.1824429214885299</c:v>
                </c:pt>
                <c:pt idx="51">
                  <c:v>1.2052822858483978</c:v>
                </c:pt>
                <c:pt idx="52">
                  <c:v>1.2282828282829428</c:v>
                </c:pt>
                <c:pt idx="53">
                  <c:v>1.2514445487919375</c:v>
                </c:pt>
                <c:pt idx="54">
                  <c:v>1.2747674473756661</c:v>
                </c:pt>
                <c:pt idx="55">
                  <c:v>1.2982515240340149</c:v>
                </c:pt>
                <c:pt idx="56">
                  <c:v>1.3218967787669271</c:v>
                </c:pt>
                <c:pt idx="57">
                  <c:v>1.3457032115745164</c:v>
                </c:pt>
                <c:pt idx="58">
                  <c:v>1.3696708224566692</c:v>
                </c:pt>
                <c:pt idx="59">
                  <c:v>1.3937996114134421</c:v>
                </c:pt>
                <c:pt idx="60">
                  <c:v>1.4180895784447216</c:v>
                </c:pt>
                <c:pt idx="61">
                  <c:v>1.442540723550735</c:v>
                </c:pt>
                <c:pt idx="62">
                  <c:v>1.4671530467313119</c:v>
                </c:pt>
                <c:pt idx="63">
                  <c:v>1.4919265479865089</c:v>
                </c:pt>
                <c:pt idx="64">
                  <c:v>1.5168612273163262</c:v>
                </c:pt>
                <c:pt idx="65">
                  <c:v>1.5419570847207638</c:v>
                </c:pt>
                <c:pt idx="66">
                  <c:v>1.5672141201997647</c:v>
                </c:pt>
                <c:pt idx="67">
                  <c:v>1.5926323337532722</c:v>
                </c:pt>
                <c:pt idx="68">
                  <c:v>1.6182117253815136</c:v>
                </c:pt>
                <c:pt idx="69">
                  <c:v>1.6439522950843752</c:v>
                </c:pt>
                <c:pt idx="70">
                  <c:v>1.6698540428618003</c:v>
                </c:pt>
                <c:pt idx="71">
                  <c:v>1.6959169687138456</c:v>
                </c:pt>
                <c:pt idx="72">
                  <c:v>1.7221410726406248</c:v>
                </c:pt>
                <c:pt idx="73">
                  <c:v>1.7485263546418537</c:v>
                </c:pt>
                <c:pt idx="74">
                  <c:v>1.7750728147177597</c:v>
                </c:pt>
                <c:pt idx="75">
                  <c:v>1.8017804528681154</c:v>
                </c:pt>
                <c:pt idx="76">
                  <c:v>1.828649269093205</c:v>
                </c:pt>
                <c:pt idx="77">
                  <c:v>1.8556792633929149</c:v>
                </c:pt>
                <c:pt idx="78">
                  <c:v>1.882870435767245</c:v>
                </c:pt>
                <c:pt idx="79">
                  <c:v>1.9102227862161385</c:v>
                </c:pt>
                <c:pt idx="80">
                  <c:v>1.9377363147397091</c:v>
                </c:pt>
                <c:pt idx="81">
                  <c:v>1.9654110213378431</c:v>
                </c:pt>
                <c:pt idx="82">
                  <c:v>1.9932469060104836</c:v>
                </c:pt>
                <c:pt idx="83">
                  <c:v>2.0212439687578012</c:v>
                </c:pt>
                <c:pt idx="84">
                  <c:v>2.0494022095797391</c:v>
                </c:pt>
                <c:pt idx="85">
                  <c:v>2.0777216284764108</c:v>
                </c:pt>
                <c:pt idx="86">
                  <c:v>2.1062022254475892</c:v>
                </c:pt>
                <c:pt idx="87">
                  <c:v>2.1348440004933309</c:v>
                </c:pt>
                <c:pt idx="88">
                  <c:v>2.1636469536137497</c:v>
                </c:pt>
                <c:pt idx="89">
                  <c:v>2.1926110848087319</c:v>
                </c:pt>
                <c:pt idx="90">
                  <c:v>2.2217363940782207</c:v>
                </c:pt>
                <c:pt idx="91">
                  <c:v>2.2510228814224433</c:v>
                </c:pt>
                <c:pt idx="92">
                  <c:v>2.2804705468412294</c:v>
                </c:pt>
                <c:pt idx="93">
                  <c:v>2.3100793903346926</c:v>
                </c:pt>
                <c:pt idx="94">
                  <c:v>2.3398494119027191</c:v>
                </c:pt>
                <c:pt idx="95">
                  <c:v>2.3697806115453659</c:v>
                </c:pt>
                <c:pt idx="96">
                  <c:v>2.3998729892625761</c:v>
                </c:pt>
                <c:pt idx="97">
                  <c:v>2.4301265450544065</c:v>
                </c:pt>
                <c:pt idx="98">
                  <c:v>2.4605412789208572</c:v>
                </c:pt>
                <c:pt idx="99">
                  <c:v>2.4911171908619281</c:v>
                </c:pt>
                <c:pt idx="100">
                  <c:v>2.5218542808776192</c:v>
                </c:pt>
                <c:pt idx="101">
                  <c:v>2.5527525489678737</c:v>
                </c:pt>
                <c:pt idx="102">
                  <c:v>2.5838119951328054</c:v>
                </c:pt>
                <c:pt idx="103">
                  <c:v>2.6150326193723004</c:v>
                </c:pt>
                <c:pt idx="104">
                  <c:v>2.6464144216863019</c:v>
                </c:pt>
                <c:pt idx="105">
                  <c:v>2.6779574020750374</c:v>
                </c:pt>
                <c:pt idx="106">
                  <c:v>2.7096615605383363</c:v>
                </c:pt>
                <c:pt idx="107">
                  <c:v>2.7415268970762554</c:v>
                </c:pt>
                <c:pt idx="108">
                  <c:v>2.7735534116887948</c:v>
                </c:pt>
                <c:pt idx="109">
                  <c:v>2.8057411043759544</c:v>
                </c:pt>
                <c:pt idx="110">
                  <c:v>2.838089975137791</c:v>
                </c:pt>
                <c:pt idx="111">
                  <c:v>2.8706000239741343</c:v>
                </c:pt>
                <c:pt idx="112">
                  <c:v>2.9032712508849841</c:v>
                </c:pt>
                <c:pt idx="113">
                  <c:v>2.9361036558705678</c:v>
                </c:pt>
                <c:pt idx="114">
                  <c:v>2.9690972389307717</c:v>
                </c:pt>
                <c:pt idx="115">
                  <c:v>3.0022520000655391</c:v>
                </c:pt>
                <c:pt idx="116">
                  <c:v>3.0355679392749266</c:v>
                </c:pt>
                <c:pt idx="117">
                  <c:v>3.0690450565589344</c:v>
                </c:pt>
                <c:pt idx="118">
                  <c:v>3.1026833519175625</c:v>
                </c:pt>
                <c:pt idx="119">
                  <c:v>3.1364828253506971</c:v>
                </c:pt>
                <c:pt idx="120">
                  <c:v>3.1704434768585088</c:v>
                </c:pt>
                <c:pt idx="121">
                  <c:v>3.2045653064409407</c:v>
                </c:pt>
                <c:pt idx="122">
                  <c:v>3.2388483140980497</c:v>
                </c:pt>
                <c:pt idx="123">
                  <c:v>3.2732924998297221</c:v>
                </c:pt>
                <c:pt idx="124">
                  <c:v>3.3078978636359579</c:v>
                </c:pt>
                <c:pt idx="125">
                  <c:v>3.342664405516814</c:v>
                </c:pt>
                <c:pt idx="126">
                  <c:v>3.3775921254722903</c:v>
                </c:pt>
                <c:pt idx="127">
                  <c:v>3.4126810235022731</c:v>
                </c:pt>
                <c:pt idx="128">
                  <c:v>3.4479310996069898</c:v>
                </c:pt>
                <c:pt idx="129">
                  <c:v>3.48334235378627</c:v>
                </c:pt>
                <c:pt idx="130">
                  <c:v>3.5189147860401704</c:v>
                </c:pt>
              </c:numCache>
            </c:numRef>
          </c:val>
          <c:smooth val="0"/>
          <c:extLst>
            <c:ext xmlns:c16="http://schemas.microsoft.com/office/drawing/2014/chart" uri="{C3380CC4-5D6E-409C-BE32-E72D297353CC}">
              <c16:uniqueId val="{00000005-FA93-4DA5-AAF5-4B9FA94460D6}"/>
            </c:ext>
          </c:extLst>
        </c:ser>
        <c:ser>
          <c:idx val="6"/>
          <c:order val="6"/>
          <c:tx>
            <c:strRef>
              <c:f>'Data Sources'!$BQ$9</c:f>
              <c:strCache>
                <c:ptCount val="1"/>
                <c:pt idx="0">
                  <c:v>TRF2000</c:v>
                </c:pt>
              </c:strCache>
            </c:strRef>
          </c:tx>
          <c:spPr>
            <a:ln w="28575" cap="rnd">
              <a:solidFill>
                <a:schemeClr val="accent1">
                  <a:lumMod val="60000"/>
                </a:schemeClr>
              </a:solidFill>
              <a:round/>
            </a:ln>
            <a:effectLst/>
          </c:spPr>
          <c:marker>
            <c:symbol val="none"/>
          </c:marker>
          <c:cat>
            <c:numRef>
              <c:f>'Data Sources'!$BJ$10:$BJ$140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Sources'!$BQ$10:$BQ$140</c:f>
              <c:numCache>
                <c:formatCode>General</c:formatCode>
                <c:ptCount val="131"/>
                <c:pt idx="0">
                  <c:v>3.2754018340319817</c:v>
                </c:pt>
                <c:pt idx="1">
                  <c:v>3.1829839470447041</c:v>
                </c:pt>
                <c:pt idx="2">
                  <c:v>3.0940359508003894</c:v>
                </c:pt>
                <c:pt idx="3">
                  <c:v>3.0085578452990376</c:v>
                </c:pt>
                <c:pt idx="4">
                  <c:v>2.9265496305370107</c:v>
                </c:pt>
                <c:pt idx="5">
                  <c:v>2.8480113065188561</c:v>
                </c:pt>
                <c:pt idx="6">
                  <c:v>2.772942873242755</c:v>
                </c:pt>
                <c:pt idx="7">
                  <c:v>2.7013443307077978</c:v>
                </c:pt>
                <c:pt idx="8">
                  <c:v>2.633215678913075</c:v>
                </c:pt>
                <c:pt idx="9">
                  <c:v>2.568556917863134</c:v>
                </c:pt>
                <c:pt idx="10">
                  <c:v>2.5073680475534275</c:v>
                </c:pt>
                <c:pt idx="11">
                  <c:v>2.4496490679839553</c:v>
                </c:pt>
                <c:pt idx="12">
                  <c:v>2.3953999791592651</c:v>
                </c:pt>
                <c:pt idx="13">
                  <c:v>2.3446207810748092</c:v>
                </c:pt>
                <c:pt idx="14">
                  <c:v>2.2973114737324067</c:v>
                </c:pt>
                <c:pt idx="15">
                  <c:v>2.2534720571311482</c:v>
                </c:pt>
                <c:pt idx="16">
                  <c:v>2.2131025312728525</c:v>
                </c:pt>
                <c:pt idx="17">
                  <c:v>2.1762028961557007</c:v>
                </c:pt>
                <c:pt idx="18">
                  <c:v>2.1427731517815118</c:v>
                </c:pt>
                <c:pt idx="19">
                  <c:v>2.1128132981466479</c:v>
                </c:pt>
                <c:pt idx="20">
                  <c:v>2.0863233352547468</c:v>
                </c:pt>
                <c:pt idx="21">
                  <c:v>2.0633032631058086</c:v>
                </c:pt>
                <c:pt idx="22">
                  <c:v>2.0437530816961953</c:v>
                </c:pt>
                <c:pt idx="23">
                  <c:v>2.0276727910304544</c:v>
                </c:pt>
                <c:pt idx="24">
                  <c:v>2.0150623911067669</c:v>
                </c:pt>
                <c:pt idx="25">
                  <c:v>2.0059218819242233</c:v>
                </c:pt>
                <c:pt idx="26">
                  <c:v>2.0002512634828236</c:v>
                </c:pt>
                <c:pt idx="27">
                  <c:v>1.9980505357843867</c:v>
                </c:pt>
                <c:pt idx="28">
                  <c:v>1.9993196988270938</c:v>
                </c:pt>
                <c:pt idx="29">
                  <c:v>2.0040587526127638</c:v>
                </c:pt>
                <c:pt idx="30">
                  <c:v>2.0122676971377587</c:v>
                </c:pt>
                <c:pt idx="31">
                  <c:v>2.0239465324057164</c:v>
                </c:pt>
                <c:pt idx="32">
                  <c:v>2.0390952584166371</c:v>
                </c:pt>
                <c:pt idx="33">
                  <c:v>2.0577138751668826</c:v>
                </c:pt>
                <c:pt idx="34">
                  <c:v>2.0798023826610006</c:v>
                </c:pt>
                <c:pt idx="35">
                  <c:v>2.1053607808971719</c:v>
                </c:pt>
                <c:pt idx="36">
                  <c:v>2.1343890698744872</c:v>
                </c:pt>
                <c:pt idx="37">
                  <c:v>2.1668872495920368</c:v>
                </c:pt>
                <c:pt idx="38">
                  <c:v>2.2028553200543683</c:v>
                </c:pt>
                <c:pt idx="39">
                  <c:v>2.2422932812569343</c:v>
                </c:pt>
                <c:pt idx="40">
                  <c:v>2.2852011331997346</c:v>
                </c:pt>
                <c:pt idx="41">
                  <c:v>2.3315788758873168</c:v>
                </c:pt>
                <c:pt idx="42">
                  <c:v>2.3814265093151334</c:v>
                </c:pt>
                <c:pt idx="43">
                  <c:v>2.4347440334850035</c:v>
                </c:pt>
                <c:pt idx="44">
                  <c:v>2.4915314483960174</c:v>
                </c:pt>
                <c:pt idx="45">
                  <c:v>2.5517887540499942</c:v>
                </c:pt>
                <c:pt idx="46">
                  <c:v>2.6155159504451149</c:v>
                </c:pt>
                <c:pt idx="47">
                  <c:v>2.6827130375831985</c:v>
                </c:pt>
                <c:pt idx="48">
                  <c:v>2.753380015460607</c:v>
                </c:pt>
                <c:pt idx="49">
                  <c:v>2.8275168840809783</c:v>
                </c:pt>
                <c:pt idx="50">
                  <c:v>2.9051236434443126</c:v>
                </c:pt>
                <c:pt idx="51">
                  <c:v>2.9862002935469718</c:v>
                </c:pt>
                <c:pt idx="52">
                  <c:v>3.0707468343935034</c:v>
                </c:pt>
                <c:pt idx="53">
                  <c:v>3.1587632659820883</c:v>
                </c:pt>
                <c:pt idx="54">
                  <c:v>3.2502495883118172</c:v>
                </c:pt>
                <c:pt idx="55">
                  <c:v>3.3452058013817805</c:v>
                </c:pt>
                <c:pt idx="56">
                  <c:v>3.4436319051965256</c:v>
                </c:pt>
                <c:pt idx="57">
                  <c:v>3.5455278997515052</c:v>
                </c:pt>
                <c:pt idx="58">
                  <c:v>3.6508937850485381</c:v>
                </c:pt>
                <c:pt idx="59">
                  <c:v>3.759729561086715</c:v>
                </c:pt>
                <c:pt idx="60">
                  <c:v>3.8720352278669452</c:v>
                </c:pt>
                <c:pt idx="61">
                  <c:v>3.9878107853892288</c:v>
                </c:pt>
                <c:pt idx="62">
                  <c:v>4.1070562336526564</c:v>
                </c:pt>
                <c:pt idx="63">
                  <c:v>4.2297715726590468</c:v>
                </c:pt>
                <c:pt idx="64">
                  <c:v>4.3559568024065811</c:v>
                </c:pt>
                <c:pt idx="65">
                  <c:v>4.4856119228970783</c:v>
                </c:pt>
                <c:pt idx="66">
                  <c:v>4.6187369341269005</c:v>
                </c:pt>
                <c:pt idx="67">
                  <c:v>4.755331836100595</c:v>
                </c:pt>
                <c:pt idx="68">
                  <c:v>4.8953966288163429</c:v>
                </c:pt>
                <c:pt idx="69">
                  <c:v>5.0389313122714157</c:v>
                </c:pt>
                <c:pt idx="70">
                  <c:v>5.1859358864694514</c:v>
                </c:pt>
                <c:pt idx="71">
                  <c:v>5.3364103514113594</c:v>
                </c:pt>
                <c:pt idx="72">
                  <c:v>5.4903547070935019</c:v>
                </c:pt>
                <c:pt idx="73">
                  <c:v>5.6477689535158788</c:v>
                </c:pt>
                <c:pt idx="74">
                  <c:v>5.8086530906821281</c:v>
                </c:pt>
                <c:pt idx="75">
                  <c:v>5.9730071185904308</c:v>
                </c:pt>
                <c:pt idx="76">
                  <c:v>6.1408310372398773</c:v>
                </c:pt>
                <c:pt idx="77">
                  <c:v>6.3121248466304678</c:v>
                </c:pt>
                <c:pt idx="78">
                  <c:v>6.4868885467631117</c:v>
                </c:pt>
                <c:pt idx="79">
                  <c:v>6.6651221376378089</c:v>
                </c:pt>
                <c:pt idx="80">
                  <c:v>6.8468256192536501</c:v>
                </c:pt>
                <c:pt idx="81">
                  <c:v>7.0319989916124541</c:v>
                </c:pt>
                <c:pt idx="82">
                  <c:v>7.2206422547124021</c:v>
                </c:pt>
                <c:pt idx="83">
                  <c:v>7.4127554085553129</c:v>
                </c:pt>
                <c:pt idx="84">
                  <c:v>7.6083384531375486</c:v>
                </c:pt>
                <c:pt idx="85">
                  <c:v>7.8073913884636568</c:v>
                </c:pt>
                <c:pt idx="86">
                  <c:v>8.0099142145318183</c:v>
                </c:pt>
                <c:pt idx="87">
                  <c:v>8.2159069313411237</c:v>
                </c:pt>
                <c:pt idx="88">
                  <c:v>8.4253695388906635</c:v>
                </c:pt>
                <c:pt idx="89">
                  <c:v>8.6383020371840757</c:v>
                </c:pt>
                <c:pt idx="90">
                  <c:v>8.8547044262186319</c:v>
                </c:pt>
                <c:pt idx="91">
                  <c:v>9.0745767059934224</c:v>
                </c:pt>
                <c:pt idx="92">
                  <c:v>9.2979188765129948</c:v>
                </c:pt>
                <c:pt idx="93">
                  <c:v>9.5247309377728016</c:v>
                </c:pt>
                <c:pt idx="94">
                  <c:v>9.7550128897746617</c:v>
                </c:pt>
                <c:pt idx="95">
                  <c:v>9.9887647325176658</c:v>
                </c:pt>
                <c:pt idx="96">
                  <c:v>10.225986466002723</c:v>
                </c:pt>
                <c:pt idx="97">
                  <c:v>10.466678090230744</c:v>
                </c:pt>
                <c:pt idx="98">
                  <c:v>10.710839605198998</c:v>
                </c:pt>
                <c:pt idx="99">
                  <c:v>10.958471010909307</c:v>
                </c:pt>
                <c:pt idx="100">
                  <c:v>11.209572307362578</c:v>
                </c:pt>
                <c:pt idx="101">
                  <c:v>11.464143494557902</c:v>
                </c:pt>
                <c:pt idx="102">
                  <c:v>11.722184572492552</c:v>
                </c:pt>
                <c:pt idx="103">
                  <c:v>11.983695541170164</c:v>
                </c:pt>
                <c:pt idx="104">
                  <c:v>12.248676400590739</c:v>
                </c:pt>
                <c:pt idx="105">
                  <c:v>12.517127150752458</c:v>
                </c:pt>
                <c:pt idx="106">
                  <c:v>12.789047791654411</c:v>
                </c:pt>
                <c:pt idx="107">
                  <c:v>13.064438323301147</c:v>
                </c:pt>
                <c:pt idx="108">
                  <c:v>13.343298745688116</c:v>
                </c:pt>
                <c:pt idx="109">
                  <c:v>13.625629058815321</c:v>
                </c:pt>
                <c:pt idx="110">
                  <c:v>13.911429262686397</c:v>
                </c:pt>
                <c:pt idx="111">
                  <c:v>14.200699357299527</c:v>
                </c:pt>
                <c:pt idx="112">
                  <c:v>14.493439342653801</c:v>
                </c:pt>
                <c:pt idx="113">
                  <c:v>14.789649218749219</c:v>
                </c:pt>
                <c:pt idx="114">
                  <c:v>15.08932898558669</c:v>
                </c:pt>
                <c:pt idx="115">
                  <c:v>15.392478643166214</c:v>
                </c:pt>
                <c:pt idx="116">
                  <c:v>15.699098191488702</c:v>
                </c:pt>
                <c:pt idx="117">
                  <c:v>16.009187630550514</c:v>
                </c:pt>
                <c:pt idx="118">
                  <c:v>16.322746960356199</c:v>
                </c:pt>
                <c:pt idx="119">
                  <c:v>16.639776180903937</c:v>
                </c:pt>
                <c:pt idx="120">
                  <c:v>16.960275292191</c:v>
                </c:pt>
                <c:pt idx="121">
                  <c:v>17.284244294221025</c:v>
                </c:pt>
                <c:pt idx="122">
                  <c:v>17.611683186994924</c:v>
                </c:pt>
                <c:pt idx="123">
                  <c:v>17.942591970509056</c:v>
                </c:pt>
                <c:pt idx="124">
                  <c:v>18.276970644762514</c:v>
                </c:pt>
                <c:pt idx="125">
                  <c:v>18.614819209761663</c:v>
                </c:pt>
                <c:pt idx="126">
                  <c:v>18.956137665501046</c:v>
                </c:pt>
                <c:pt idx="127">
                  <c:v>19.300926011980664</c:v>
                </c:pt>
                <c:pt idx="128">
                  <c:v>19.649184249205064</c:v>
                </c:pt>
                <c:pt idx="129">
                  <c:v>20.000912377169698</c:v>
                </c:pt>
                <c:pt idx="130">
                  <c:v>20.356110395876385</c:v>
                </c:pt>
              </c:numCache>
            </c:numRef>
          </c:val>
          <c:smooth val="0"/>
          <c:extLst>
            <c:ext xmlns:c16="http://schemas.microsoft.com/office/drawing/2014/chart" uri="{C3380CC4-5D6E-409C-BE32-E72D297353CC}">
              <c16:uniqueId val="{00000006-FA93-4DA5-AAF5-4B9FA94460D6}"/>
            </c:ext>
          </c:extLst>
        </c:ser>
        <c:ser>
          <c:idx val="7"/>
          <c:order val="7"/>
          <c:tx>
            <c:strRef>
              <c:f>'Data Sources'!$BR$9</c:f>
              <c:strCache>
                <c:ptCount val="1"/>
                <c:pt idx="0">
                  <c:v>Ti2000</c:v>
                </c:pt>
              </c:strCache>
            </c:strRef>
          </c:tx>
          <c:spPr>
            <a:ln w="28575" cap="rnd">
              <a:solidFill>
                <a:schemeClr val="accent2">
                  <a:lumMod val="60000"/>
                </a:schemeClr>
              </a:solidFill>
              <a:round/>
            </a:ln>
            <a:effectLst/>
          </c:spPr>
          <c:marker>
            <c:symbol val="none"/>
          </c:marker>
          <c:cat>
            <c:numRef>
              <c:f>'Data Sources'!$BJ$10:$BJ$140</c:f>
              <c:numCache>
                <c:formatCode>General</c:formatCode>
                <c:ptCount val="13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pt idx="101">
                  <c:v>2071</c:v>
                </c:pt>
                <c:pt idx="102">
                  <c:v>2072</c:v>
                </c:pt>
                <c:pt idx="103">
                  <c:v>2073</c:v>
                </c:pt>
                <c:pt idx="104">
                  <c:v>2074</c:v>
                </c:pt>
                <c:pt idx="105">
                  <c:v>2075</c:v>
                </c:pt>
                <c:pt idx="106">
                  <c:v>2076</c:v>
                </c:pt>
                <c:pt idx="107">
                  <c:v>2077</c:v>
                </c:pt>
                <c:pt idx="108">
                  <c:v>2078</c:v>
                </c:pt>
                <c:pt idx="109">
                  <c:v>2079</c:v>
                </c:pt>
                <c:pt idx="110">
                  <c:v>2080</c:v>
                </c:pt>
                <c:pt idx="111">
                  <c:v>2081</c:v>
                </c:pt>
                <c:pt idx="112">
                  <c:v>2082</c:v>
                </c:pt>
                <c:pt idx="113">
                  <c:v>2083</c:v>
                </c:pt>
                <c:pt idx="114">
                  <c:v>2084</c:v>
                </c:pt>
                <c:pt idx="115">
                  <c:v>2085</c:v>
                </c:pt>
                <c:pt idx="116">
                  <c:v>2086</c:v>
                </c:pt>
                <c:pt idx="117">
                  <c:v>2087</c:v>
                </c:pt>
                <c:pt idx="118">
                  <c:v>2088</c:v>
                </c:pt>
                <c:pt idx="119">
                  <c:v>2089</c:v>
                </c:pt>
                <c:pt idx="120">
                  <c:v>2090</c:v>
                </c:pt>
                <c:pt idx="121">
                  <c:v>2091</c:v>
                </c:pt>
                <c:pt idx="122">
                  <c:v>2092</c:v>
                </c:pt>
                <c:pt idx="123">
                  <c:v>2093</c:v>
                </c:pt>
                <c:pt idx="124">
                  <c:v>2094</c:v>
                </c:pt>
                <c:pt idx="125">
                  <c:v>2095</c:v>
                </c:pt>
                <c:pt idx="126">
                  <c:v>2096</c:v>
                </c:pt>
                <c:pt idx="127">
                  <c:v>2097</c:v>
                </c:pt>
                <c:pt idx="128">
                  <c:v>2098</c:v>
                </c:pt>
                <c:pt idx="129">
                  <c:v>2099</c:v>
                </c:pt>
                <c:pt idx="130">
                  <c:v>2100</c:v>
                </c:pt>
              </c:numCache>
            </c:numRef>
          </c:cat>
          <c:val>
            <c:numRef>
              <c:f>'Data Sources'!$BR$10:$BR$140</c:f>
              <c:numCache>
                <c:formatCode>General</c:formatCode>
                <c:ptCount val="131"/>
                <c:pt idx="0">
                  <c:v>0.26783060417841398</c:v>
                </c:pt>
                <c:pt idx="1">
                  <c:v>0.28093958215697512</c:v>
                </c:pt>
                <c:pt idx="2">
                  <c:v>0.29426482213438021</c:v>
                </c:pt>
                <c:pt idx="3">
                  <c:v>0.3078063241105724</c:v>
                </c:pt>
                <c:pt idx="4">
                  <c:v>0.32156408808583592</c:v>
                </c:pt>
                <c:pt idx="5">
                  <c:v>0.3355381140598297</c:v>
                </c:pt>
                <c:pt idx="6">
                  <c:v>0.34972840203272426</c:v>
                </c:pt>
                <c:pt idx="7">
                  <c:v>0.36413495200451962</c:v>
                </c:pt>
                <c:pt idx="8">
                  <c:v>0.37875776397510208</c:v>
                </c:pt>
                <c:pt idx="9">
                  <c:v>0.39359683794464217</c:v>
                </c:pt>
                <c:pt idx="10">
                  <c:v>0.40865217391308306</c:v>
                </c:pt>
                <c:pt idx="11">
                  <c:v>0.42392377188025421</c:v>
                </c:pt>
                <c:pt idx="12">
                  <c:v>0.43941163184638299</c:v>
                </c:pt>
                <c:pt idx="13">
                  <c:v>0.45511575381135572</c:v>
                </c:pt>
                <c:pt idx="14">
                  <c:v>0.47103613777528608</c:v>
                </c:pt>
                <c:pt idx="15">
                  <c:v>0.48717278373800355</c:v>
                </c:pt>
                <c:pt idx="16">
                  <c:v>0.50352569169956496</c:v>
                </c:pt>
                <c:pt idx="17">
                  <c:v>0.52009486166008401</c:v>
                </c:pt>
                <c:pt idx="18">
                  <c:v>0.536880293619447</c:v>
                </c:pt>
                <c:pt idx="19">
                  <c:v>0.55388198757765394</c:v>
                </c:pt>
                <c:pt idx="20">
                  <c:v>0.57109994353476168</c:v>
                </c:pt>
                <c:pt idx="21">
                  <c:v>0.58853416149071336</c:v>
                </c:pt>
                <c:pt idx="22">
                  <c:v>0.60618464144550899</c:v>
                </c:pt>
                <c:pt idx="23">
                  <c:v>0.62405138339920541</c:v>
                </c:pt>
                <c:pt idx="24">
                  <c:v>0.64213438735180262</c:v>
                </c:pt>
                <c:pt idx="25">
                  <c:v>0.66043365330318693</c:v>
                </c:pt>
                <c:pt idx="26">
                  <c:v>0.67894918125352888</c:v>
                </c:pt>
                <c:pt idx="27">
                  <c:v>0.69768097120277162</c:v>
                </c:pt>
                <c:pt idx="28">
                  <c:v>0.71662902315074462</c:v>
                </c:pt>
                <c:pt idx="29">
                  <c:v>0.73579333709767525</c:v>
                </c:pt>
                <c:pt idx="30">
                  <c:v>0.75517391304356352</c:v>
                </c:pt>
                <c:pt idx="31">
                  <c:v>0.77477075098818204</c:v>
                </c:pt>
                <c:pt idx="32">
                  <c:v>0.79458385093164452</c:v>
                </c:pt>
                <c:pt idx="33">
                  <c:v>0.81461321287400779</c:v>
                </c:pt>
                <c:pt idx="34">
                  <c:v>0.83485883681538553</c:v>
                </c:pt>
                <c:pt idx="35">
                  <c:v>0.85532072275555038</c:v>
                </c:pt>
                <c:pt idx="36">
                  <c:v>0.87599887069444549</c:v>
                </c:pt>
                <c:pt idx="37">
                  <c:v>0.89689328063246876</c:v>
                </c:pt>
                <c:pt idx="38">
                  <c:v>0.91800395256916545</c:v>
                </c:pt>
                <c:pt idx="39">
                  <c:v>0.93933088650481977</c:v>
                </c:pt>
                <c:pt idx="40">
                  <c:v>0.96087408243931804</c:v>
                </c:pt>
                <c:pt idx="41">
                  <c:v>0.98263354037266026</c:v>
                </c:pt>
                <c:pt idx="42">
                  <c:v>1.0046092603049033</c:v>
                </c:pt>
                <c:pt idx="43">
                  <c:v>1.0268012422359902</c:v>
                </c:pt>
                <c:pt idx="44">
                  <c:v>1.0492094861660348</c:v>
                </c:pt>
                <c:pt idx="45">
                  <c:v>1.0718339920948665</c:v>
                </c:pt>
                <c:pt idx="46">
                  <c:v>1.0946747600225422</c:v>
                </c:pt>
                <c:pt idx="47">
                  <c:v>1.1177317899492323</c:v>
                </c:pt>
                <c:pt idx="48">
                  <c:v>1.1410050818746527</c:v>
                </c:pt>
                <c:pt idx="49">
                  <c:v>1.1644946357989738</c:v>
                </c:pt>
                <c:pt idx="50">
                  <c:v>1.1882004517222526</c:v>
                </c:pt>
                <c:pt idx="51">
                  <c:v>1.2121225296443185</c:v>
                </c:pt>
                <c:pt idx="52">
                  <c:v>1.2362608695651716</c:v>
                </c:pt>
                <c:pt idx="53">
                  <c:v>1.2606154714849822</c:v>
                </c:pt>
                <c:pt idx="54">
                  <c:v>1.2851863354037505</c:v>
                </c:pt>
                <c:pt idx="55">
                  <c:v>1.3099734613213059</c:v>
                </c:pt>
                <c:pt idx="56">
                  <c:v>1.3349768492376484</c:v>
                </c:pt>
                <c:pt idx="57">
                  <c:v>1.3601964991530622</c:v>
                </c:pt>
                <c:pt idx="58">
                  <c:v>1.3856324110672062</c:v>
                </c:pt>
                <c:pt idx="59">
                  <c:v>1.4112845849801943</c:v>
                </c:pt>
                <c:pt idx="60">
                  <c:v>1.4371530208921399</c:v>
                </c:pt>
                <c:pt idx="61">
                  <c:v>1.4632377188029295</c:v>
                </c:pt>
                <c:pt idx="62">
                  <c:v>1.4895386787125631</c:v>
                </c:pt>
                <c:pt idx="63">
                  <c:v>1.5160559006210974</c:v>
                </c:pt>
                <c:pt idx="64">
                  <c:v>1.5427893845284757</c:v>
                </c:pt>
                <c:pt idx="65">
                  <c:v>1.5697391304347548</c:v>
                </c:pt>
                <c:pt idx="66">
                  <c:v>1.5969051383398778</c:v>
                </c:pt>
                <c:pt idx="67">
                  <c:v>1.6242874082439585</c:v>
                </c:pt>
                <c:pt idx="68">
                  <c:v>1.6518859401467694</c:v>
                </c:pt>
                <c:pt idx="69">
                  <c:v>1.6797007340484811</c:v>
                </c:pt>
                <c:pt idx="70">
                  <c:v>1.7077317899492073</c:v>
                </c:pt>
                <c:pt idx="71">
                  <c:v>1.7359791078486637</c:v>
                </c:pt>
                <c:pt idx="72">
                  <c:v>1.7644426877469641</c:v>
                </c:pt>
                <c:pt idx="73">
                  <c:v>1.7931225296441653</c:v>
                </c:pt>
                <c:pt idx="74">
                  <c:v>1.822018633540381</c:v>
                </c:pt>
                <c:pt idx="75">
                  <c:v>1.8511309994353269</c:v>
                </c:pt>
                <c:pt idx="76">
                  <c:v>1.8804596273290599</c:v>
                </c:pt>
                <c:pt idx="77">
                  <c:v>1.9100045172218643</c:v>
                </c:pt>
                <c:pt idx="78">
                  <c:v>1.9397656691134557</c:v>
                </c:pt>
                <c:pt idx="79">
                  <c:v>1.9697430830038911</c:v>
                </c:pt>
                <c:pt idx="80">
                  <c:v>1.9999367588932841</c:v>
                </c:pt>
                <c:pt idx="81">
                  <c:v>2.0303466967814074</c:v>
                </c:pt>
                <c:pt idx="82">
                  <c:v>2.0609728966684884</c:v>
                </c:pt>
                <c:pt idx="83">
                  <c:v>2.0918153585545269</c:v>
                </c:pt>
                <c:pt idx="84">
                  <c:v>2.1228740824392958</c:v>
                </c:pt>
                <c:pt idx="85">
                  <c:v>2.1541490683229085</c:v>
                </c:pt>
                <c:pt idx="86">
                  <c:v>2.1856403162054221</c:v>
                </c:pt>
                <c:pt idx="87">
                  <c:v>2.2173478260869501</c:v>
                </c:pt>
                <c:pt idx="88">
                  <c:v>2.2492715979672084</c:v>
                </c:pt>
                <c:pt idx="89">
                  <c:v>2.2814116318463107</c:v>
                </c:pt>
                <c:pt idx="90">
                  <c:v>2.3137679277244274</c:v>
                </c:pt>
                <c:pt idx="91">
                  <c:v>2.3463404856012744</c:v>
                </c:pt>
                <c:pt idx="92">
                  <c:v>2.379129305477079</c:v>
                </c:pt>
                <c:pt idx="93">
                  <c:v>2.4121343873517276</c:v>
                </c:pt>
                <c:pt idx="94">
                  <c:v>2.4453557312252201</c:v>
                </c:pt>
                <c:pt idx="95">
                  <c:v>2.4787933370976134</c:v>
                </c:pt>
                <c:pt idx="96">
                  <c:v>2.5124472049688507</c:v>
                </c:pt>
                <c:pt idx="97">
                  <c:v>2.5463173348389887</c:v>
                </c:pt>
                <c:pt idx="98">
                  <c:v>2.5804037267079707</c:v>
                </c:pt>
                <c:pt idx="99">
                  <c:v>2.6147063805757966</c:v>
                </c:pt>
                <c:pt idx="100">
                  <c:v>2.649225296442637</c:v>
                </c:pt>
                <c:pt idx="101">
                  <c:v>2.6839604743082077</c:v>
                </c:pt>
                <c:pt idx="102">
                  <c:v>2.7189119141726223</c:v>
                </c:pt>
                <c:pt idx="103">
                  <c:v>2.7540796160361083</c:v>
                </c:pt>
                <c:pt idx="104">
                  <c:v>2.7894635798982677</c:v>
                </c:pt>
                <c:pt idx="105">
                  <c:v>2.825063805759271</c:v>
                </c:pt>
                <c:pt idx="106">
                  <c:v>2.8608802936192319</c:v>
                </c:pt>
                <c:pt idx="107">
                  <c:v>2.8969130434781505</c:v>
                </c:pt>
                <c:pt idx="108">
                  <c:v>2.9331620553358562</c:v>
                </c:pt>
                <c:pt idx="109">
                  <c:v>2.969627329192349</c:v>
                </c:pt>
                <c:pt idx="110">
                  <c:v>3.0063088650478562</c:v>
                </c:pt>
                <c:pt idx="111">
                  <c:v>3.0432066629022074</c:v>
                </c:pt>
                <c:pt idx="112">
                  <c:v>3.0803207227553457</c:v>
                </c:pt>
                <c:pt idx="113">
                  <c:v>3.1176510446074417</c:v>
                </c:pt>
                <c:pt idx="114">
                  <c:v>3.1551976284583247</c:v>
                </c:pt>
                <c:pt idx="115">
                  <c:v>3.1929604743081086</c:v>
                </c:pt>
                <c:pt idx="116">
                  <c:v>3.2309395821567932</c:v>
                </c:pt>
                <c:pt idx="117">
                  <c:v>3.2691349520043218</c:v>
                </c:pt>
                <c:pt idx="118">
                  <c:v>3.3075465838507512</c:v>
                </c:pt>
                <c:pt idx="119">
                  <c:v>3.3461744776960245</c:v>
                </c:pt>
                <c:pt idx="120">
                  <c:v>3.3850186335402555</c:v>
                </c:pt>
                <c:pt idx="121">
                  <c:v>3.4240790513831598</c:v>
                </c:pt>
                <c:pt idx="122">
                  <c:v>3.4633557312250787</c:v>
                </c:pt>
                <c:pt idx="123">
                  <c:v>3.5028486730658983</c:v>
                </c:pt>
                <c:pt idx="124">
                  <c:v>3.5425578769055051</c:v>
                </c:pt>
                <c:pt idx="125">
                  <c:v>3.5824833427439557</c:v>
                </c:pt>
                <c:pt idx="126">
                  <c:v>3.6226250705813072</c:v>
                </c:pt>
                <c:pt idx="127">
                  <c:v>3.6629830604176732</c:v>
                </c:pt>
                <c:pt idx="128">
                  <c:v>3.7035573122527694</c:v>
                </c:pt>
                <c:pt idx="129">
                  <c:v>3.7443478260866527</c:v>
                </c:pt>
                <c:pt idx="130">
                  <c:v>3.7853546019196074</c:v>
                </c:pt>
              </c:numCache>
            </c:numRef>
          </c:val>
          <c:smooth val="0"/>
          <c:extLst>
            <c:ext xmlns:c16="http://schemas.microsoft.com/office/drawing/2014/chart" uri="{C3380CC4-5D6E-409C-BE32-E72D297353CC}">
              <c16:uniqueId val="{00000007-FA93-4DA5-AAF5-4B9FA94460D6}"/>
            </c:ext>
          </c:extLst>
        </c:ser>
        <c:dLbls>
          <c:showLegendKey val="0"/>
          <c:showVal val="0"/>
          <c:showCatName val="0"/>
          <c:showSerName val="0"/>
          <c:showPercent val="0"/>
          <c:showBubbleSize val="0"/>
        </c:dLbls>
        <c:smooth val="0"/>
        <c:axId val="126047127"/>
        <c:axId val="126055047"/>
      </c:lineChart>
      <c:catAx>
        <c:axId val="126047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055047"/>
        <c:crosses val="autoZero"/>
        <c:auto val="1"/>
        <c:lblAlgn val="ctr"/>
        <c:lblOffset val="100"/>
        <c:noMultiLvlLbl val="0"/>
      </c:catAx>
      <c:valAx>
        <c:axId val="12605504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04712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Radiative</a:t>
            </a:r>
            <a:r>
              <a:rPr lang="en-US" baseline="0"/>
              <a:t> Forcing Coefficient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1"/>
            <c:trendlineLbl>
              <c:layout>
                <c:manualLayout>
                  <c:x val="-0.2415748031496063"/>
                  <c:y val="-0.1686814668999708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cat>
            <c:numRef>
              <c:f>'Data Sources'!$AJ$122:$AJ$150</c:f>
              <c:numCache>
                <c:formatCode>0</c:formatCode>
                <c:ptCount val="29"/>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pt idx="23">
                  <c:v>2017</c:v>
                </c:pt>
                <c:pt idx="24">
                  <c:v>2018</c:v>
                </c:pt>
                <c:pt idx="25">
                  <c:v>2019</c:v>
                </c:pt>
                <c:pt idx="26">
                  <c:v>2020</c:v>
                </c:pt>
                <c:pt idx="27">
                  <c:v>2021</c:v>
                </c:pt>
                <c:pt idx="28">
                  <c:v>2022</c:v>
                </c:pt>
              </c:numCache>
            </c:numRef>
          </c:cat>
          <c:val>
            <c:numRef>
              <c:f>'Data Sources'!$AK$122:$AK$150</c:f>
              <c:numCache>
                <c:formatCode>0.00</c:formatCode>
                <c:ptCount val="29"/>
                <c:pt idx="0">
                  <c:v>0.41844733189652095</c:v>
                </c:pt>
                <c:pt idx="1">
                  <c:v>0.43834012416342771</c:v>
                </c:pt>
                <c:pt idx="2">
                  <c:v>0.33975426573890954</c:v>
                </c:pt>
                <c:pt idx="3">
                  <c:v>0.42108150316084791</c:v>
                </c:pt>
                <c:pt idx="4">
                  <c:v>0.47627353080666529</c:v>
                </c:pt>
                <c:pt idx="5">
                  <c:v>0.31798588229429287</c:v>
                </c:pt>
                <c:pt idx="6">
                  <c:v>0.31000552027974182</c:v>
                </c:pt>
                <c:pt idx="7">
                  <c:v>0.37936355673074323</c:v>
                </c:pt>
                <c:pt idx="8">
                  <c:v>0.4236105209276671</c:v>
                </c:pt>
                <c:pt idx="9">
                  <c:v>0.43221354629684405</c:v>
                </c:pt>
                <c:pt idx="10">
                  <c:v>0.38507455676643804</c:v>
                </c:pt>
                <c:pt idx="11">
                  <c:v>0.46916581680113478</c:v>
                </c:pt>
                <c:pt idx="12">
                  <c:v>0.44989408895892635</c:v>
                </c:pt>
                <c:pt idx="13">
                  <c:v>0.45044961793433763</c:v>
                </c:pt>
                <c:pt idx="14">
                  <c:v>0.37522364692869115</c:v>
                </c:pt>
                <c:pt idx="15">
                  <c:v>0.4210480863035348</c:v>
                </c:pt>
                <c:pt idx="16">
                  <c:v>0.42731980057338864</c:v>
                </c:pt>
                <c:pt idx="17">
                  <c:v>0.37212949347079161</c:v>
                </c:pt>
                <c:pt idx="18">
                  <c:v>0.37659791785196584</c:v>
                </c:pt>
                <c:pt idx="19">
                  <c:v>0.36779158086363478</c:v>
                </c:pt>
                <c:pt idx="20">
                  <c:v>0.38924473915157015</c:v>
                </c:pt>
                <c:pt idx="21">
                  <c:v>0.44707507161116583</c:v>
                </c:pt>
                <c:pt idx="22">
                  <c:v>0.47308172336310306</c:v>
                </c:pt>
                <c:pt idx="23">
                  <c:v>0.42604887095612415</c:v>
                </c:pt>
                <c:pt idx="24">
                  <c:v>0.39608317242922653</c:v>
                </c:pt>
                <c:pt idx="25">
                  <c:v>0.45144365027092337</c:v>
                </c:pt>
                <c:pt idx="26">
                  <c:v>0.44745487504123144</c:v>
                </c:pt>
                <c:pt idx="27">
                  <c:v>0.37853677545215775</c:v>
                </c:pt>
                <c:pt idx="28">
                  <c:v>0.38153068415607644</c:v>
                </c:pt>
              </c:numCache>
            </c:numRef>
          </c:val>
          <c:smooth val="0"/>
          <c:extLst>
            <c:ext xmlns:c16="http://schemas.microsoft.com/office/drawing/2014/chart" uri="{C3380CC4-5D6E-409C-BE32-E72D297353CC}">
              <c16:uniqueId val="{00000001-8253-408C-9457-D34EB515C1A3}"/>
            </c:ext>
          </c:extLst>
        </c:ser>
        <c:dLbls>
          <c:showLegendKey val="0"/>
          <c:showVal val="0"/>
          <c:showCatName val="0"/>
          <c:showSerName val="0"/>
          <c:showPercent val="0"/>
          <c:showBubbleSize val="0"/>
        </c:dLbls>
        <c:smooth val="0"/>
        <c:axId val="1511280176"/>
        <c:axId val="1511270816"/>
      </c:lineChart>
      <c:catAx>
        <c:axId val="1511280176"/>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1270816"/>
        <c:crosses val="autoZero"/>
        <c:auto val="1"/>
        <c:lblAlgn val="ctr"/>
        <c:lblOffset val="100"/>
        <c:noMultiLvlLbl val="0"/>
      </c:catAx>
      <c:valAx>
        <c:axId val="151127081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12801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Projected</a:t>
            </a:r>
            <a:r>
              <a:rPr lang="en-US" baseline="0"/>
              <a:t> RF Based on Polynomials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1880-2022</c:v>
          </c:tx>
          <c:spPr>
            <a:ln w="28575" cap="rnd">
              <a:solidFill>
                <a:schemeClr val="accent1"/>
              </a:solidFill>
              <a:round/>
            </a:ln>
            <a:effectLst/>
          </c:spPr>
          <c:marker>
            <c:symbol val="none"/>
          </c:marker>
          <c:cat>
            <c:numRef>
              <c:f>'Data Sources'!$AT$10:$AT$90</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'Data Sources'!$AP$10:$AP$90</c:f>
              <c:numCache>
                <c:formatCode>General</c:formatCode>
                <c:ptCount val="81"/>
                <c:pt idx="0">
                  <c:v>0.87898463584349429</c:v>
                </c:pt>
                <c:pt idx="1">
                  <c:v>0.90253556410357305</c:v>
                </c:pt>
                <c:pt idx="2">
                  <c:v>0.92648968329285708</c:v>
                </c:pt>
                <c:pt idx="3">
                  <c:v>0.95084699341134638</c:v>
                </c:pt>
                <c:pt idx="4">
                  <c:v>0.97560749445881356</c:v>
                </c:pt>
                <c:pt idx="5">
                  <c:v>1.0007711864355997</c:v>
                </c:pt>
                <c:pt idx="6">
                  <c:v>1.0263380693414774</c:v>
                </c:pt>
                <c:pt idx="7">
                  <c:v>1.0523081431766741</c:v>
                </c:pt>
                <c:pt idx="8">
                  <c:v>1.0786814079408487</c:v>
                </c:pt>
                <c:pt idx="9">
                  <c:v>1.1054578636342285</c:v>
                </c:pt>
                <c:pt idx="10">
                  <c:v>1.1326375102565862</c:v>
                </c:pt>
                <c:pt idx="11">
                  <c:v>1.1602203478084903</c:v>
                </c:pt>
                <c:pt idx="12">
                  <c:v>1.1882063762893722</c:v>
                </c:pt>
                <c:pt idx="13">
                  <c:v>1.216595595699232</c:v>
                </c:pt>
                <c:pt idx="14">
                  <c:v>1.2453880060384108</c:v>
                </c:pt>
                <c:pt idx="15">
                  <c:v>1.2745836073070222</c:v>
                </c:pt>
                <c:pt idx="16">
                  <c:v>1.3041823995043842</c:v>
                </c:pt>
                <c:pt idx="17">
                  <c:v>1.3341843826310651</c:v>
                </c:pt>
                <c:pt idx="18">
                  <c:v>1.3645895566868376</c:v>
                </c:pt>
                <c:pt idx="19">
                  <c:v>1.395397921671929</c:v>
                </c:pt>
                <c:pt idx="20">
                  <c:v>1.426609477586112</c:v>
                </c:pt>
                <c:pt idx="21">
                  <c:v>1.4582242244293866</c:v>
                </c:pt>
                <c:pt idx="22">
                  <c:v>1.4902421622017528</c:v>
                </c:pt>
                <c:pt idx="23">
                  <c:v>1.5226632909036653</c:v>
                </c:pt>
                <c:pt idx="24">
                  <c:v>1.555487610534442</c:v>
                </c:pt>
                <c:pt idx="25">
                  <c:v>1.5887151210941965</c:v>
                </c:pt>
                <c:pt idx="26">
                  <c:v>1.6223458225833838</c:v>
                </c:pt>
                <c:pt idx="27">
                  <c:v>1.65637971500189</c:v>
                </c:pt>
                <c:pt idx="28">
                  <c:v>1.6908167983491467</c:v>
                </c:pt>
                <c:pt idx="29">
                  <c:v>1.7256570726257223</c:v>
                </c:pt>
                <c:pt idx="30">
                  <c:v>1.7609005378315032</c:v>
                </c:pt>
                <c:pt idx="31">
                  <c:v>1.7965471939666031</c:v>
                </c:pt>
                <c:pt idx="32">
                  <c:v>1.8325970410306809</c:v>
                </c:pt>
                <c:pt idx="33">
                  <c:v>1.8690500790238502</c:v>
                </c:pt>
                <c:pt idx="34">
                  <c:v>1.9059063079462248</c:v>
                </c:pt>
                <c:pt idx="35">
                  <c:v>1.943165727797691</c:v>
                </c:pt>
                <c:pt idx="36">
                  <c:v>1.9808283385787036</c:v>
                </c:pt>
                <c:pt idx="37">
                  <c:v>2.0188941402884666</c:v>
                </c:pt>
                <c:pt idx="38">
                  <c:v>2.0573631329275486</c:v>
                </c:pt>
                <c:pt idx="39">
                  <c:v>2.0962353164957221</c:v>
                </c:pt>
                <c:pt idx="40">
                  <c:v>2.1355106909932147</c:v>
                </c:pt>
                <c:pt idx="41">
                  <c:v>2.1751892564197988</c:v>
                </c:pt>
                <c:pt idx="42">
                  <c:v>2.2152710127754744</c:v>
                </c:pt>
                <c:pt idx="43">
                  <c:v>2.2557559600602417</c:v>
                </c:pt>
                <c:pt idx="44">
                  <c:v>2.2966440982744416</c:v>
                </c:pt>
                <c:pt idx="45">
                  <c:v>2.3379354274176194</c:v>
                </c:pt>
                <c:pt idx="46">
                  <c:v>2.3796299474898888</c:v>
                </c:pt>
                <c:pt idx="47">
                  <c:v>2.4217276584913634</c:v>
                </c:pt>
                <c:pt idx="48">
                  <c:v>2.4642285604222707</c:v>
                </c:pt>
                <c:pt idx="49">
                  <c:v>2.5071326532819285</c:v>
                </c:pt>
                <c:pt idx="50">
                  <c:v>2.5504399370710189</c:v>
                </c:pt>
                <c:pt idx="51">
                  <c:v>2.5941504117890872</c:v>
                </c:pt>
                <c:pt idx="52">
                  <c:v>2.6382640774365882</c:v>
                </c:pt>
                <c:pt idx="53">
                  <c:v>2.6827809340130671</c:v>
                </c:pt>
                <c:pt idx="54">
                  <c:v>2.7277009815186375</c:v>
                </c:pt>
                <c:pt idx="55">
                  <c:v>2.7730242199534132</c:v>
                </c:pt>
                <c:pt idx="56">
                  <c:v>2.8187506493175079</c:v>
                </c:pt>
                <c:pt idx="57">
                  <c:v>2.8648802696106941</c:v>
                </c:pt>
                <c:pt idx="58">
                  <c:v>2.9114130808329719</c:v>
                </c:pt>
                <c:pt idx="59">
                  <c:v>2.9583490829842276</c:v>
                </c:pt>
                <c:pt idx="60">
                  <c:v>3.0056882760651433</c:v>
                </c:pt>
                <c:pt idx="61">
                  <c:v>3.0534306600749233</c:v>
                </c:pt>
                <c:pt idx="62">
                  <c:v>3.1015762350136811</c:v>
                </c:pt>
                <c:pt idx="63">
                  <c:v>3.1501250008817578</c:v>
                </c:pt>
                <c:pt idx="64">
                  <c:v>3.1990769576792673</c:v>
                </c:pt>
                <c:pt idx="65">
                  <c:v>3.2484321054055272</c:v>
                </c:pt>
                <c:pt idx="66">
                  <c:v>3.2981904440611061</c:v>
                </c:pt>
                <c:pt idx="67">
                  <c:v>3.3483519736458902</c:v>
                </c:pt>
                <c:pt idx="68">
                  <c:v>3.3989166941598796</c:v>
                </c:pt>
                <c:pt idx="69">
                  <c:v>3.4498846056029606</c:v>
                </c:pt>
                <c:pt idx="70">
                  <c:v>3.5012557079751332</c:v>
                </c:pt>
                <c:pt idx="71">
                  <c:v>3.5530300012763973</c:v>
                </c:pt>
                <c:pt idx="72">
                  <c:v>3.6052074855072078</c:v>
                </c:pt>
                <c:pt idx="73">
                  <c:v>3.6577881606668825</c:v>
                </c:pt>
                <c:pt idx="74">
                  <c:v>3.7107720267556488</c:v>
                </c:pt>
                <c:pt idx="75">
                  <c:v>3.764159083773734</c:v>
                </c:pt>
                <c:pt idx="76">
                  <c:v>3.8179493317211382</c:v>
                </c:pt>
                <c:pt idx="77">
                  <c:v>3.8721427705974065</c:v>
                </c:pt>
                <c:pt idx="78">
                  <c:v>3.9267394004028802</c:v>
                </c:pt>
                <c:pt idx="79">
                  <c:v>3.9817392211375591</c:v>
                </c:pt>
                <c:pt idx="80">
                  <c:v>4.0371422328013296</c:v>
                </c:pt>
              </c:numCache>
            </c:numRef>
          </c:val>
          <c:smooth val="0"/>
          <c:extLst>
            <c:ext xmlns:c16="http://schemas.microsoft.com/office/drawing/2014/chart" uri="{C3380CC4-5D6E-409C-BE32-E72D297353CC}">
              <c16:uniqueId val="{00000000-9DC0-4CBA-94F9-D33CC4474269}"/>
            </c:ext>
          </c:extLst>
        </c:ser>
        <c:ser>
          <c:idx val="1"/>
          <c:order val="1"/>
          <c:tx>
            <c:v>1940-2022</c:v>
          </c:tx>
          <c:spPr>
            <a:ln w="28575" cap="rnd">
              <a:solidFill>
                <a:schemeClr val="accent2"/>
              </a:solidFill>
              <a:round/>
            </a:ln>
            <a:effectLst/>
          </c:spPr>
          <c:marker>
            <c:symbol val="none"/>
          </c:marker>
          <c:cat>
            <c:numRef>
              <c:f>'Data Sources'!$AT$10:$AT$90</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'Data Sources'!$AU$10:$AU$90</c:f>
              <c:numCache>
                <c:formatCode>General</c:formatCode>
                <c:ptCount val="81"/>
                <c:pt idx="0">
                  <c:v>0.57812219748802818</c:v>
                </c:pt>
                <c:pt idx="1">
                  <c:v>0.59385119403123099</c:v>
                </c:pt>
                <c:pt idx="2">
                  <c:v>0.61094846772311939</c:v>
                </c:pt>
                <c:pt idx="3">
                  <c:v>0.62941401856414814</c:v>
                </c:pt>
                <c:pt idx="4">
                  <c:v>0.64924784655431722</c:v>
                </c:pt>
                <c:pt idx="5">
                  <c:v>0.6704499516931719</c:v>
                </c:pt>
                <c:pt idx="6">
                  <c:v>0.69302033398162166</c:v>
                </c:pt>
                <c:pt idx="7">
                  <c:v>0.71695899341830227</c:v>
                </c:pt>
                <c:pt idx="8">
                  <c:v>0.74226593000457797</c:v>
                </c:pt>
                <c:pt idx="9">
                  <c:v>0.76894114373953926</c:v>
                </c:pt>
                <c:pt idx="10">
                  <c:v>0.79698463462364089</c:v>
                </c:pt>
                <c:pt idx="11">
                  <c:v>0.82639640265642811</c:v>
                </c:pt>
                <c:pt idx="12">
                  <c:v>0.85717644783835567</c:v>
                </c:pt>
                <c:pt idx="13">
                  <c:v>0.88932477016942357</c:v>
                </c:pt>
                <c:pt idx="14">
                  <c:v>0.92284136964963182</c:v>
                </c:pt>
                <c:pt idx="15">
                  <c:v>0.95772624627852565</c:v>
                </c:pt>
                <c:pt idx="16">
                  <c:v>0.99397940005655983</c:v>
                </c:pt>
                <c:pt idx="17">
                  <c:v>1.0316008309832796</c:v>
                </c:pt>
                <c:pt idx="18">
                  <c:v>1.0705905390591397</c:v>
                </c:pt>
                <c:pt idx="19">
                  <c:v>1.1109485242841401</c:v>
                </c:pt>
                <c:pt idx="20">
                  <c:v>1.1526747866591904</c:v>
                </c:pt>
                <c:pt idx="21">
                  <c:v>1.1957693261815621</c:v>
                </c:pt>
                <c:pt idx="22">
                  <c:v>1.2402321428535288</c:v>
                </c:pt>
                <c:pt idx="23">
                  <c:v>1.2860632366746358</c:v>
                </c:pt>
                <c:pt idx="24">
                  <c:v>1.3332626076444285</c:v>
                </c:pt>
                <c:pt idx="25">
                  <c:v>1.3818302557633615</c:v>
                </c:pt>
                <c:pt idx="26">
                  <c:v>1.4317661810309801</c:v>
                </c:pt>
                <c:pt idx="27">
                  <c:v>1.483070383447739</c:v>
                </c:pt>
                <c:pt idx="28">
                  <c:v>1.5357428630136383</c:v>
                </c:pt>
                <c:pt idx="29">
                  <c:v>1.5897836197286779</c:v>
                </c:pt>
                <c:pt idx="30">
                  <c:v>1.6451926535924031</c:v>
                </c:pt>
                <c:pt idx="31">
                  <c:v>1.7019699646052686</c:v>
                </c:pt>
                <c:pt idx="32">
                  <c:v>1.7601155527672745</c:v>
                </c:pt>
                <c:pt idx="33">
                  <c:v>1.819629418077966</c:v>
                </c:pt>
                <c:pt idx="34">
                  <c:v>1.8805115605377978</c:v>
                </c:pt>
                <c:pt idx="35">
                  <c:v>1.9427619801467699</c:v>
                </c:pt>
                <c:pt idx="36">
                  <c:v>2.0063806769044277</c:v>
                </c:pt>
                <c:pt idx="37">
                  <c:v>2.0713676508112258</c:v>
                </c:pt>
                <c:pt idx="38">
                  <c:v>2.1377229018671642</c:v>
                </c:pt>
                <c:pt idx="39">
                  <c:v>2.2054464300717882</c:v>
                </c:pt>
                <c:pt idx="40">
                  <c:v>2.2745382354255526</c:v>
                </c:pt>
                <c:pt idx="41">
                  <c:v>2.3449983179284573</c:v>
                </c:pt>
                <c:pt idx="42">
                  <c:v>2.4168266775800475</c:v>
                </c:pt>
                <c:pt idx="43">
                  <c:v>2.4900233143816877</c:v>
                </c:pt>
                <c:pt idx="44">
                  <c:v>2.5645882283311039</c:v>
                </c:pt>
                <c:pt idx="45">
                  <c:v>2.6405214194296605</c:v>
                </c:pt>
                <c:pt idx="46">
                  <c:v>2.7178228876773574</c:v>
                </c:pt>
                <c:pt idx="47">
                  <c:v>2.7964926330741946</c:v>
                </c:pt>
                <c:pt idx="48">
                  <c:v>2.8765306556201722</c:v>
                </c:pt>
                <c:pt idx="49">
                  <c:v>2.9579369553148354</c:v>
                </c:pt>
                <c:pt idx="50">
                  <c:v>3.0407115321581841</c:v>
                </c:pt>
                <c:pt idx="51">
                  <c:v>3.124854386151128</c:v>
                </c:pt>
                <c:pt idx="52">
                  <c:v>3.2103655172927574</c:v>
                </c:pt>
                <c:pt idx="53">
                  <c:v>3.2972449255835272</c:v>
                </c:pt>
                <c:pt idx="54">
                  <c:v>3.3854926110229826</c:v>
                </c:pt>
                <c:pt idx="55">
                  <c:v>3.4751085736115783</c:v>
                </c:pt>
                <c:pt idx="56">
                  <c:v>3.5660928133493144</c:v>
                </c:pt>
                <c:pt idx="57">
                  <c:v>3.658445330235736</c:v>
                </c:pt>
                <c:pt idx="58">
                  <c:v>3.7521661242717528</c:v>
                </c:pt>
                <c:pt idx="59">
                  <c:v>3.8472551954560004</c:v>
                </c:pt>
                <c:pt idx="60">
                  <c:v>3.943712543789843</c:v>
                </c:pt>
                <c:pt idx="61">
                  <c:v>4.0415381692723713</c:v>
                </c:pt>
                <c:pt idx="62">
                  <c:v>4.1407320719040399</c:v>
                </c:pt>
                <c:pt idx="63">
                  <c:v>4.2412942516843941</c:v>
                </c:pt>
                <c:pt idx="64">
                  <c:v>4.3432247086143434</c:v>
                </c:pt>
                <c:pt idx="65">
                  <c:v>4.4465234426925235</c:v>
                </c:pt>
                <c:pt idx="66">
                  <c:v>4.5511904539202988</c:v>
                </c:pt>
                <c:pt idx="67">
                  <c:v>4.6572257422972143</c:v>
                </c:pt>
                <c:pt idx="68">
                  <c:v>4.7646293078228155</c:v>
                </c:pt>
                <c:pt idx="69">
                  <c:v>4.873401150497557</c:v>
                </c:pt>
                <c:pt idx="70">
                  <c:v>4.983541270320984</c:v>
                </c:pt>
                <c:pt idx="71">
                  <c:v>5.0950496672935515</c:v>
                </c:pt>
                <c:pt idx="72">
                  <c:v>5.2079263414148045</c:v>
                </c:pt>
                <c:pt idx="73">
                  <c:v>5.3221712926856526</c:v>
                </c:pt>
                <c:pt idx="74">
                  <c:v>5.4377845211051863</c:v>
                </c:pt>
                <c:pt idx="75">
                  <c:v>5.5547660266734056</c:v>
                </c:pt>
                <c:pt idx="76">
                  <c:v>5.6731158093907652</c:v>
                </c:pt>
                <c:pt idx="77">
                  <c:v>5.7928338692572652</c:v>
                </c:pt>
                <c:pt idx="78">
                  <c:v>5.9139202062729055</c:v>
                </c:pt>
                <c:pt idx="79">
                  <c:v>6.0363748204372314</c:v>
                </c:pt>
                <c:pt idx="80">
                  <c:v>6.1601977117506976</c:v>
                </c:pt>
              </c:numCache>
            </c:numRef>
          </c:val>
          <c:smooth val="0"/>
          <c:extLst>
            <c:ext xmlns:c16="http://schemas.microsoft.com/office/drawing/2014/chart" uri="{C3380CC4-5D6E-409C-BE32-E72D297353CC}">
              <c16:uniqueId val="{00000001-9DC0-4CBA-94F9-D33CC4474269}"/>
            </c:ext>
          </c:extLst>
        </c:ser>
        <c:ser>
          <c:idx val="2"/>
          <c:order val="2"/>
          <c:tx>
            <c:v>1970-2022</c:v>
          </c:tx>
          <c:spPr>
            <a:ln w="28575" cap="rnd">
              <a:solidFill>
                <a:schemeClr val="accent3"/>
              </a:solidFill>
              <a:round/>
            </a:ln>
            <a:effectLst/>
          </c:spPr>
          <c:marker>
            <c:symbol val="none"/>
          </c:marker>
          <c:cat>
            <c:numRef>
              <c:f>'Data Sources'!$AT$10:$AT$90</c:f>
              <c:numCache>
                <c:formatCode>General</c:formatCode>
                <c:ptCount val="8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numCache>
            </c:numRef>
          </c:cat>
          <c:val>
            <c:numRef>
              <c:f>'Data Sources'!$AZ$10:$AZ$90</c:f>
              <c:numCache>
                <c:formatCode>General</c:formatCode>
                <c:ptCount val="81"/>
                <c:pt idx="0">
                  <c:v>0.46865058343564669</c:v>
                </c:pt>
                <c:pt idx="1">
                  <c:v>0.49907356442327</c:v>
                </c:pt>
                <c:pt idx="2">
                  <c:v>0.5302757679669412</c:v>
                </c:pt>
                <c:pt idx="3">
                  <c:v>0.56225719406779717</c:v>
                </c:pt>
                <c:pt idx="4">
                  <c:v>0.59501784272492841</c:v>
                </c:pt>
                <c:pt idx="5">
                  <c:v>0.62855771393901705</c:v>
                </c:pt>
                <c:pt idx="6">
                  <c:v>0.6628768077098357</c:v>
                </c:pt>
                <c:pt idx="7">
                  <c:v>0.69797512403670225</c:v>
                </c:pt>
                <c:pt idx="8">
                  <c:v>0.73385266292075357</c:v>
                </c:pt>
                <c:pt idx="9">
                  <c:v>0.77050942436085279</c:v>
                </c:pt>
                <c:pt idx="10">
                  <c:v>0.80794540835836415</c:v>
                </c:pt>
                <c:pt idx="11">
                  <c:v>0.8461606149119234</c:v>
                </c:pt>
                <c:pt idx="12">
                  <c:v>0.88515504402221268</c:v>
                </c:pt>
                <c:pt idx="13">
                  <c:v>0.9249286956890046</c:v>
                </c:pt>
                <c:pt idx="14">
                  <c:v>0.96548156991298129</c:v>
                </c:pt>
                <c:pt idx="15">
                  <c:v>1.0068136666930059</c:v>
                </c:pt>
                <c:pt idx="16">
                  <c:v>1.0489249860302152</c:v>
                </c:pt>
                <c:pt idx="17">
                  <c:v>1.0918155279232451</c:v>
                </c:pt>
                <c:pt idx="18">
                  <c:v>1.1354852923736871</c:v>
                </c:pt>
                <c:pt idx="19">
                  <c:v>1.179934279380177</c:v>
                </c:pt>
                <c:pt idx="20">
                  <c:v>1.2251624889438517</c:v>
                </c:pt>
                <c:pt idx="21">
                  <c:v>1.2711699210638017</c:v>
                </c:pt>
                <c:pt idx="22">
                  <c:v>1.3179565757404816</c:v>
                </c:pt>
                <c:pt idx="23">
                  <c:v>1.3655224529736643</c:v>
                </c:pt>
                <c:pt idx="24">
                  <c:v>1.4138675527638043</c:v>
                </c:pt>
                <c:pt idx="25">
                  <c:v>1.4629918751102196</c:v>
                </c:pt>
                <c:pt idx="26">
                  <c:v>1.5128954200138196</c:v>
                </c:pt>
                <c:pt idx="27">
                  <c:v>1.5635781874732402</c:v>
                </c:pt>
                <c:pt idx="28">
                  <c:v>1.6150401774898455</c:v>
                </c:pt>
                <c:pt idx="29">
                  <c:v>1.6672813900629535</c:v>
                </c:pt>
                <c:pt idx="30">
                  <c:v>1.7203018251927915</c:v>
                </c:pt>
                <c:pt idx="31">
                  <c:v>1.7741014828791322</c:v>
                </c:pt>
                <c:pt idx="32">
                  <c:v>1.8286803631222028</c:v>
                </c:pt>
                <c:pt idx="33">
                  <c:v>1.8840384659215488</c:v>
                </c:pt>
                <c:pt idx="34">
                  <c:v>1.9401757912780795</c:v>
                </c:pt>
                <c:pt idx="35">
                  <c:v>1.9970923391908855</c:v>
                </c:pt>
                <c:pt idx="36">
                  <c:v>2.0547881096606488</c:v>
                </c:pt>
                <c:pt idx="37">
                  <c:v>2.1132631026864601</c:v>
                </c:pt>
                <c:pt idx="38">
                  <c:v>2.1725173182696835</c:v>
                </c:pt>
                <c:pt idx="39">
                  <c:v>2.2325507564089548</c:v>
                </c:pt>
                <c:pt idx="40">
                  <c:v>2.2933634171051835</c:v>
                </c:pt>
                <c:pt idx="41">
                  <c:v>2.3549553003576875</c:v>
                </c:pt>
                <c:pt idx="42">
                  <c:v>2.4173264061671489</c:v>
                </c:pt>
                <c:pt idx="43">
                  <c:v>2.4804767345331129</c:v>
                </c:pt>
                <c:pt idx="44">
                  <c:v>2.5444062854558069</c:v>
                </c:pt>
                <c:pt idx="45">
                  <c:v>2.6091150589350036</c:v>
                </c:pt>
                <c:pt idx="46">
                  <c:v>2.6746030549711577</c:v>
                </c:pt>
                <c:pt idx="47">
                  <c:v>2.7408702735633597</c:v>
                </c:pt>
                <c:pt idx="48">
                  <c:v>2.8079167147127464</c:v>
                </c:pt>
                <c:pt idx="49">
                  <c:v>2.8757423784184084</c:v>
                </c:pt>
                <c:pt idx="50">
                  <c:v>2.9443472646810278</c:v>
                </c:pt>
                <c:pt idx="51">
                  <c:v>3.0137313734996951</c:v>
                </c:pt>
                <c:pt idx="52">
                  <c:v>3.0838947048755472</c:v>
                </c:pt>
                <c:pt idx="53">
                  <c:v>3.1548372588076745</c:v>
                </c:pt>
                <c:pt idx="54">
                  <c:v>3.2265590352969866</c:v>
                </c:pt>
                <c:pt idx="55">
                  <c:v>3.2990600343423466</c:v>
                </c:pt>
                <c:pt idx="56">
                  <c:v>3.372340255944664</c:v>
                </c:pt>
                <c:pt idx="57">
                  <c:v>3.4463997001032567</c:v>
                </c:pt>
                <c:pt idx="58">
                  <c:v>3.5212383668190341</c:v>
                </c:pt>
                <c:pt idx="59">
                  <c:v>3.5968562560910868</c:v>
                </c:pt>
                <c:pt idx="60">
                  <c:v>3.6732533679200969</c:v>
                </c:pt>
                <c:pt idx="61">
                  <c:v>3.7504297023051549</c:v>
                </c:pt>
                <c:pt idx="62">
                  <c:v>3.8283852592473977</c:v>
                </c:pt>
                <c:pt idx="63">
                  <c:v>3.9071200387459157</c:v>
                </c:pt>
                <c:pt idx="64">
                  <c:v>3.9866340408013912</c:v>
                </c:pt>
                <c:pt idx="65">
                  <c:v>4.0669272654131419</c:v>
                </c:pt>
                <c:pt idx="66">
                  <c:v>4.14799971258185</c:v>
                </c:pt>
                <c:pt idx="67">
                  <c:v>4.2298513823068333</c:v>
                </c:pt>
                <c:pt idx="68">
                  <c:v>4.3124822745890015</c:v>
                </c:pt>
                <c:pt idx="69">
                  <c:v>4.3958923894272175</c:v>
                </c:pt>
                <c:pt idx="70">
                  <c:v>4.4800817268226183</c:v>
                </c:pt>
                <c:pt idx="71">
                  <c:v>4.565050286774067</c:v>
                </c:pt>
                <c:pt idx="72">
                  <c:v>4.6507980692827005</c:v>
                </c:pt>
                <c:pt idx="73">
                  <c:v>4.7373250743473818</c:v>
                </c:pt>
                <c:pt idx="74">
                  <c:v>4.8246313019692479</c:v>
                </c:pt>
                <c:pt idx="75">
                  <c:v>4.9127167521473893</c:v>
                </c:pt>
                <c:pt idx="76">
                  <c:v>5.0015814248824881</c:v>
                </c:pt>
                <c:pt idx="77">
                  <c:v>5.0912253201736348</c:v>
                </c:pt>
                <c:pt idx="78">
                  <c:v>5.1816484380221937</c:v>
                </c:pt>
                <c:pt idx="79">
                  <c:v>5.2728507784272551</c:v>
                </c:pt>
                <c:pt idx="80">
                  <c:v>5.3648323413885919</c:v>
                </c:pt>
              </c:numCache>
            </c:numRef>
          </c:val>
          <c:smooth val="0"/>
          <c:extLst>
            <c:ext xmlns:c16="http://schemas.microsoft.com/office/drawing/2014/chart" uri="{C3380CC4-5D6E-409C-BE32-E72D297353CC}">
              <c16:uniqueId val="{00000002-9DC0-4CBA-94F9-D33CC4474269}"/>
            </c:ext>
          </c:extLst>
        </c:ser>
        <c:dLbls>
          <c:showLegendKey val="0"/>
          <c:showVal val="0"/>
          <c:showCatName val="0"/>
          <c:showSerName val="0"/>
          <c:showPercent val="0"/>
          <c:showBubbleSize val="0"/>
        </c:dLbls>
        <c:smooth val="0"/>
        <c:axId val="125992767"/>
        <c:axId val="125991327"/>
      </c:lineChart>
      <c:catAx>
        <c:axId val="125992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91327"/>
        <c:crosses val="autoZero"/>
        <c:auto val="1"/>
        <c:lblAlgn val="ctr"/>
        <c:lblOffset val="100"/>
        <c:noMultiLvlLbl val="0"/>
      </c:catAx>
      <c:valAx>
        <c:axId val="12599132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992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CO2 Emissions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numRef>
              <c:f>'Data Sources'!$F$268:$F$291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'Data Sources'!$N$268:$N$291</c:f>
              <c:numCache>
                <c:formatCode>General</c:formatCode>
                <c:ptCount val="24"/>
                <c:pt idx="0">
                  <c:v>30.832996340851242</c:v>
                </c:pt>
                <c:pt idx="1">
                  <c:v>30.496485529851551</c:v>
                </c:pt>
                <c:pt idx="2">
                  <c:v>31.430698496434498</c:v>
                </c:pt>
                <c:pt idx="3">
                  <c:v>33.772801008936398</c:v>
                </c:pt>
                <c:pt idx="4">
                  <c:v>34.064362037184232</c:v>
                </c:pt>
                <c:pt idx="5">
                  <c:v>34.533628317421673</c:v>
                </c:pt>
                <c:pt idx="6">
                  <c:v>35.989985696235536</c:v>
                </c:pt>
                <c:pt idx="7">
                  <c:v>36.158808540461251</c:v>
                </c:pt>
                <c:pt idx="8">
                  <c:v>36.984766672958521</c:v>
                </c:pt>
                <c:pt idx="9">
                  <c:v>36.846045887451162</c:v>
                </c:pt>
                <c:pt idx="10">
                  <c:v>38.875619596812498</c:v>
                </c:pt>
                <c:pt idx="11">
                  <c:v>39.815378176302666</c:v>
                </c:pt>
                <c:pt idx="12">
                  <c:v>40.685199247396554</c:v>
                </c:pt>
                <c:pt idx="13">
                  <c:v>40.450902149196232</c:v>
                </c:pt>
                <c:pt idx="14">
                  <c:v>40.879731398597713</c:v>
                </c:pt>
                <c:pt idx="15">
                  <c:v>40.970001434185868</c:v>
                </c:pt>
                <c:pt idx="16">
                  <c:v>39.855515289774011</c:v>
                </c:pt>
                <c:pt idx="17">
                  <c:v>40.25385217214302</c:v>
                </c:pt>
                <c:pt idx="18">
                  <c:v>40.608366203711554</c:v>
                </c:pt>
                <c:pt idx="19">
                  <c:v>40.924502498167428</c:v>
                </c:pt>
                <c:pt idx="20">
                  <c:v>38.59709645595742</c:v>
                </c:pt>
                <c:pt idx="21">
                  <c:v>40.577712484675772</c:v>
                </c:pt>
                <c:pt idx="22">
                  <c:v>40.868307219391802</c:v>
                </c:pt>
                <c:pt idx="23">
                  <c:v>41.450384699311293</c:v>
                </c:pt>
              </c:numCache>
            </c:numRef>
          </c:val>
          <c:smooth val="0"/>
          <c:extLst>
            <c:ext xmlns:c16="http://schemas.microsoft.com/office/drawing/2014/chart" uri="{C3380CC4-5D6E-409C-BE32-E72D297353CC}">
              <c16:uniqueId val="{00000001-672E-406E-8229-5FF2C6495489}"/>
            </c:ext>
          </c:extLst>
        </c:ser>
        <c:dLbls>
          <c:showLegendKey val="0"/>
          <c:showVal val="0"/>
          <c:showCatName val="0"/>
          <c:showSerName val="0"/>
          <c:showPercent val="0"/>
          <c:showBubbleSize val="0"/>
        </c:dLbls>
        <c:smooth val="0"/>
        <c:axId val="763830024"/>
        <c:axId val="763829664"/>
      </c:lineChart>
      <c:catAx>
        <c:axId val="76383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829664"/>
        <c:crosses val="autoZero"/>
        <c:auto val="1"/>
        <c:lblAlgn val="ctr"/>
        <c:lblOffset val="100"/>
        <c:noMultiLvlLbl val="0"/>
      </c:catAx>
      <c:valAx>
        <c:axId val="763829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83002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r>
              <a:rPr lang="en-US" sz="2400" b="1"/>
              <a:t>NASA</a:t>
            </a:r>
            <a:r>
              <a:rPr lang="en-US" sz="2400" b="1" baseline="0"/>
              <a:t> Temperature Anomoly</a:t>
            </a:r>
            <a:endParaRPr lang="en-US" sz="2400" b="1"/>
          </a:p>
        </c:rich>
      </c:tx>
      <c:overlay val="0"/>
      <c:spPr>
        <a:noFill/>
        <a:ln>
          <a:noFill/>
        </a:ln>
        <a:effectLst/>
      </c:spPr>
      <c:txPr>
        <a:bodyPr rot="0" spcFirstLastPara="1" vertOverflow="ellipsis" vert="horz" wrap="square" anchor="ctr" anchorCtr="1"/>
        <a:lstStyle/>
        <a:p>
          <a:pPr>
            <a:defRPr sz="2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25400" cap="rnd">
              <a:noFill/>
              <a:round/>
            </a:ln>
            <a:effectLst/>
          </c:spPr>
          <c:marker>
            <c:symbol val="circle"/>
            <c:size val="5"/>
            <c:spPr>
              <a:solidFill>
                <a:schemeClr val="accent1"/>
              </a:solidFill>
              <a:ln w="50800">
                <a:solidFill>
                  <a:schemeClr val="accent1"/>
                </a:solidFill>
              </a:ln>
              <a:effectLst/>
            </c:spPr>
          </c:marker>
          <c:trendline>
            <c:spPr>
              <a:ln w="50800" cap="rnd">
                <a:solidFill>
                  <a:schemeClr val="accent1"/>
                </a:solidFill>
                <a:prstDash val="sysDot"/>
              </a:ln>
              <a:effectLst/>
            </c:spPr>
            <c:trendlineType val="linear"/>
            <c:dispRSqr val="0"/>
            <c:dispEq val="0"/>
          </c:trendline>
          <c:xVal>
            <c:numRef>
              <c:f>'Data Sources'!$A$129:$A$151</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xVal>
          <c:yVal>
            <c:numRef>
              <c:f>'Data Sources'!$C$129:$C$151</c:f>
              <c:numCache>
                <c:formatCode>0.00</c:formatCode>
                <c:ptCount val="23"/>
                <c:pt idx="0">
                  <c:v>0.65</c:v>
                </c:pt>
                <c:pt idx="1">
                  <c:v>0.8</c:v>
                </c:pt>
                <c:pt idx="2">
                  <c:v>0.89</c:v>
                </c:pt>
                <c:pt idx="3">
                  <c:v>0.88</c:v>
                </c:pt>
                <c:pt idx="4">
                  <c:v>0.79</c:v>
                </c:pt>
                <c:pt idx="5">
                  <c:v>0.94000000000000006</c:v>
                </c:pt>
                <c:pt idx="6">
                  <c:v>0.9</c:v>
                </c:pt>
                <c:pt idx="7">
                  <c:v>0.92</c:v>
                </c:pt>
                <c:pt idx="8">
                  <c:v>0.8</c:v>
                </c:pt>
                <c:pt idx="9">
                  <c:v>0.92</c:v>
                </c:pt>
                <c:pt idx="10">
                  <c:v>0.98</c:v>
                </c:pt>
                <c:pt idx="11">
                  <c:v>0.87</c:v>
                </c:pt>
                <c:pt idx="12">
                  <c:v>0.91</c:v>
                </c:pt>
                <c:pt idx="13">
                  <c:v>0.94000000000000006</c:v>
                </c:pt>
                <c:pt idx="14">
                  <c:v>1.01</c:v>
                </c:pt>
                <c:pt idx="15">
                  <c:v>1.1600000000000001</c:v>
                </c:pt>
                <c:pt idx="16">
                  <c:v>1.28</c:v>
                </c:pt>
                <c:pt idx="17">
                  <c:v>1.1800000000000002</c:v>
                </c:pt>
                <c:pt idx="18">
                  <c:v>1.1099999999999999</c:v>
                </c:pt>
                <c:pt idx="19">
                  <c:v>1.24</c:v>
                </c:pt>
                <c:pt idx="20">
                  <c:v>1.28</c:v>
                </c:pt>
                <c:pt idx="21">
                  <c:v>1.1099999999999999</c:v>
                </c:pt>
                <c:pt idx="22">
                  <c:v>1.1499999999999999</c:v>
                </c:pt>
              </c:numCache>
            </c:numRef>
          </c:yVal>
          <c:smooth val="0"/>
          <c:extLst>
            <c:ext xmlns:c16="http://schemas.microsoft.com/office/drawing/2014/chart" uri="{C3380CC4-5D6E-409C-BE32-E72D297353CC}">
              <c16:uniqueId val="{00000001-3BD9-4643-A663-B25FE6CDF21C}"/>
            </c:ext>
          </c:extLst>
        </c:ser>
        <c:dLbls>
          <c:showLegendKey val="0"/>
          <c:showVal val="0"/>
          <c:showCatName val="0"/>
          <c:showSerName val="0"/>
          <c:showPercent val="0"/>
          <c:showBubbleSize val="0"/>
        </c:dLbls>
        <c:axId val="763640496"/>
        <c:axId val="763639416"/>
      </c:scatterChart>
      <c:valAx>
        <c:axId val="763640496"/>
        <c:scaling>
          <c:orientation val="minMax"/>
          <c:min val="2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763639416"/>
        <c:crosses val="autoZero"/>
        <c:crossBetween val="midCat"/>
      </c:valAx>
      <c:valAx>
        <c:axId val="763639416"/>
        <c:scaling>
          <c:orientation val="minMax"/>
          <c:max val="1.3"/>
          <c:min val="0.5"/>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mn-lt"/>
                <a:ea typeface="+mn-ea"/>
                <a:cs typeface="+mn-cs"/>
              </a:defRPr>
            </a:pPr>
            <a:endParaRPr lang="en-US"/>
          </a:p>
        </c:txPr>
        <c:crossAx val="763640496"/>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chart" Target="../charts/chart2.xml"/><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24</xdr:col>
      <xdr:colOff>590550</xdr:colOff>
      <xdr:row>4</xdr:row>
      <xdr:rowOff>85725</xdr:rowOff>
    </xdr:from>
    <xdr:to>
      <xdr:col>32</xdr:col>
      <xdr:colOff>47625</xdr:colOff>
      <xdr:row>17</xdr:row>
      <xdr:rowOff>152400</xdr:rowOff>
    </xdr:to>
    <xdr:graphicFrame macro="">
      <xdr:nvGraphicFramePr>
        <xdr:cNvPr id="3" name="Chart 2">
          <a:extLst>
            <a:ext uri="{FF2B5EF4-FFF2-40B4-BE49-F238E27FC236}">
              <a16:creationId xmlns:a16="http://schemas.microsoft.com/office/drawing/2014/main" id="{C439FE87-4AAC-4B8C-B8CD-93888BC2E9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3</xdr:row>
      <xdr:rowOff>152400</xdr:rowOff>
    </xdr:from>
    <xdr:to>
      <xdr:col>7</xdr:col>
      <xdr:colOff>485200</xdr:colOff>
      <xdr:row>12</xdr:row>
      <xdr:rowOff>85725</xdr:rowOff>
    </xdr:to>
    <xdr:pic>
      <xdr:nvPicPr>
        <xdr:cNvPr id="2" name="Content Placeholder 1">
          <a:extLst>
            <a:ext uri="{FF2B5EF4-FFF2-40B4-BE49-F238E27FC236}">
              <a16:creationId xmlns:a16="http://schemas.microsoft.com/office/drawing/2014/main" id="{006723EB-1D65-415F-A339-8C570524514E}"/>
            </a:ext>
          </a:extLst>
        </xdr:cNvPr>
        <xdr:cNvPicPr>
          <a:picLocks noChangeAspect="1"/>
        </xdr:cNvPicPr>
      </xdr:nvPicPr>
      <xdr:blipFill>
        <a:blip xmlns:r="http://schemas.openxmlformats.org/officeDocument/2006/relationships" r:embed="rId1"/>
        <a:stretch>
          <a:fillRect/>
        </a:stretch>
      </xdr:blipFill>
      <xdr:spPr>
        <a:xfrm>
          <a:off x="219075" y="723900"/>
          <a:ext cx="4533325" cy="1847850"/>
        </a:xfrm>
        <a:prstGeom prst="rect">
          <a:avLst/>
        </a:prstGeom>
      </xdr:spPr>
    </xdr:pic>
    <xdr:clientData/>
  </xdr:twoCellAnchor>
  <xdr:twoCellAnchor editAs="oneCell">
    <xdr:from>
      <xdr:col>0</xdr:col>
      <xdr:colOff>0</xdr:colOff>
      <xdr:row>17</xdr:row>
      <xdr:rowOff>0</xdr:rowOff>
    </xdr:from>
    <xdr:to>
      <xdr:col>7</xdr:col>
      <xdr:colOff>76200</xdr:colOff>
      <xdr:row>27</xdr:row>
      <xdr:rowOff>73081</xdr:rowOff>
    </xdr:to>
    <xdr:pic>
      <xdr:nvPicPr>
        <xdr:cNvPr id="3" name="Picture 2">
          <a:extLst>
            <a:ext uri="{FF2B5EF4-FFF2-40B4-BE49-F238E27FC236}">
              <a16:creationId xmlns:a16="http://schemas.microsoft.com/office/drawing/2014/main" id="{DF2B125D-3943-4472-AED8-DA24C390D84E}"/>
            </a:ext>
          </a:extLst>
        </xdr:cNvPr>
        <xdr:cNvPicPr>
          <a:picLocks noChangeAspect="1"/>
        </xdr:cNvPicPr>
      </xdr:nvPicPr>
      <xdr:blipFill>
        <a:blip xmlns:r="http://schemas.openxmlformats.org/officeDocument/2006/relationships" r:embed="rId2"/>
        <a:stretch>
          <a:fillRect/>
        </a:stretch>
      </xdr:blipFill>
      <xdr:spPr>
        <a:xfrm>
          <a:off x="0" y="3238500"/>
          <a:ext cx="4343400" cy="2387656"/>
        </a:xfrm>
        <a:prstGeom prst="rect">
          <a:avLst/>
        </a:prstGeom>
      </xdr:spPr>
    </xdr:pic>
    <xdr:clientData/>
  </xdr:twoCellAnchor>
  <xdr:twoCellAnchor editAs="oneCell">
    <xdr:from>
      <xdr:col>12</xdr:col>
      <xdr:colOff>0</xdr:colOff>
      <xdr:row>4</xdr:row>
      <xdr:rowOff>0</xdr:rowOff>
    </xdr:from>
    <xdr:to>
      <xdr:col>20</xdr:col>
      <xdr:colOff>83573</xdr:colOff>
      <xdr:row>19</xdr:row>
      <xdr:rowOff>117602</xdr:rowOff>
    </xdr:to>
    <xdr:pic>
      <xdr:nvPicPr>
        <xdr:cNvPr id="4" name="Picture 3">
          <a:extLst>
            <a:ext uri="{FF2B5EF4-FFF2-40B4-BE49-F238E27FC236}">
              <a16:creationId xmlns:a16="http://schemas.microsoft.com/office/drawing/2014/main" id="{82813B34-7EE8-4D33-9DDE-58CAB66A2693}"/>
            </a:ext>
          </a:extLst>
        </xdr:cNvPr>
        <xdr:cNvPicPr>
          <a:picLocks noGrp="1"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315200" y="762000"/>
          <a:ext cx="5693798" cy="3165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31</xdr:row>
      <xdr:rowOff>133351</xdr:rowOff>
    </xdr:from>
    <xdr:to>
      <xdr:col>8</xdr:col>
      <xdr:colOff>57151</xdr:colOff>
      <xdr:row>50</xdr:row>
      <xdr:rowOff>90829</xdr:rowOff>
    </xdr:to>
    <xdr:pic>
      <xdr:nvPicPr>
        <xdr:cNvPr id="6" name="Picture 5">
          <a:extLst>
            <a:ext uri="{FF2B5EF4-FFF2-40B4-BE49-F238E27FC236}">
              <a16:creationId xmlns:a16="http://schemas.microsoft.com/office/drawing/2014/main" id="{341D62AC-F6F8-E883-AA11-AF4091696235}"/>
            </a:ext>
          </a:extLst>
        </xdr:cNvPr>
        <xdr:cNvPicPr>
          <a:picLocks noChangeAspect="1"/>
        </xdr:cNvPicPr>
      </xdr:nvPicPr>
      <xdr:blipFill>
        <a:blip xmlns:r="http://schemas.openxmlformats.org/officeDocument/2006/relationships" r:embed="rId4"/>
        <a:stretch>
          <a:fillRect/>
        </a:stretch>
      </xdr:blipFill>
      <xdr:spPr>
        <a:xfrm>
          <a:off x="1" y="6038851"/>
          <a:ext cx="4933950" cy="3576978"/>
        </a:xfrm>
        <a:prstGeom prst="rect">
          <a:avLst/>
        </a:prstGeom>
      </xdr:spPr>
    </xdr:pic>
    <xdr:clientData/>
  </xdr:twoCellAnchor>
  <xdr:twoCellAnchor>
    <xdr:from>
      <xdr:col>11</xdr:col>
      <xdr:colOff>161925</xdr:colOff>
      <xdr:row>30</xdr:row>
      <xdr:rowOff>57150</xdr:rowOff>
    </xdr:from>
    <xdr:to>
      <xdr:col>17</xdr:col>
      <xdr:colOff>604838</xdr:colOff>
      <xdr:row>47</xdr:row>
      <xdr:rowOff>71438</xdr:rowOff>
    </xdr:to>
    <xdr:graphicFrame macro="">
      <xdr:nvGraphicFramePr>
        <xdr:cNvPr id="5" name="Chart 4">
          <a:extLst>
            <a:ext uri="{FF2B5EF4-FFF2-40B4-BE49-F238E27FC236}">
              <a16:creationId xmlns:a16="http://schemas.microsoft.com/office/drawing/2014/main" id="{F60A7D02-73EE-4450-9CDE-FF8BC479C6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0</xdr:colOff>
      <xdr:row>4</xdr:row>
      <xdr:rowOff>0</xdr:rowOff>
    </xdr:from>
    <xdr:to>
      <xdr:col>22</xdr:col>
      <xdr:colOff>304800</xdr:colOff>
      <xdr:row>5</xdr:row>
      <xdr:rowOff>114300</xdr:rowOff>
    </xdr:to>
    <xdr:sp macro="" textlink="">
      <xdr:nvSpPr>
        <xdr:cNvPr id="1025" name="AutoShape 1" descr="Changes in radiative forcing from Arctic sea ice–albedo feedback (SIAF) for each scenario (W m −2 ). The forcings of all scenarios (but the baseline) increase from 0.11 W m −2 in 2010 to 0.29 W m −2 in 2050, which is the radiative forcing proposed by Hudson [2011] for an Arctic September free of sea ice under the action of the SIAF mechanism. The yellow line (dash-dotted) describes a stabilization process after 2050 (2 ∘ C_SIAF_Stabilization). The green line (dotted) describes a partial recovery process (2 ∘ C_SIAF_Recovery), and the red line (dashed) assumes a continued loss of sea ice (2 ∘ C_SIAF_ No-Recovery). The blue line (solid) at zero radiative forcing refers to the baseline scenario without SIAF mechanism (2 ∘ C).  ">
          <a:extLst>
            <a:ext uri="{FF2B5EF4-FFF2-40B4-BE49-F238E27FC236}">
              <a16:creationId xmlns:a16="http://schemas.microsoft.com/office/drawing/2014/main" id="{F2453129-307B-0B95-7E20-416A4AFD7C93}"/>
            </a:ext>
          </a:extLst>
        </xdr:cNvPr>
        <xdr:cNvSpPr>
          <a:spLocks noChangeAspect="1" noChangeArrowheads="1"/>
        </xdr:cNvSpPr>
      </xdr:nvSpPr>
      <xdr:spPr bwMode="auto">
        <a:xfrm>
          <a:off x="14058900" y="76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4</xdr:row>
      <xdr:rowOff>0</xdr:rowOff>
    </xdr:from>
    <xdr:to>
      <xdr:col>22</xdr:col>
      <xdr:colOff>304800</xdr:colOff>
      <xdr:row>5</xdr:row>
      <xdr:rowOff>114300</xdr:rowOff>
    </xdr:to>
    <xdr:sp macro="" textlink="">
      <xdr:nvSpPr>
        <xdr:cNvPr id="1026" name="AutoShape 2" descr="Changes in radiative forcing from Arctic sea ice–albedo feedback (SIAF) for each scenario (W m −2 ). The forcings of all scenarios (but the baseline) increase from 0.11 W m −2 in 2010 to 0.29 W m −2 in 2050, which is the radiative forcing proposed by Hudson [2011] for an Arctic September free of sea ice under the action of the SIAF mechanism. The yellow line (dash-dotted) describes a stabilization process after 2050 (2 ∘ C_SIAF_Stabilization). The green line (dotted) describes a partial recovery process (2 ∘ C_SIAF_Recovery), and the red line (dashed) assumes a continued loss of sea ice (2 ∘ C_SIAF_ No-Recovery). The blue line (solid) at zero radiative forcing refers to the baseline scenario without SIAF mechanism (2 ∘ C).  ">
          <a:extLst>
            <a:ext uri="{FF2B5EF4-FFF2-40B4-BE49-F238E27FC236}">
              <a16:creationId xmlns:a16="http://schemas.microsoft.com/office/drawing/2014/main" id="{C47FD199-2171-75C3-EDB1-F55EA5314372}"/>
            </a:ext>
          </a:extLst>
        </xdr:cNvPr>
        <xdr:cNvSpPr>
          <a:spLocks noChangeAspect="1" noChangeArrowheads="1"/>
        </xdr:cNvSpPr>
      </xdr:nvSpPr>
      <xdr:spPr bwMode="auto">
        <a:xfrm>
          <a:off x="14058900" y="762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22</xdr:col>
      <xdr:colOff>0</xdr:colOff>
      <xdr:row>4</xdr:row>
      <xdr:rowOff>0</xdr:rowOff>
    </xdr:from>
    <xdr:to>
      <xdr:col>27</xdr:col>
      <xdr:colOff>276225</xdr:colOff>
      <xdr:row>17</xdr:row>
      <xdr:rowOff>88401</xdr:rowOff>
    </xdr:to>
    <xdr:pic>
      <xdr:nvPicPr>
        <xdr:cNvPr id="7" name="Picture 6">
          <a:extLst>
            <a:ext uri="{FF2B5EF4-FFF2-40B4-BE49-F238E27FC236}">
              <a16:creationId xmlns:a16="http://schemas.microsoft.com/office/drawing/2014/main" id="{02C0C1C5-E8AB-7E6A-C55A-77906A3824DB}"/>
            </a:ext>
          </a:extLst>
        </xdr:cNvPr>
        <xdr:cNvPicPr>
          <a:picLocks noChangeAspect="1"/>
        </xdr:cNvPicPr>
      </xdr:nvPicPr>
      <xdr:blipFill>
        <a:blip xmlns:r="http://schemas.openxmlformats.org/officeDocument/2006/relationships" r:embed="rId6"/>
        <a:stretch>
          <a:fillRect/>
        </a:stretch>
      </xdr:blipFill>
      <xdr:spPr>
        <a:xfrm>
          <a:off x="14058900" y="762000"/>
          <a:ext cx="3324225" cy="2755401"/>
        </a:xfrm>
        <a:prstGeom prst="rect">
          <a:avLst/>
        </a:prstGeom>
      </xdr:spPr>
    </xdr:pic>
    <xdr:clientData/>
  </xdr:twoCellAnchor>
  <xdr:twoCellAnchor editAs="oneCell">
    <xdr:from>
      <xdr:col>0</xdr:col>
      <xdr:colOff>0</xdr:colOff>
      <xdr:row>51</xdr:row>
      <xdr:rowOff>142875</xdr:rowOff>
    </xdr:from>
    <xdr:to>
      <xdr:col>7</xdr:col>
      <xdr:colOff>409575</xdr:colOff>
      <xdr:row>67</xdr:row>
      <xdr:rowOff>123332</xdr:rowOff>
    </xdr:to>
    <xdr:pic>
      <xdr:nvPicPr>
        <xdr:cNvPr id="8" name="Picture 7">
          <a:extLst>
            <a:ext uri="{FF2B5EF4-FFF2-40B4-BE49-F238E27FC236}">
              <a16:creationId xmlns:a16="http://schemas.microsoft.com/office/drawing/2014/main" id="{33177EEB-F5D0-0CA4-33F3-39BB688412B7}"/>
            </a:ext>
          </a:extLst>
        </xdr:cNvPr>
        <xdr:cNvPicPr>
          <a:picLocks noChangeAspect="1"/>
        </xdr:cNvPicPr>
      </xdr:nvPicPr>
      <xdr:blipFill>
        <a:blip xmlns:r="http://schemas.openxmlformats.org/officeDocument/2006/relationships" r:embed="rId7"/>
        <a:stretch>
          <a:fillRect/>
        </a:stretch>
      </xdr:blipFill>
      <xdr:spPr>
        <a:xfrm>
          <a:off x="0" y="10467975"/>
          <a:ext cx="4676775" cy="3028457"/>
        </a:xfrm>
        <a:prstGeom prst="rect">
          <a:avLst/>
        </a:prstGeom>
      </xdr:spPr>
    </xdr:pic>
    <xdr:clientData/>
  </xdr:twoCellAnchor>
  <xdr:twoCellAnchor editAs="oneCell">
    <xdr:from>
      <xdr:col>11</xdr:col>
      <xdr:colOff>0</xdr:colOff>
      <xdr:row>51</xdr:row>
      <xdr:rowOff>0</xdr:rowOff>
    </xdr:from>
    <xdr:to>
      <xdr:col>17</xdr:col>
      <xdr:colOff>185788</xdr:colOff>
      <xdr:row>75</xdr:row>
      <xdr:rowOff>12441</xdr:rowOff>
    </xdr:to>
    <xdr:pic>
      <xdr:nvPicPr>
        <xdr:cNvPr id="9" name="Picture 8">
          <a:extLst>
            <a:ext uri="{FF2B5EF4-FFF2-40B4-BE49-F238E27FC236}">
              <a16:creationId xmlns:a16="http://schemas.microsoft.com/office/drawing/2014/main" id="{0EDF888B-6B51-ABEA-967A-679565E07A80}"/>
            </a:ext>
          </a:extLst>
        </xdr:cNvPr>
        <xdr:cNvPicPr>
          <a:picLocks noChangeAspect="1"/>
        </xdr:cNvPicPr>
      </xdr:nvPicPr>
      <xdr:blipFill>
        <a:blip xmlns:r="http://schemas.openxmlformats.org/officeDocument/2006/relationships" r:embed="rId8"/>
        <a:stretch>
          <a:fillRect/>
        </a:stretch>
      </xdr:blipFill>
      <xdr:spPr>
        <a:xfrm>
          <a:off x="6705600" y="10325100"/>
          <a:ext cx="4576813" cy="45844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167526</xdr:colOff>
      <xdr:row>112</xdr:row>
      <xdr:rowOff>82923</xdr:rowOff>
    </xdr:from>
    <xdr:to>
      <xdr:col>26</xdr:col>
      <xdr:colOff>470085</xdr:colOff>
      <xdr:row>126</xdr:row>
      <xdr:rowOff>2240</xdr:rowOff>
    </xdr:to>
    <xdr:graphicFrame macro="">
      <xdr:nvGraphicFramePr>
        <xdr:cNvPr id="2" name="Chart 1">
          <a:extLst>
            <a:ext uri="{FF2B5EF4-FFF2-40B4-BE49-F238E27FC236}">
              <a16:creationId xmlns:a16="http://schemas.microsoft.com/office/drawing/2014/main" id="{AB6C0779-9700-4D95-B880-218D1A4E5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11</xdr:row>
      <xdr:rowOff>0</xdr:rowOff>
    </xdr:from>
    <xdr:to>
      <xdr:col>51</xdr:col>
      <xdr:colOff>419100</xdr:colOff>
      <xdr:row>24</xdr:row>
      <xdr:rowOff>133350</xdr:rowOff>
    </xdr:to>
    <xdr:graphicFrame macro="">
      <xdr:nvGraphicFramePr>
        <xdr:cNvPr id="3" name="Chart 2">
          <a:extLst>
            <a:ext uri="{FF2B5EF4-FFF2-40B4-BE49-F238E27FC236}">
              <a16:creationId xmlns:a16="http://schemas.microsoft.com/office/drawing/2014/main" id="{103890F4-106E-4CC7-9066-EDA9283742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60</xdr:col>
      <xdr:colOff>609599</xdr:colOff>
      <xdr:row>1</xdr:row>
      <xdr:rowOff>0</xdr:rowOff>
    </xdr:from>
    <xdr:to>
      <xdr:col>69</xdr:col>
      <xdr:colOff>504824</xdr:colOff>
      <xdr:row>6</xdr:row>
      <xdr:rowOff>504825</xdr:rowOff>
    </xdr:to>
    <xdr:graphicFrame macro="">
      <xdr:nvGraphicFramePr>
        <xdr:cNvPr id="4" name="Chart 3">
          <a:extLst>
            <a:ext uri="{FF2B5EF4-FFF2-40B4-BE49-F238E27FC236}">
              <a16:creationId xmlns:a16="http://schemas.microsoft.com/office/drawing/2014/main" id="{6BF9092F-31F7-4EC1-A229-4AD861BFA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290512</xdr:colOff>
      <xdr:row>127</xdr:row>
      <xdr:rowOff>23812</xdr:rowOff>
    </xdr:from>
    <xdr:to>
      <xdr:col>26</xdr:col>
      <xdr:colOff>566737</xdr:colOff>
      <xdr:row>140</xdr:row>
      <xdr:rowOff>166687</xdr:rowOff>
    </xdr:to>
    <xdr:graphicFrame macro="">
      <xdr:nvGraphicFramePr>
        <xdr:cNvPr id="5" name="Chart 4">
          <a:extLst>
            <a:ext uri="{FF2B5EF4-FFF2-40B4-BE49-F238E27FC236}">
              <a16:creationId xmlns:a16="http://schemas.microsoft.com/office/drawing/2014/main" id="{C258B1E2-973C-49B9-AAE6-61336DB91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438150</xdr:colOff>
      <xdr:row>14</xdr:row>
      <xdr:rowOff>123825</xdr:rowOff>
    </xdr:from>
    <xdr:to>
      <xdr:col>42</xdr:col>
      <xdr:colOff>523875</xdr:colOff>
      <xdr:row>28</xdr:row>
      <xdr:rowOff>57150</xdr:rowOff>
    </xdr:to>
    <xdr:graphicFrame macro="">
      <xdr:nvGraphicFramePr>
        <xdr:cNvPr id="6" name="Chart 5">
          <a:extLst>
            <a:ext uri="{FF2B5EF4-FFF2-40B4-BE49-F238E27FC236}">
              <a16:creationId xmlns:a16="http://schemas.microsoft.com/office/drawing/2014/main" id="{2C5E4129-A515-4C64-8385-1EEF209373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190500</xdr:colOff>
      <xdr:row>264</xdr:row>
      <xdr:rowOff>166687</xdr:rowOff>
    </xdr:from>
    <xdr:to>
      <xdr:col>14</xdr:col>
      <xdr:colOff>180975</xdr:colOff>
      <xdr:row>278</xdr:row>
      <xdr:rowOff>119062</xdr:rowOff>
    </xdr:to>
    <xdr:graphicFrame macro="">
      <xdr:nvGraphicFramePr>
        <xdr:cNvPr id="7" name="Chart 6">
          <a:extLst>
            <a:ext uri="{FF2B5EF4-FFF2-40B4-BE49-F238E27FC236}">
              <a16:creationId xmlns:a16="http://schemas.microsoft.com/office/drawing/2014/main" id="{15250D8D-E51A-41D3-8B13-328C69127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333375</xdr:colOff>
      <xdr:row>141</xdr:row>
      <xdr:rowOff>61912</xdr:rowOff>
    </xdr:from>
    <xdr:to>
      <xdr:col>26</xdr:col>
      <xdr:colOff>85725</xdr:colOff>
      <xdr:row>155</xdr:row>
      <xdr:rowOff>4762</xdr:rowOff>
    </xdr:to>
    <xdr:graphicFrame macro="">
      <xdr:nvGraphicFramePr>
        <xdr:cNvPr id="8" name="Chart 7">
          <a:extLst>
            <a:ext uri="{FF2B5EF4-FFF2-40B4-BE49-F238E27FC236}">
              <a16:creationId xmlns:a16="http://schemas.microsoft.com/office/drawing/2014/main" id="{08446564-465D-420B-B8FA-6E7C3F8C0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17</xdr:col>
      <xdr:colOff>590550</xdr:colOff>
      <xdr:row>34</xdr:row>
      <xdr:rowOff>76200</xdr:rowOff>
    </xdr:from>
    <xdr:to>
      <xdr:col>23</xdr:col>
      <xdr:colOff>590092</xdr:colOff>
      <xdr:row>48</xdr:row>
      <xdr:rowOff>161581</xdr:rowOff>
    </xdr:to>
    <xdr:pic>
      <xdr:nvPicPr>
        <xdr:cNvPr id="11" name="Picture 10">
          <a:extLst>
            <a:ext uri="{FF2B5EF4-FFF2-40B4-BE49-F238E27FC236}">
              <a16:creationId xmlns:a16="http://schemas.microsoft.com/office/drawing/2014/main" id="{4ECF4355-C6BA-82F2-5C23-581A1C95F18D}"/>
            </a:ext>
          </a:extLst>
        </xdr:cNvPr>
        <xdr:cNvPicPr>
          <a:picLocks noChangeAspect="1"/>
        </xdr:cNvPicPr>
      </xdr:nvPicPr>
      <xdr:blipFill>
        <a:blip xmlns:r="http://schemas.openxmlformats.org/officeDocument/2006/relationships" r:embed="rId8"/>
        <a:stretch>
          <a:fillRect/>
        </a:stretch>
      </xdr:blipFill>
      <xdr:spPr>
        <a:xfrm>
          <a:off x="12001500" y="7886700"/>
          <a:ext cx="3666667" cy="27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2</xdr:row>
      <xdr:rowOff>0</xdr:rowOff>
    </xdr:from>
    <xdr:to>
      <xdr:col>30</xdr:col>
      <xdr:colOff>80965</xdr:colOff>
      <xdr:row>16</xdr:row>
      <xdr:rowOff>80964</xdr:rowOff>
    </xdr:to>
    <xdr:graphicFrame macro="">
      <xdr:nvGraphicFramePr>
        <xdr:cNvPr id="8" name="Chart 7">
          <a:extLst>
            <a:ext uri="{FF2B5EF4-FFF2-40B4-BE49-F238E27FC236}">
              <a16:creationId xmlns:a16="http://schemas.microsoft.com/office/drawing/2014/main" id="{0951209D-3EB4-4664-9EDB-45183D73B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18</xdr:row>
      <xdr:rowOff>0</xdr:rowOff>
    </xdr:from>
    <xdr:to>
      <xdr:col>28</xdr:col>
      <xdr:colOff>447676</xdr:colOff>
      <xdr:row>41</xdr:row>
      <xdr:rowOff>161925</xdr:rowOff>
    </xdr:to>
    <xdr:graphicFrame macro="">
      <xdr:nvGraphicFramePr>
        <xdr:cNvPr id="9" name="Chart 8">
          <a:extLst>
            <a:ext uri="{FF2B5EF4-FFF2-40B4-BE49-F238E27FC236}">
              <a16:creationId xmlns:a16="http://schemas.microsoft.com/office/drawing/2014/main" id="{FC2E0B44-67A9-4796-B2FC-5A4D92AF22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0</xdr:colOff>
      <xdr:row>18</xdr:row>
      <xdr:rowOff>0</xdr:rowOff>
    </xdr:from>
    <xdr:to>
      <xdr:col>41</xdr:col>
      <xdr:colOff>76201</xdr:colOff>
      <xdr:row>41</xdr:row>
      <xdr:rowOff>161925</xdr:rowOff>
    </xdr:to>
    <xdr:graphicFrame macro="">
      <xdr:nvGraphicFramePr>
        <xdr:cNvPr id="2" name="Chart 1">
          <a:extLst>
            <a:ext uri="{FF2B5EF4-FFF2-40B4-BE49-F238E27FC236}">
              <a16:creationId xmlns:a16="http://schemas.microsoft.com/office/drawing/2014/main" id="{FD8F4D6C-80DF-4DBB-92AB-212EE3A0A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bruce@chesdata.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researchgate.net/figure/Changes-in-radiative-forcing-from-Arctic-sea-ice-albedo-feedback-SIAF-for-each-scenario_fig1_312514943"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gml.noaa.gov/webdata/ccgg/trends/co2/co2_annmean_mlo.txt" TargetMode="External"/><Relationship Id="rId2" Type="http://schemas.openxmlformats.org/officeDocument/2006/relationships/hyperlink" Target="http://www.esrl.noaa.gov/gmd/ccgg/trends/global.html" TargetMode="External"/><Relationship Id="rId1" Type="http://schemas.openxmlformats.org/officeDocument/2006/relationships/hyperlink" Target="https://data.giss.nasa.gov/gistemp/tabledata_v4/GLB.Ts+dSST.csv" TargetMode="External"/><Relationship Id="rId5" Type="http://schemas.openxmlformats.org/officeDocument/2006/relationships/drawing" Target="../drawings/drawing3.xml"/><Relationship Id="rId4" Type="http://schemas.openxmlformats.org/officeDocument/2006/relationships/hyperlink" Target="https://github.com/ClimateIndicator/forcing-timeseries/blob/main/output/ERF_best_1750-2024.csv"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ourworldindata.org/grapher/global-energy-substituti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github.com/ClimateIndicator/forcing-timeseries/blob/main/output/ERF_best_1750-2024.cs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B26067-51B5-49C4-84DB-EF886C30B45D}">
  <dimension ref="A1:C10"/>
  <sheetViews>
    <sheetView workbookViewId="0">
      <selection activeCell="A3" sqref="A3"/>
    </sheetView>
  </sheetViews>
  <sheetFormatPr defaultRowHeight="15" x14ac:dyDescent="0.25"/>
  <cols>
    <col min="1" max="1" width="3.85546875" customWidth="1"/>
    <col min="2" max="2" width="17.7109375" customWidth="1"/>
    <col min="3" max="3" width="93.140625" customWidth="1"/>
  </cols>
  <sheetData>
    <row r="1" spans="1:3" x14ac:dyDescent="0.25">
      <c r="A1" s="89" t="s">
        <v>71</v>
      </c>
    </row>
    <row r="2" spans="1:3" x14ac:dyDescent="0.25">
      <c r="A2" t="s">
        <v>106</v>
      </c>
      <c r="C2" s="3" t="s">
        <v>107</v>
      </c>
    </row>
    <row r="3" spans="1:3" x14ac:dyDescent="0.25">
      <c r="A3" t="str">
        <f>"November 3, 2025"</f>
        <v>November 3, 2025</v>
      </c>
    </row>
    <row r="5" spans="1:3" x14ac:dyDescent="0.25">
      <c r="A5" s="89" t="s">
        <v>108</v>
      </c>
    </row>
    <row r="6" spans="1:3" x14ac:dyDescent="0.25">
      <c r="B6" t="s">
        <v>109</v>
      </c>
      <c r="C6" t="s">
        <v>113</v>
      </c>
    </row>
    <row r="7" spans="1:3" x14ac:dyDescent="0.25">
      <c r="B7" t="s">
        <v>112</v>
      </c>
      <c r="C7" t="s">
        <v>114</v>
      </c>
    </row>
    <row r="8" spans="1:3" x14ac:dyDescent="0.25">
      <c r="B8" t="s">
        <v>110</v>
      </c>
      <c r="C8" t="s">
        <v>178</v>
      </c>
    </row>
    <row r="9" spans="1:3" x14ac:dyDescent="0.25">
      <c r="B9" t="s">
        <v>111</v>
      </c>
      <c r="C9" t="s">
        <v>177</v>
      </c>
    </row>
    <row r="10" spans="1:3" x14ac:dyDescent="0.25">
      <c r="B10" t="s">
        <v>176</v>
      </c>
      <c r="C10" t="s">
        <v>175</v>
      </c>
    </row>
  </sheetData>
  <hyperlinks>
    <hyperlink ref="C2" r:id="rId1" xr:uid="{22414589-9D5F-4AED-8978-8981537965AD}"/>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9998C-3BF9-44EF-B9E8-F54BD689D8E0}">
  <dimension ref="A1:AA136"/>
  <sheetViews>
    <sheetView zoomScaleNormal="100" workbookViewId="0">
      <selection activeCell="AI1" sqref="AI1:AU1048576"/>
    </sheetView>
  </sheetViews>
  <sheetFormatPr defaultRowHeight="15" x14ac:dyDescent="0.25"/>
  <cols>
    <col min="2" max="2" width="3.28515625" customWidth="1"/>
    <col min="5" max="6" width="10" customWidth="1"/>
    <col min="23" max="23" width="12" bestFit="1" customWidth="1"/>
    <col min="27" max="27" width="12.7109375" bestFit="1" customWidth="1"/>
  </cols>
  <sheetData>
    <row r="1" spans="1:27" x14ac:dyDescent="0.25">
      <c r="A1" t="s">
        <v>71</v>
      </c>
      <c r="V1" s="5"/>
      <c r="W1" s="115" t="s">
        <v>15</v>
      </c>
      <c r="X1" s="115" t="s">
        <v>16</v>
      </c>
      <c r="Y1" s="115" t="s">
        <v>17</v>
      </c>
    </row>
    <row r="2" spans="1:27" x14ac:dyDescent="0.25">
      <c r="V2" s="5" t="s">
        <v>198</v>
      </c>
      <c r="W2" s="5" cm="1">
        <f t="array" ref="W2:Y2">LINEST(P6:P59,C6:C59^{1,2})</f>
        <v>1.1279600902242729E-4</v>
      </c>
      <c r="X2" s="5">
        <v>-0.43106265537398886</v>
      </c>
      <c r="Y2" s="5">
        <v>411.6979177091381</v>
      </c>
    </row>
    <row r="3" spans="1:27" x14ac:dyDescent="0.25">
      <c r="V3" s="5" t="s">
        <v>206</v>
      </c>
      <c r="W3" s="5" cm="1">
        <f t="array" ref="W3:Y3">LINEST(F6:F59,C6:C59^{1,2})</f>
        <v>0.22802554068750724</v>
      </c>
      <c r="X3" s="5">
        <v>-879.37893168533753</v>
      </c>
      <c r="Y3" s="5">
        <v>847462.5494860434</v>
      </c>
    </row>
    <row r="4" spans="1:27" x14ac:dyDescent="0.25">
      <c r="C4" s="4"/>
      <c r="D4" s="4"/>
      <c r="E4" s="4"/>
      <c r="F4" s="4"/>
      <c r="G4" s="4"/>
      <c r="H4" s="121" t="s">
        <v>69</v>
      </c>
      <c r="I4" s="121"/>
      <c r="J4" s="121"/>
      <c r="K4" s="121"/>
      <c r="L4" s="121"/>
      <c r="M4" s="121"/>
      <c r="N4" s="121"/>
      <c r="O4" s="121"/>
      <c r="P4" s="4"/>
      <c r="R4" s="121" t="s">
        <v>94</v>
      </c>
      <c r="S4" s="121"/>
      <c r="T4" s="121"/>
      <c r="U4" s="121"/>
    </row>
    <row r="5" spans="1:27" s="2" customFormat="1" ht="30.75" customHeight="1" x14ac:dyDescent="0.25">
      <c r="C5" s="6" t="s">
        <v>24</v>
      </c>
      <c r="E5" s="9" t="s">
        <v>68</v>
      </c>
      <c r="F5" s="9" t="s">
        <v>186</v>
      </c>
      <c r="G5" s="9" t="s">
        <v>1</v>
      </c>
      <c r="H5" s="9" t="s">
        <v>25</v>
      </c>
      <c r="I5" s="9" t="s">
        <v>26</v>
      </c>
      <c r="J5" s="9" t="s">
        <v>27</v>
      </c>
      <c r="K5" s="9" t="s">
        <v>28</v>
      </c>
      <c r="L5" s="9" t="s">
        <v>29</v>
      </c>
      <c r="M5" s="9" t="s">
        <v>30</v>
      </c>
      <c r="N5" s="9" t="s">
        <v>20</v>
      </c>
      <c r="O5" s="9" t="s">
        <v>31</v>
      </c>
      <c r="P5" s="9" t="s">
        <v>67</v>
      </c>
      <c r="R5" s="16" t="s">
        <v>77</v>
      </c>
      <c r="S5" s="16" t="s">
        <v>95</v>
      </c>
      <c r="T5" s="16" t="s">
        <v>76</v>
      </c>
      <c r="U5" s="9" t="s">
        <v>79</v>
      </c>
      <c r="W5" s="2" t="s">
        <v>197</v>
      </c>
      <c r="X5" s="2" t="s">
        <v>199</v>
      </c>
    </row>
    <row r="6" spans="1:27" x14ac:dyDescent="0.25">
      <c r="C6" s="4">
        <v>1970</v>
      </c>
      <c r="E6" s="8">
        <f>'Data Sources'!N238</f>
        <v>20.610089024268291</v>
      </c>
      <c r="F6" s="8">
        <f>E6</f>
        <v>20.610089024268291</v>
      </c>
      <c r="G6" s="8">
        <f>'Data Sources'!P20</f>
        <v>325.68</v>
      </c>
      <c r="H6" s="8">
        <f>'Data Sources'!AB228</f>
        <v>0.852440767026169</v>
      </c>
      <c r="I6" s="8">
        <f>'Data Sources'!AC228</f>
        <v>0.360394878121927</v>
      </c>
      <c r="J6" s="8">
        <f>'Data Sources'!AD228</f>
        <v>9.1371076762582201E-2</v>
      </c>
      <c r="K6" s="8">
        <f>'Data Sources'!AE228</f>
        <v>8.3552401810756974E-2</v>
      </c>
      <c r="L6" s="8">
        <f>'Data Sources'!AF228</f>
        <v>-1.2228337216921219</v>
      </c>
      <c r="M6" s="8">
        <f>'Data Sources'!AG228</f>
        <v>0.41542168439042815</v>
      </c>
      <c r="N6" s="8">
        <f>'Data Sources'!AH228</f>
        <v>0.58034708641974131</v>
      </c>
      <c r="O6" s="8">
        <f>'Data Sources'!AI228</f>
        <v>8.29639613207169E-2</v>
      </c>
      <c r="P6" s="8">
        <f>'Data Sources'!C99</f>
        <v>0.29000000000000004</v>
      </c>
      <c r="R6" s="15">
        <f>OWDEnergy!P26</f>
        <v>53386.54</v>
      </c>
      <c r="S6" s="15">
        <f>OWDEnergy!Q26</f>
        <v>0</v>
      </c>
      <c r="T6" s="15">
        <f>OWDEnergy!R26</f>
        <v>14989.831675000001</v>
      </c>
      <c r="U6" s="15">
        <f>OWDEnergy!N26</f>
        <v>68376.371675000002</v>
      </c>
      <c r="W6" s="103">
        <f>$W$2*C6*C6+$X$2*C6+$Y$2</f>
        <v>0.25451803751809621</v>
      </c>
      <c r="X6" s="7">
        <f t="shared" ref="X6:X60" si="0">$W$3*C6*C6+$X$3*C6+$Y$3</f>
        <v>30.374920075410046</v>
      </c>
      <c r="Y6" s="103"/>
    </row>
    <row r="7" spans="1:27" x14ac:dyDescent="0.25">
      <c r="C7" s="4">
        <f>C6+1</f>
        <v>1971</v>
      </c>
      <c r="E7" s="8">
        <f>'Data Sources'!N239</f>
        <v>20.638834541189702</v>
      </c>
      <c r="F7" s="8">
        <f>E7+F6</f>
        <v>41.248923565457993</v>
      </c>
      <c r="G7" s="8">
        <f>'Data Sources'!P21</f>
        <v>326.32</v>
      </c>
      <c r="H7" s="8">
        <f>'Data Sources'!AB229</f>
        <v>0.86280904997435304</v>
      </c>
      <c r="I7" s="8">
        <f>'Data Sources'!AC229</f>
        <v>0.36922368021449198</v>
      </c>
      <c r="J7" s="8">
        <f>'Data Sources'!AD229</f>
        <v>9.2799235627672505E-2</v>
      </c>
      <c r="K7" s="8">
        <f>'Data Sources'!AE229</f>
        <v>9.3223648836107051E-2</v>
      </c>
      <c r="L7" s="8">
        <f>'Data Sources'!AF229</f>
        <v>-1.234218893584011</v>
      </c>
      <c r="M7" s="8">
        <f>'Data Sources'!AG229</f>
        <v>0.25950278759572454</v>
      </c>
      <c r="N7" s="8">
        <f>'Data Sources'!AH229</f>
        <v>0.44333950866433813</v>
      </c>
      <c r="O7" s="8">
        <f>'Data Sources'!AI229</f>
        <v>0.16007917812384792</v>
      </c>
      <c r="P7" s="8">
        <f>'Data Sources'!C100</f>
        <v>0.18</v>
      </c>
      <c r="R7" s="15">
        <f>OWDEnergy!P27</f>
        <v>55397.429999999993</v>
      </c>
      <c r="S7" s="15">
        <f>OWDEnergy!Q27</f>
        <v>0</v>
      </c>
      <c r="T7" s="15">
        <f>OWDEnergy!R27</f>
        <v>15284.452797000005</v>
      </c>
      <c r="U7" s="15">
        <f>OWDEnergy!N27</f>
        <v>70681.882796999998</v>
      </c>
      <c r="W7" s="103">
        <f t="shared" ref="W7:W60" si="1">$W$2*C7*C7+$X$2*C7+$Y$2</f>
        <v>0.26798445370155832</v>
      </c>
      <c r="X7" s="7">
        <f t="shared" si="0"/>
        <v>49.644644239451736</v>
      </c>
      <c r="Y7" s="7"/>
      <c r="AA7" s="103"/>
    </row>
    <row r="8" spans="1:27" x14ac:dyDescent="0.25">
      <c r="C8" s="4">
        <f t="shared" ref="C8:C66" si="2">C7+1</f>
        <v>1972</v>
      </c>
      <c r="E8" s="8">
        <f>'Data Sources'!N240</f>
        <v>21.632853888818229</v>
      </c>
      <c r="F8" s="8">
        <f t="shared" ref="F8:F60" si="3">E8+F7</f>
        <v>62.881777454276218</v>
      </c>
      <c r="G8" s="8">
        <f>'Data Sources'!P22</f>
        <v>327.45999999999998</v>
      </c>
      <c r="H8" s="8">
        <f>'Data Sources'!AB230</f>
        <v>0.89578737263097397</v>
      </c>
      <c r="I8" s="8">
        <f>'Data Sources'!AC230</f>
        <v>0.37717120465731202</v>
      </c>
      <c r="J8" s="8">
        <f>'Data Sources'!AD230</f>
        <v>9.4250307507357495E-2</v>
      </c>
      <c r="K8" s="8">
        <f>'Data Sources'!AE230</f>
        <v>0.10376237054317097</v>
      </c>
      <c r="L8" s="8">
        <f>'Data Sources'!AF230</f>
        <v>-1.294850461335004</v>
      </c>
      <c r="M8" s="8">
        <f>'Data Sources'!AG230</f>
        <v>0.39298838541428793</v>
      </c>
      <c r="N8" s="8">
        <f>'Data Sources'!AH230</f>
        <v>0.56910917941809847</v>
      </c>
      <c r="O8" s="8">
        <f>'Data Sources'!AI230</f>
        <v>0.1715850644246609</v>
      </c>
      <c r="P8" s="8">
        <f>'Data Sources'!C101</f>
        <v>0.27</v>
      </c>
      <c r="R8" s="15">
        <f>OWDEnergy!P28</f>
        <v>58365.337</v>
      </c>
      <c r="S8" s="15">
        <f>OWDEnergy!Q28</f>
        <v>0</v>
      </c>
      <c r="T8" s="15">
        <f>OWDEnergy!R28</f>
        <v>15624.348071</v>
      </c>
      <c r="U8" s="15">
        <f>OWDEnergy!N28</f>
        <v>73989.685071</v>
      </c>
      <c r="W8" s="103">
        <f t="shared" si="1"/>
        <v>0.28167646190291862</v>
      </c>
      <c r="X8" s="7">
        <f t="shared" si="0"/>
        <v>69.370419485028833</v>
      </c>
      <c r="Y8" s="7"/>
    </row>
    <row r="9" spans="1:27" x14ac:dyDescent="0.25">
      <c r="C9" s="4">
        <f t="shared" si="2"/>
        <v>1973</v>
      </c>
      <c r="E9" s="8">
        <f>'Data Sources'!N241</f>
        <v>22.347457199106444</v>
      </c>
      <c r="F9" s="8">
        <f t="shared" si="3"/>
        <v>85.229234653382662</v>
      </c>
      <c r="G9" s="8">
        <f>'Data Sources'!P23</f>
        <v>329.68</v>
      </c>
      <c r="H9" s="8">
        <f>'Data Sources'!AB231</f>
        <v>0.93888572308617202</v>
      </c>
      <c r="I9" s="8">
        <f>'Data Sources'!AC231</f>
        <v>0.38306489549592598</v>
      </c>
      <c r="J9" s="8">
        <f>'Data Sources'!AD231</f>
        <v>9.5744060998268599E-2</v>
      </c>
      <c r="K9" s="8">
        <f>'Data Sources'!AE231</f>
        <v>0.11551587046839522</v>
      </c>
      <c r="L9" s="8">
        <f>'Data Sources'!AF231</f>
        <v>-1.307842787349272</v>
      </c>
      <c r="M9" s="8">
        <f>'Data Sources'!AG231</f>
        <v>0.49395812836313607</v>
      </c>
      <c r="N9" s="8">
        <f>'Data Sources'!AH231</f>
        <v>0.7193258910626259</v>
      </c>
      <c r="O9" s="8">
        <f>'Data Sources'!AI231</f>
        <v>0.17612944776032588</v>
      </c>
      <c r="P9" s="8">
        <f>'Data Sources'!C102</f>
        <v>0.42000000000000004</v>
      </c>
      <c r="R9" s="15">
        <f>OWDEnergy!P29</f>
        <v>61791.587</v>
      </c>
      <c r="S9" s="15">
        <f>OWDEnergy!Q29</f>
        <v>0</v>
      </c>
      <c r="T9" s="15">
        <f>OWDEnergy!R29</f>
        <v>15881.423547000013</v>
      </c>
      <c r="U9" s="15">
        <f>OWDEnergy!N29</f>
        <v>77673.010547000013</v>
      </c>
      <c r="W9" s="103">
        <f t="shared" si="1"/>
        <v>0.29559406212246131</v>
      </c>
      <c r="X9" s="7">
        <f t="shared" si="0"/>
        <v>89.552245811908506</v>
      </c>
      <c r="Y9" s="7"/>
    </row>
    <row r="10" spans="1:27" x14ac:dyDescent="0.25">
      <c r="C10" s="4">
        <f t="shared" si="2"/>
        <v>1974</v>
      </c>
      <c r="E10" s="8">
        <f>'Data Sources'!N242</f>
        <v>22.167609929716413</v>
      </c>
      <c r="F10" s="8">
        <f t="shared" si="3"/>
        <v>107.39684458309907</v>
      </c>
      <c r="G10" s="8">
        <f>'Data Sources'!P24</f>
        <v>330.19</v>
      </c>
      <c r="H10" s="8">
        <f>'Data Sources'!AB232</f>
        <v>0.95297308613943799</v>
      </c>
      <c r="I10" s="8">
        <f>'Data Sources'!AC232</f>
        <v>0.38880004214916702</v>
      </c>
      <c r="J10" s="8">
        <f>'Data Sources'!AD232</f>
        <v>9.7291242793052193E-2</v>
      </c>
      <c r="K10" s="8">
        <f>'Data Sources'!AE232</f>
        <v>0.12851925980561019</v>
      </c>
      <c r="L10" s="8">
        <f>'Data Sources'!AF232</f>
        <v>-1.298783108034107</v>
      </c>
      <c r="M10" s="8">
        <f>'Data Sources'!AG232</f>
        <v>0.34866979965189171</v>
      </c>
      <c r="N10" s="8">
        <f>'Data Sources'!AH232</f>
        <v>0.61747032250505196</v>
      </c>
      <c r="O10" s="8">
        <f>'Data Sources'!AI232</f>
        <v>0.18419802948830441</v>
      </c>
      <c r="P10" s="8">
        <f>'Data Sources'!C103</f>
        <v>0.19</v>
      </c>
      <c r="R10" s="15">
        <f>OWDEnergy!P30</f>
        <v>61586.686000000002</v>
      </c>
      <c r="S10" s="15">
        <f>OWDEnergy!Q30</f>
        <v>0</v>
      </c>
      <c r="T10" s="15">
        <f>OWDEnergy!R30</f>
        <v>16474.687206000002</v>
      </c>
      <c r="U10" s="15">
        <f>OWDEnergy!N30</f>
        <v>78061.373206000004</v>
      </c>
      <c r="W10" s="103">
        <f t="shared" si="1"/>
        <v>0.30973725436001587</v>
      </c>
      <c r="X10" s="7">
        <f t="shared" si="0"/>
        <v>110.19012322020717</v>
      </c>
      <c r="Y10" s="7"/>
    </row>
    <row r="11" spans="1:27" x14ac:dyDescent="0.25">
      <c r="C11" s="4">
        <f t="shared" si="2"/>
        <v>1975</v>
      </c>
      <c r="E11" s="8">
        <f>'Data Sources'!N243</f>
        <v>22.130191140126097</v>
      </c>
      <c r="F11" s="8">
        <f t="shared" si="3"/>
        <v>129.52703572322517</v>
      </c>
      <c r="G11" s="8">
        <f>'Data Sources'!P25</f>
        <v>331.13</v>
      </c>
      <c r="H11" s="8">
        <f>'Data Sources'!AB233</f>
        <v>0.95400810858667195</v>
      </c>
      <c r="I11" s="8">
        <f>'Data Sources'!AC233</f>
        <v>0.39549964493364698</v>
      </c>
      <c r="J11" s="8">
        <f>'Data Sources'!AD233</f>
        <v>9.8887494392726996E-2</v>
      </c>
      <c r="K11" s="8">
        <f>'Data Sources'!AE233</f>
        <v>0.14174714053161921</v>
      </c>
      <c r="L11" s="8">
        <f>'Data Sources'!AF233</f>
        <v>-1.2826619470161451</v>
      </c>
      <c r="M11" s="8">
        <f>'Data Sources'!AG233</f>
        <v>9.9623650001777808E-2</v>
      </c>
      <c r="N11" s="8">
        <f>'Data Sources'!AH233</f>
        <v>0.40710409143029797</v>
      </c>
      <c r="O11" s="8">
        <f>'Data Sources'!AI233</f>
        <v>0.1386161136051004</v>
      </c>
      <c r="P11" s="8">
        <f>'Data Sources'!C104</f>
        <v>0.25</v>
      </c>
      <c r="R11" s="15">
        <f>OWDEnergy!P31</f>
        <v>61701.686000000002</v>
      </c>
      <c r="S11" s="15">
        <f>OWDEnergy!Q31</f>
        <v>0</v>
      </c>
      <c r="T11" s="15">
        <f>OWDEnergy!R31</f>
        <v>16867.508241999996</v>
      </c>
      <c r="U11" s="15">
        <f>OWDEnergy!N31</f>
        <v>78569.194241999998</v>
      </c>
      <c r="W11" s="103">
        <f t="shared" si="1"/>
        <v>0.32410603861552545</v>
      </c>
      <c r="X11" s="7">
        <f t="shared" si="0"/>
        <v>131.28405170969199</v>
      </c>
      <c r="Y11" s="7"/>
    </row>
    <row r="12" spans="1:27" x14ac:dyDescent="0.25">
      <c r="C12" s="4">
        <f t="shared" si="2"/>
        <v>1976</v>
      </c>
      <c r="E12" s="8">
        <f>'Data Sources'!N244</f>
        <v>23.092179509973246</v>
      </c>
      <c r="F12" s="8">
        <f t="shared" si="3"/>
        <v>152.61921523319842</v>
      </c>
      <c r="G12" s="8">
        <f>'Data Sources'!P26</f>
        <v>332.03</v>
      </c>
      <c r="H12" s="8">
        <f>'Data Sources'!AB234</f>
        <v>0.96589819026148205</v>
      </c>
      <c r="I12" s="8">
        <f>'Data Sources'!AC234</f>
        <v>0.40291120796243202</v>
      </c>
      <c r="J12" s="8">
        <f>'Data Sources'!AD234</f>
        <v>0.10052893277031499</v>
      </c>
      <c r="K12" s="8">
        <f>'Data Sources'!AE234</f>
        <v>0.15470640029986682</v>
      </c>
      <c r="L12" s="8">
        <f>'Data Sources'!AF234</f>
        <v>-1.345323207174272</v>
      </c>
      <c r="M12" s="8">
        <f>'Data Sources'!AG234</f>
        <v>0.36937079350623753</v>
      </c>
      <c r="N12" s="8">
        <f>'Data Sources'!AH234</f>
        <v>0.64809231762606134</v>
      </c>
      <c r="O12" s="8">
        <f>'Data Sources'!AI234</f>
        <v>0.1447533337498384</v>
      </c>
      <c r="P12" s="8">
        <f>'Data Sources'!C105</f>
        <v>0.16</v>
      </c>
      <c r="R12" s="15">
        <f>OWDEnergy!P32</f>
        <v>65115.394</v>
      </c>
      <c r="S12" s="15">
        <f>OWDEnergy!Q32</f>
        <v>0</v>
      </c>
      <c r="T12" s="15">
        <f>OWDEnergy!R32</f>
        <v>17095.550820000004</v>
      </c>
      <c r="U12" s="15">
        <f>OWDEnergy!N32</f>
        <v>82210.944820000004</v>
      </c>
      <c r="W12" s="103">
        <f t="shared" si="1"/>
        <v>0.33870041488916058</v>
      </c>
      <c r="X12" s="7">
        <f t="shared" si="0"/>
        <v>152.83403128071222</v>
      </c>
      <c r="Y12" s="7"/>
    </row>
    <row r="13" spans="1:27" x14ac:dyDescent="0.25">
      <c r="C13" s="4">
        <f t="shared" si="2"/>
        <v>1977</v>
      </c>
      <c r="E13" s="8">
        <f>'Data Sources'!N245</f>
        <v>24.032065428640557</v>
      </c>
      <c r="F13" s="8">
        <f t="shared" si="3"/>
        <v>176.65128066183897</v>
      </c>
      <c r="G13" s="8">
        <f>'Data Sources'!P27</f>
        <v>333.84</v>
      </c>
      <c r="H13" s="8">
        <f>'Data Sources'!AB235</f>
        <v>0.99597558489036297</v>
      </c>
      <c r="I13" s="8">
        <f>'Data Sources'!AC235</f>
        <v>0.41077888863906198</v>
      </c>
      <c r="J13" s="8">
        <f>'Data Sources'!AD235</f>
        <v>0.102212609522528</v>
      </c>
      <c r="K13" s="8">
        <f>'Data Sources'!AE235</f>
        <v>0.16760472307262531</v>
      </c>
      <c r="L13" s="8">
        <f>'Data Sources'!AF235</f>
        <v>-1.353929292817964</v>
      </c>
      <c r="M13" s="8">
        <f>'Data Sources'!AG235</f>
        <v>0.49203561427734832</v>
      </c>
      <c r="N13" s="8">
        <f>'Data Sources'!AH235</f>
        <v>0.81467812758396252</v>
      </c>
      <c r="O13" s="8">
        <f>'Data Sources'!AI235</f>
        <v>0.1750492203935394</v>
      </c>
      <c r="P13" s="8">
        <f>'Data Sources'!C106</f>
        <v>0.44</v>
      </c>
      <c r="R13" s="15">
        <f>OWDEnergy!P33</f>
        <v>67221.59</v>
      </c>
      <c r="S13" s="15">
        <f>OWDEnergy!Q33</f>
        <v>0</v>
      </c>
      <c r="T13" s="15">
        <f>OWDEnergy!R33</f>
        <v>17592.606264999995</v>
      </c>
      <c r="U13" s="15">
        <f>OWDEnergy!N33</f>
        <v>84814.196264999991</v>
      </c>
      <c r="W13" s="103">
        <f t="shared" si="1"/>
        <v>0.35352038318080758</v>
      </c>
      <c r="X13" s="7">
        <f t="shared" si="0"/>
        <v>174.84006193303503</v>
      </c>
      <c r="Y13" s="7"/>
    </row>
    <row r="14" spans="1:27" x14ac:dyDescent="0.25">
      <c r="C14" s="4">
        <f t="shared" si="2"/>
        <v>1978</v>
      </c>
      <c r="E14" s="8">
        <f>'Data Sources'!N246</f>
        <v>24.502392329579688</v>
      </c>
      <c r="F14" s="8">
        <f t="shared" si="3"/>
        <v>201.15367299141866</v>
      </c>
      <c r="G14" s="8">
        <f>'Data Sources'!P28</f>
        <v>335.41</v>
      </c>
      <c r="H14" s="8">
        <f>'Data Sources'!AB236</f>
        <v>1.0233995423372499</v>
      </c>
      <c r="I14" s="8">
        <f>'Data Sources'!AC236</f>
        <v>0.41885733565418298</v>
      </c>
      <c r="J14" s="8">
        <f>'Data Sources'!AD236</f>
        <v>0.103964173675318</v>
      </c>
      <c r="K14" s="8">
        <f>'Data Sources'!AE236</f>
        <v>0.18036111031627855</v>
      </c>
      <c r="L14" s="8">
        <f>'Data Sources'!AF236</f>
        <v>-1.3692200578521381</v>
      </c>
      <c r="M14" s="8">
        <f>'Data Sources'!AG236</f>
        <v>0.57428694695780735</v>
      </c>
      <c r="N14" s="8">
        <f>'Data Sources'!AH236</f>
        <v>0.93164905108869878</v>
      </c>
      <c r="O14" s="8">
        <f>'Data Sources'!AI236</f>
        <v>0.14123918770157839</v>
      </c>
      <c r="P14" s="8">
        <f>'Data Sources'!C107</f>
        <v>0.33</v>
      </c>
      <c r="R14" s="15">
        <f>OWDEnergy!P34</f>
        <v>69471.411999999997</v>
      </c>
      <c r="S14" s="15">
        <f>OWDEnergy!Q34</f>
        <v>8.3333330000000001E-3</v>
      </c>
      <c r="T14" s="15">
        <f>OWDEnergy!R34</f>
        <v>18245.193406000002</v>
      </c>
      <c r="U14" s="15">
        <f>OWDEnergy!N34</f>
        <v>87716.613739332999</v>
      </c>
      <c r="W14" s="103">
        <f t="shared" si="1"/>
        <v>0.36856594349063698</v>
      </c>
      <c r="X14" s="7">
        <f t="shared" si="0"/>
        <v>197.30214366689324</v>
      </c>
      <c r="Y14" s="7"/>
    </row>
    <row r="15" spans="1:27" x14ac:dyDescent="0.25">
      <c r="C15" s="4">
        <f t="shared" si="2"/>
        <v>1979</v>
      </c>
      <c r="E15" s="8">
        <f>'Data Sources'!N247</f>
        <v>24.315663757544776</v>
      </c>
      <c r="F15" s="8">
        <f t="shared" si="3"/>
        <v>225.46933674896343</v>
      </c>
      <c r="G15" s="8">
        <f>'Data Sources'!P29</f>
        <v>336.84</v>
      </c>
      <c r="H15" s="8">
        <f>'Data Sources'!AB237</f>
        <v>1.04967615431327</v>
      </c>
      <c r="I15" s="8">
        <f>'Data Sources'!AC237</f>
        <v>0.42689986164599802</v>
      </c>
      <c r="J15" s="8">
        <f>'Data Sources'!AD237</f>
        <v>0.105787566367567</v>
      </c>
      <c r="K15" s="8">
        <f>'Data Sources'!AE237</f>
        <v>0.19213017016579717</v>
      </c>
      <c r="L15" s="8">
        <f>'Data Sources'!AF237</f>
        <v>-1.3908388710307811</v>
      </c>
      <c r="M15" s="8">
        <f>'Data Sources'!AG237</f>
        <v>0.60353172376771069</v>
      </c>
      <c r="N15" s="8">
        <f>'Data Sources'!AH237</f>
        <v>0.9871866052295617</v>
      </c>
      <c r="O15" s="8">
        <f>'Data Sources'!AI237</f>
        <v>0.102966693101312</v>
      </c>
      <c r="P15" s="8">
        <f>'Data Sources'!C108</f>
        <v>0.42000000000000004</v>
      </c>
      <c r="R15" s="15">
        <f>OWDEnergy!P35</f>
        <v>71666.603000000003</v>
      </c>
      <c r="S15" s="15">
        <f>OWDEnergy!Q35</f>
        <v>1.6666666E-2</v>
      </c>
      <c r="T15" s="15">
        <f>OWDEnergy!R35</f>
        <v>18612.127593999998</v>
      </c>
      <c r="U15" s="15">
        <f>OWDEnergy!N35</f>
        <v>90278.747260666001</v>
      </c>
      <c r="W15" s="103">
        <f t="shared" si="1"/>
        <v>0.38383709581830772</v>
      </c>
      <c r="X15" s="7">
        <f t="shared" si="0"/>
        <v>220.22027648193762</v>
      </c>
      <c r="Y15" s="7"/>
    </row>
    <row r="16" spans="1:27" x14ac:dyDescent="0.25">
      <c r="C16" s="4">
        <f t="shared" si="2"/>
        <v>1980</v>
      </c>
      <c r="E16" s="8">
        <f>'Data Sources'!N248</f>
        <v>24.476080592751895</v>
      </c>
      <c r="F16" s="8">
        <f t="shared" si="3"/>
        <v>249.94541734171531</v>
      </c>
      <c r="G16" s="8">
        <f>'Data Sources'!P30</f>
        <v>338.76</v>
      </c>
      <c r="H16" s="8">
        <f>'Data Sources'!AB238</f>
        <v>1.08571318171235</v>
      </c>
      <c r="I16" s="8">
        <f>'Data Sources'!AC238</f>
        <v>0.43467538191487398</v>
      </c>
      <c r="J16" s="8">
        <f>'Data Sources'!AD238</f>
        <v>0.108014960485152</v>
      </c>
      <c r="K16" s="8">
        <f>'Data Sources'!AE238</f>
        <v>0.2039526607776537</v>
      </c>
      <c r="L16" s="8">
        <f>'Data Sources'!AF238</f>
        <v>-1.386209987014851</v>
      </c>
      <c r="M16" s="8">
        <f>'Data Sources'!AG238</f>
        <v>0.54951764513371848</v>
      </c>
      <c r="N16" s="8">
        <f>'Data Sources'!AH238</f>
        <v>0.9956638430088971</v>
      </c>
      <c r="O16" s="8">
        <f>'Data Sources'!AI238</f>
        <v>4.2746250932854002E-2</v>
      </c>
      <c r="P16" s="8">
        <f>'Data Sources'!C109</f>
        <v>0.52</v>
      </c>
      <c r="R16" s="15">
        <f>OWDEnergy!P36</f>
        <v>70683.388999999996</v>
      </c>
      <c r="S16" s="15">
        <f>OWDEnergy!Q36</f>
        <v>2.9166665000000001E-2</v>
      </c>
      <c r="T16" s="15">
        <f>OWDEnergy!R36</f>
        <v>18955.857000000004</v>
      </c>
      <c r="U16" s="15">
        <f>OWDEnergy!N36</f>
        <v>89639.275166665</v>
      </c>
      <c r="W16" s="103">
        <f t="shared" si="1"/>
        <v>0.39933384016404716</v>
      </c>
      <c r="X16" s="7">
        <f t="shared" si="0"/>
        <v>243.5944603785174</v>
      </c>
      <c r="Y16" s="7"/>
    </row>
    <row r="17" spans="3:25" x14ac:dyDescent="0.25">
      <c r="C17" s="4">
        <f t="shared" si="2"/>
        <v>1981</v>
      </c>
      <c r="E17" s="8">
        <f>'Data Sources'!N249</f>
        <v>23.872374708473508</v>
      </c>
      <c r="F17" s="8">
        <f t="shared" si="3"/>
        <v>273.81779205018881</v>
      </c>
      <c r="G17" s="8">
        <f>'Data Sources'!P31</f>
        <v>340.12</v>
      </c>
      <c r="H17" s="8">
        <f>'Data Sources'!AB239</f>
        <v>1.10540062850136</v>
      </c>
      <c r="I17" s="8">
        <f>'Data Sources'!AC239</f>
        <v>0.44194881185257601</v>
      </c>
      <c r="J17" s="8">
        <f>'Data Sources'!AD239</f>
        <v>0.110811730156642</v>
      </c>
      <c r="K17" s="8">
        <f>'Data Sources'!AE239</f>
        <v>0.21544124006154161</v>
      </c>
      <c r="L17" s="8">
        <f>'Data Sources'!AF239</f>
        <v>-1.3516508615466021</v>
      </c>
      <c r="M17" s="8">
        <f>'Data Sources'!AG239</f>
        <v>0.5162019862764613</v>
      </c>
      <c r="N17" s="8">
        <f>'Data Sources'!AH239</f>
        <v>1.0381535353019788</v>
      </c>
      <c r="O17" s="8">
        <f>'Data Sources'!AI239</f>
        <v>-1.0778490727059512E-2</v>
      </c>
      <c r="P17" s="8">
        <f>'Data Sources'!C110</f>
        <v>0.58000000000000007</v>
      </c>
      <c r="R17" s="15">
        <f>OWDEnergy!P37</f>
        <v>69843.83600000001</v>
      </c>
      <c r="S17" s="15">
        <f>OWDEnergy!Q37</f>
        <v>2.9166665000000001E-2</v>
      </c>
      <c r="T17" s="15">
        <f>OWDEnergy!R37</f>
        <v>19532.931512999989</v>
      </c>
      <c r="U17" s="15">
        <f>OWDEnergy!N37</f>
        <v>89376.796679665</v>
      </c>
      <c r="W17" s="103">
        <f t="shared" si="1"/>
        <v>0.415056176527969</v>
      </c>
      <c r="X17" s="7">
        <f t="shared" si="0"/>
        <v>267.42469535628334</v>
      </c>
      <c r="Y17" s="107"/>
    </row>
    <row r="18" spans="3:25" x14ac:dyDescent="0.25">
      <c r="C18" s="4">
        <f t="shared" si="2"/>
        <v>1982</v>
      </c>
      <c r="E18" s="8">
        <f>'Data Sources'!N250</f>
        <v>23.433968330952222</v>
      </c>
      <c r="F18" s="8">
        <f t="shared" si="3"/>
        <v>297.25176038114103</v>
      </c>
      <c r="G18" s="8">
        <f>'Data Sources'!P32</f>
        <v>341.48</v>
      </c>
      <c r="H18" s="8">
        <f>'Data Sources'!AB240</f>
        <v>1.1178284478796201</v>
      </c>
      <c r="I18" s="8">
        <f>'Data Sources'!AC240</f>
        <v>0.44849405888073302</v>
      </c>
      <c r="J18" s="8">
        <f>'Data Sources'!AD240</f>
        <v>0.114729918187627</v>
      </c>
      <c r="K18" s="8">
        <f>'Data Sources'!AE240</f>
        <v>0.22675400729389333</v>
      </c>
      <c r="L18" s="8">
        <f>'Data Sources'!AF240</f>
        <v>-1.3785343643840311</v>
      </c>
      <c r="M18" s="8">
        <f>'Data Sources'!AG240</f>
        <v>0.1437060332458602</v>
      </c>
      <c r="N18" s="8">
        <f>'Data Sources'!AH240</f>
        <v>0.6729781011037026</v>
      </c>
      <c r="O18" s="8">
        <f>'Data Sources'!AI240</f>
        <v>-0.31145415907798857</v>
      </c>
      <c r="P18" s="8">
        <f>'Data Sources'!C111</f>
        <v>0.4</v>
      </c>
      <c r="R18" s="15">
        <f>OWDEnergy!P38</f>
        <v>69135.168999999994</v>
      </c>
      <c r="S18" s="15">
        <f>OWDEnergy!Q38</f>
        <v>5.1388886000000002E-2</v>
      </c>
      <c r="T18" s="15">
        <f>OWDEnergy!R38</f>
        <v>19961.745624000003</v>
      </c>
      <c r="U18" s="15">
        <f>OWDEnergy!N38</f>
        <v>89096.966012885998</v>
      </c>
      <c r="W18" s="103">
        <f t="shared" si="1"/>
        <v>0.43100410490984586</v>
      </c>
      <c r="X18" s="7">
        <f t="shared" si="0"/>
        <v>291.71098141558468</v>
      </c>
      <c r="Y18" s="107"/>
    </row>
    <row r="19" spans="3:25" x14ac:dyDescent="0.25">
      <c r="C19" s="4">
        <f t="shared" si="2"/>
        <v>1983</v>
      </c>
      <c r="E19" s="8">
        <f>'Data Sources'!N251</f>
        <v>23.796333390505197</v>
      </c>
      <c r="F19" s="8">
        <f t="shared" si="3"/>
        <v>321.04809377164622</v>
      </c>
      <c r="G19" s="8">
        <f>'Data Sources'!P33</f>
        <v>343.15</v>
      </c>
      <c r="H19" s="8">
        <f>'Data Sources'!AB241</f>
        <v>1.1452380458435301</v>
      </c>
      <c r="I19" s="8">
        <f>'Data Sources'!AC241</f>
        <v>0.45413351884682002</v>
      </c>
      <c r="J19" s="8">
        <f>'Data Sources'!AD241</f>
        <v>0.116625555543693</v>
      </c>
      <c r="K19" s="8">
        <f>'Data Sources'!AE241</f>
        <v>0.23817023283611155</v>
      </c>
      <c r="L19" s="8">
        <f>'Data Sources'!AF241</f>
        <v>-1.314234396001374</v>
      </c>
      <c r="M19" s="8">
        <f>'Data Sources'!AG241</f>
        <v>-0.33746114852825621</v>
      </c>
      <c r="N19" s="8">
        <f>'Data Sources'!AH241</f>
        <v>0.30247180854052441</v>
      </c>
      <c r="O19" s="8">
        <f>'Data Sources'!AI241</f>
        <v>-0.80261210645313807</v>
      </c>
      <c r="P19" s="8">
        <f>'Data Sources'!C112</f>
        <v>0.57000000000000006</v>
      </c>
      <c r="R19" s="15">
        <f>OWDEnergy!P39</f>
        <v>69852.23</v>
      </c>
      <c r="S19" s="15">
        <f>OWDEnergy!Q39</f>
        <v>9.9430412999999995E-2</v>
      </c>
      <c r="T19" s="15">
        <f>OWDEnergy!R39</f>
        <v>20654.354790000012</v>
      </c>
      <c r="U19" s="15">
        <f>OWDEnergy!N39</f>
        <v>90506.684220413008</v>
      </c>
      <c r="W19" s="103">
        <f t="shared" si="1"/>
        <v>0.44717762530979144</v>
      </c>
      <c r="X19" s="7">
        <f t="shared" si="0"/>
        <v>316.45331855607219</v>
      </c>
      <c r="Y19" s="107"/>
    </row>
    <row r="20" spans="3:25" x14ac:dyDescent="0.25">
      <c r="C20" s="4">
        <f t="shared" si="2"/>
        <v>1984</v>
      </c>
      <c r="E20" s="8">
        <f>'Data Sources'!N252</f>
        <v>25.307584943651754</v>
      </c>
      <c r="F20" s="8">
        <f t="shared" si="3"/>
        <v>346.35567871529798</v>
      </c>
      <c r="G20" s="8">
        <f>'Data Sources'!P34</f>
        <v>344.87</v>
      </c>
      <c r="H20" s="8">
        <f>'Data Sources'!AB242</f>
        <v>1.1704171917539901</v>
      </c>
      <c r="I20" s="8">
        <f>'Data Sources'!AC242</f>
        <v>0.458986728779329</v>
      </c>
      <c r="J20" s="8">
        <f>'Data Sources'!AD242</f>
        <v>0.11890186194986101</v>
      </c>
      <c r="K20" s="8">
        <f>'Data Sources'!AE242</f>
        <v>0.24961405168091758</v>
      </c>
      <c r="L20" s="8">
        <f>'Data Sources'!AF242</f>
        <v>-1.336605541582834</v>
      </c>
      <c r="M20" s="8">
        <f>'Data Sources'!AG242</f>
        <v>8.4934543387101991E-2</v>
      </c>
      <c r="N20" s="8">
        <f>'Data Sources'!AH242</f>
        <v>0.74624883596836566</v>
      </c>
      <c r="O20" s="8">
        <f>'Data Sources'!AI242</f>
        <v>-0.30236989892887611</v>
      </c>
      <c r="P20" s="8">
        <f>'Data Sources'!C113</f>
        <v>0.42000000000000004</v>
      </c>
      <c r="R20" s="15">
        <f>OWDEnergy!P40</f>
        <v>72534.716</v>
      </c>
      <c r="S20" s="15">
        <f>OWDEnergy!Q40</f>
        <v>0.141851848</v>
      </c>
      <c r="T20" s="15">
        <f>OWDEnergy!R40</f>
        <v>21588.004156999996</v>
      </c>
      <c r="U20" s="15">
        <f>OWDEnergy!N40</f>
        <v>94122.862008847995</v>
      </c>
      <c r="W20" s="103">
        <f t="shared" si="1"/>
        <v>0.46357673772774888</v>
      </c>
      <c r="X20" s="7">
        <f t="shared" si="0"/>
        <v>341.65170677821152</v>
      </c>
      <c r="Y20" s="107"/>
    </row>
    <row r="21" spans="3:25" x14ac:dyDescent="0.25">
      <c r="C21" s="4">
        <f t="shared" si="2"/>
        <v>1985</v>
      </c>
      <c r="E21" s="8">
        <f>'Data Sources'!N253</f>
        <v>25.623827229820428</v>
      </c>
      <c r="F21" s="8">
        <f t="shared" si="3"/>
        <v>371.97950594511843</v>
      </c>
      <c r="G21" s="8">
        <f>'Data Sources'!P35</f>
        <v>346.35</v>
      </c>
      <c r="H21" s="8">
        <f>'Data Sources'!AB243</f>
        <v>1.19420373272161</v>
      </c>
      <c r="I21" s="8">
        <f>'Data Sources'!AC243</f>
        <v>0.46405546575233603</v>
      </c>
      <c r="J21" s="8">
        <f>'Data Sources'!AD243</f>
        <v>0.12072720461332501</v>
      </c>
      <c r="K21" s="8">
        <f>'Data Sources'!AE243</f>
        <v>0.26247333920410471</v>
      </c>
      <c r="L21" s="8">
        <f>'Data Sources'!AF243</f>
        <v>-1.346590299440805</v>
      </c>
      <c r="M21" s="8">
        <f>'Data Sources'!AG243</f>
        <v>0.33632171030701802</v>
      </c>
      <c r="N21" s="8">
        <f>'Data Sources'!AH243</f>
        <v>1.0311911531575886</v>
      </c>
      <c r="O21" s="8">
        <f>'Data Sources'!AI243</f>
        <v>1.13099064889915E-2</v>
      </c>
      <c r="P21" s="8">
        <f>'Data Sources'!C114</f>
        <v>0.38</v>
      </c>
      <c r="R21" s="15">
        <f>OWDEnergy!P41</f>
        <v>73943.64</v>
      </c>
      <c r="S21" s="15">
        <f>OWDEnergy!Q41</f>
        <v>0.21102131400000002</v>
      </c>
      <c r="T21" s="15">
        <f>OWDEnergy!R41</f>
        <v>22474.147655000004</v>
      </c>
      <c r="U21" s="15">
        <f>OWDEnergy!N41</f>
        <v>96417.998676314004</v>
      </c>
      <c r="W21" s="103">
        <f t="shared" si="1"/>
        <v>0.48020144216377503</v>
      </c>
      <c r="X21" s="7">
        <f t="shared" si="0"/>
        <v>367.30614608153701</v>
      </c>
      <c r="Y21" s="107"/>
    </row>
    <row r="22" spans="3:25" x14ac:dyDescent="0.25">
      <c r="C22" s="4">
        <f t="shared" si="2"/>
        <v>1986</v>
      </c>
      <c r="E22" s="8">
        <f>'Data Sources'!N254</f>
        <v>26.1635484247481</v>
      </c>
      <c r="F22" s="8">
        <f t="shared" si="3"/>
        <v>398.14305436986655</v>
      </c>
      <c r="G22" s="8">
        <f>'Data Sources'!P36</f>
        <v>347.61</v>
      </c>
      <c r="H22" s="8">
        <f>'Data Sources'!AB244</f>
        <v>1.2169284994639</v>
      </c>
      <c r="I22" s="8">
        <f>'Data Sources'!AC244</f>
        <v>0.469165854822721</v>
      </c>
      <c r="J22" s="8">
        <f>'Data Sources'!AD244</f>
        <v>0.123740669914189</v>
      </c>
      <c r="K22" s="8">
        <f>'Data Sources'!AE244</f>
        <v>0.27650463237905359</v>
      </c>
      <c r="L22" s="8">
        <f>'Data Sources'!AF244</f>
        <v>-1.347295917877908</v>
      </c>
      <c r="M22" s="8">
        <f>'Data Sources'!AG244</f>
        <v>0.34435542367989713</v>
      </c>
      <c r="N22" s="8">
        <f>'Data Sources'!AH244</f>
        <v>1.0833991623818526</v>
      </c>
      <c r="O22" s="8">
        <f>'Data Sources'!AI244</f>
        <v>8.1227049052652999E-3</v>
      </c>
      <c r="P22" s="8">
        <f>'Data Sources'!C115</f>
        <v>0.44</v>
      </c>
      <c r="R22" s="15">
        <f>OWDEnergy!P42</f>
        <v>75395.402000000002</v>
      </c>
      <c r="S22" s="15">
        <f>OWDEnergy!Q42</f>
        <v>0.42781985699999997</v>
      </c>
      <c r="T22" s="15">
        <f>OWDEnergy!R42</f>
        <v>22992.45985499999</v>
      </c>
      <c r="U22" s="15">
        <f>OWDEnergy!N42</f>
        <v>98388.289674856991</v>
      </c>
      <c r="W22" s="103">
        <f t="shared" si="1"/>
        <v>0.49705173861786989</v>
      </c>
      <c r="X22" s="7">
        <f t="shared" si="0"/>
        <v>393.41663646628149</v>
      </c>
      <c r="Y22" s="107"/>
    </row>
    <row r="23" spans="3:25" x14ac:dyDescent="0.25">
      <c r="C23" s="4">
        <f t="shared" si="2"/>
        <v>1987</v>
      </c>
      <c r="E23" s="8">
        <f>'Data Sources'!N255</f>
        <v>26.611649470549672</v>
      </c>
      <c r="F23" s="8">
        <f t="shared" si="3"/>
        <v>424.7547038404162</v>
      </c>
      <c r="G23" s="8">
        <f>'Data Sources'!P37</f>
        <v>349.31</v>
      </c>
      <c r="H23" s="8">
        <f>'Data Sources'!AB245</f>
        <v>1.2450307577381801</v>
      </c>
      <c r="I23" s="8">
        <f>'Data Sources'!AC245</f>
        <v>0.47318348530264298</v>
      </c>
      <c r="J23" s="8">
        <f>'Data Sources'!AD245</f>
        <v>0.12436906553541301</v>
      </c>
      <c r="K23" s="8">
        <f>'Data Sources'!AE245</f>
        <v>0.29117271840316078</v>
      </c>
      <c r="L23" s="8">
        <f>'Data Sources'!AF245</f>
        <v>-1.3832202043441939</v>
      </c>
      <c r="M23" s="8">
        <f>'Data Sources'!AG245</f>
        <v>0.44336948370001106</v>
      </c>
      <c r="N23" s="8">
        <f>'Data Sources'!AH245</f>
        <v>1.1939053063352141</v>
      </c>
      <c r="O23" s="8">
        <f>'Data Sources'!AI245</f>
        <v>7.8425084958378508E-2</v>
      </c>
      <c r="P23" s="8">
        <f>'Data Sources'!C116</f>
        <v>0.58000000000000007</v>
      </c>
      <c r="R23" s="15">
        <f>OWDEnergy!P43</f>
        <v>78018.576000000001</v>
      </c>
      <c r="S23" s="15">
        <f>OWDEnergy!Q43</f>
        <v>0.57216606000000003</v>
      </c>
      <c r="T23" s="15">
        <f>OWDEnergy!R43</f>
        <v>23589.776999999998</v>
      </c>
      <c r="U23" s="15">
        <f>OWDEnergy!N43</f>
        <v>101608.92516606</v>
      </c>
      <c r="W23" s="103">
        <f t="shared" si="1"/>
        <v>0.51412762708991977</v>
      </c>
      <c r="X23" s="7">
        <f t="shared" si="0"/>
        <v>419.98317793256138</v>
      </c>
      <c r="Y23" s="107"/>
    </row>
    <row r="24" spans="3:25" x14ac:dyDescent="0.25">
      <c r="C24" s="4">
        <f t="shared" si="2"/>
        <v>1988</v>
      </c>
      <c r="E24" s="8">
        <f>'Data Sources'!N256</f>
        <v>27.27843157995742</v>
      </c>
      <c r="F24" s="8">
        <f t="shared" si="3"/>
        <v>452.03313542037364</v>
      </c>
      <c r="G24" s="8">
        <f>'Data Sources'!P38</f>
        <v>351.69</v>
      </c>
      <c r="H24" s="8">
        <f>'Data Sources'!AB246</f>
        <v>1.2854291665521</v>
      </c>
      <c r="I24" s="8">
        <f>'Data Sources'!AC246</f>
        <v>0.47824927187229799</v>
      </c>
      <c r="J24" s="8">
        <f>'Data Sources'!AD246</f>
        <v>0.12669947639623599</v>
      </c>
      <c r="K24" s="8">
        <f>'Data Sources'!AE246</f>
        <v>0.306890047044516</v>
      </c>
      <c r="L24" s="8">
        <f>'Data Sources'!AF246</f>
        <v>-1.391685584701166</v>
      </c>
      <c r="M24" s="8">
        <f>'Data Sources'!AG246</f>
        <v>0.55073304230715348</v>
      </c>
      <c r="N24" s="8">
        <f>'Data Sources'!AH246</f>
        <v>1.3563154194711373</v>
      </c>
      <c r="O24" s="8">
        <f>'Data Sources'!AI246</f>
        <v>8.9254053737071404E-2</v>
      </c>
      <c r="P24" s="8">
        <f>'Data Sources'!C117</f>
        <v>0.65</v>
      </c>
      <c r="R24" s="15">
        <f>OWDEnergy!P44</f>
        <v>80713.862000000008</v>
      </c>
      <c r="S24" s="15">
        <f>OWDEnergy!Q44</f>
        <v>0.94937706799999999</v>
      </c>
      <c r="T24" s="15">
        <f>OWDEnergy!R44</f>
        <v>24333.029639999993</v>
      </c>
      <c r="U24" s="15">
        <f>OWDEnergy!N44</f>
        <v>105047.841017068</v>
      </c>
      <c r="W24" s="103">
        <f t="shared" si="1"/>
        <v>0.53142910758015205</v>
      </c>
      <c r="X24" s="7">
        <f t="shared" si="0"/>
        <v>447.00577048002742</v>
      </c>
      <c r="Y24" s="107"/>
    </row>
    <row r="25" spans="3:25" x14ac:dyDescent="0.25">
      <c r="C25" s="4">
        <f t="shared" si="2"/>
        <v>1989</v>
      </c>
      <c r="E25" s="8">
        <f>'Data Sources'!N257</f>
        <v>27.362366110421672</v>
      </c>
      <c r="F25" s="8">
        <f t="shared" si="3"/>
        <v>479.39550153079529</v>
      </c>
      <c r="G25" s="8">
        <f>'Data Sources'!P39</f>
        <v>353.2</v>
      </c>
      <c r="H25" s="8">
        <f>'Data Sources'!AB247</f>
        <v>1.3116262000174601</v>
      </c>
      <c r="I25" s="8">
        <f>'Data Sources'!AC247</f>
        <v>0.48366714629354202</v>
      </c>
      <c r="J25" s="8">
        <f>'Data Sources'!AD247</f>
        <v>0.13018675691329201</v>
      </c>
      <c r="K25" s="8">
        <f>'Data Sources'!AE247</f>
        <v>0.32079542759197782</v>
      </c>
      <c r="L25" s="8">
        <f>'Data Sources'!AF247</f>
        <v>-1.379347139277977</v>
      </c>
      <c r="M25" s="8">
        <f>'Data Sources'!AG247</f>
        <v>0.65064227223552884</v>
      </c>
      <c r="N25" s="8">
        <f>'Data Sources'!AH247</f>
        <v>1.517570663773824</v>
      </c>
      <c r="O25" s="8">
        <f>'Data Sources'!AI247</f>
        <v>6.6571634467843005E-2</v>
      </c>
      <c r="P25" s="8">
        <f>'Data Sources'!C118</f>
        <v>0.53</v>
      </c>
      <c r="R25" s="15">
        <f>OWDEnergy!P45</f>
        <v>82335.385000000009</v>
      </c>
      <c r="S25" s="15">
        <f>OWDEnergy!Q45</f>
        <v>8.0888881500000007</v>
      </c>
      <c r="T25" s="15">
        <f>OWDEnergy!R45</f>
        <v>24608.44988</v>
      </c>
      <c r="U25" s="15">
        <f>OWDEnergy!N45</f>
        <v>106951.92376815001</v>
      </c>
      <c r="W25" s="103">
        <f t="shared" si="1"/>
        <v>0.54895618008833935</v>
      </c>
      <c r="X25" s="7">
        <f t="shared" si="0"/>
        <v>474.48441410902888</v>
      </c>
      <c r="Y25" s="107"/>
    </row>
    <row r="26" spans="3:25" x14ac:dyDescent="0.25">
      <c r="C26" s="4">
        <f t="shared" si="2"/>
        <v>1990</v>
      </c>
      <c r="E26" s="8">
        <f>'Data Sources'!N258</f>
        <v>27.728273525001629</v>
      </c>
      <c r="F26" s="8">
        <f t="shared" si="3"/>
        <v>507.1237750557969</v>
      </c>
      <c r="G26" s="8">
        <f>'Data Sources'!P40</f>
        <v>354.45</v>
      </c>
      <c r="H26" s="8">
        <f>'Data Sources'!AB248</f>
        <v>1.3302907672815301</v>
      </c>
      <c r="I26" s="8">
        <f>'Data Sources'!AC248</f>
        <v>0.48667646209562898</v>
      </c>
      <c r="J26" s="8">
        <f>'Data Sources'!AD248</f>
        <v>0.13325502260587899</v>
      </c>
      <c r="K26" s="8">
        <f>'Data Sources'!AE248</f>
        <v>0.33266408163964017</v>
      </c>
      <c r="L26" s="8">
        <f>'Data Sources'!AF248</f>
        <v>-1.396628232143371</v>
      </c>
      <c r="M26" s="8">
        <f>'Data Sources'!AG248</f>
        <v>0.64007731963432613</v>
      </c>
      <c r="N26" s="8">
        <f>'Data Sources'!AH248</f>
        <v>1.5263354211136335</v>
      </c>
      <c r="O26" s="8">
        <f>'Data Sources'!AI248</f>
        <v>7.4459863754752997E-2</v>
      </c>
      <c r="P26" s="8">
        <f>'Data Sources'!C119</f>
        <v>0.71</v>
      </c>
      <c r="R26" s="15">
        <f>OWDEnergy!P46</f>
        <v>83316.877999999997</v>
      </c>
      <c r="S26" s="15">
        <f>OWDEnergy!Q46</f>
        <v>11.168668100000001</v>
      </c>
      <c r="T26" s="15">
        <f>OWDEnergy!R46</f>
        <v>25127.278590000002</v>
      </c>
      <c r="U26" s="15">
        <f>OWDEnergy!N46</f>
        <v>108455.3252581</v>
      </c>
      <c r="W26" s="103">
        <f t="shared" si="1"/>
        <v>0.56670884461465221</v>
      </c>
      <c r="X26" s="7">
        <f t="shared" si="0"/>
        <v>502.41910881921649</v>
      </c>
      <c r="Y26" s="107"/>
    </row>
    <row r="27" spans="3:25" x14ac:dyDescent="0.25">
      <c r="C27" s="4">
        <f t="shared" si="2"/>
        <v>1991</v>
      </c>
      <c r="E27" s="8">
        <f>'Data Sources'!N259</f>
        <v>28.179142008864904</v>
      </c>
      <c r="F27" s="8">
        <f t="shared" si="3"/>
        <v>535.30291706466176</v>
      </c>
      <c r="G27" s="8">
        <f>'Data Sources'!P41</f>
        <v>355.7</v>
      </c>
      <c r="H27" s="8">
        <f>'Data Sources'!AB249</f>
        <v>1.3509510069366599</v>
      </c>
      <c r="I27" s="8">
        <f>'Data Sources'!AC249</f>
        <v>0.49194417231183601</v>
      </c>
      <c r="J27" s="8">
        <f>'Data Sources'!AD249</f>
        <v>0.13556102464977601</v>
      </c>
      <c r="K27" s="8">
        <f>'Data Sources'!AE249</f>
        <v>0.34217217392639082</v>
      </c>
      <c r="L27" s="8">
        <f>'Data Sources'!AF249</f>
        <v>-1.4660129684656751</v>
      </c>
      <c r="M27" s="8">
        <f>'Data Sources'!AG249</f>
        <v>-4.2137277191231115E-2</v>
      </c>
      <c r="N27" s="8">
        <f>'Data Sources'!AH249</f>
        <v>0.81247813216775655</v>
      </c>
      <c r="O27" s="8">
        <f>'Data Sources'!AI249</f>
        <v>-0.70912929864975005</v>
      </c>
      <c r="P27" s="8">
        <f>'Data Sources'!C120</f>
        <v>0.66999999999999993</v>
      </c>
      <c r="R27" s="15">
        <f>OWDEnergy!P47</f>
        <v>83536.396999999997</v>
      </c>
      <c r="S27" s="15">
        <f>OWDEnergy!Q47</f>
        <v>12.7536927</v>
      </c>
      <c r="T27" s="15">
        <f>OWDEnergy!R47</f>
        <v>25684.646530000002</v>
      </c>
      <c r="U27" s="15">
        <f>OWDEnergy!N47</f>
        <v>109233.7972227</v>
      </c>
      <c r="W27" s="103">
        <f t="shared" si="1"/>
        <v>0.58468710115886324</v>
      </c>
      <c r="X27" s="7">
        <f t="shared" si="0"/>
        <v>530.80985461082309</v>
      </c>
      <c r="Y27" s="107"/>
    </row>
    <row r="28" spans="3:25" x14ac:dyDescent="0.25">
      <c r="C28" s="4">
        <f t="shared" si="2"/>
        <v>1992</v>
      </c>
      <c r="E28" s="8">
        <f>'Data Sources'!N260</f>
        <v>27.808927603703893</v>
      </c>
      <c r="F28" s="8">
        <f t="shared" si="3"/>
        <v>563.11184466836562</v>
      </c>
      <c r="G28" s="8">
        <f>'Data Sources'!P42</f>
        <v>356.54</v>
      </c>
      <c r="H28" s="8">
        <f>'Data Sources'!AB250</f>
        <v>1.3619604000793699</v>
      </c>
      <c r="I28" s="8">
        <f>'Data Sources'!AC250</f>
        <v>0.494914623748336</v>
      </c>
      <c r="J28" s="8">
        <f>'Data Sources'!AD250</f>
        <v>0.13728644099392001</v>
      </c>
      <c r="K28" s="8">
        <f>'Data Sources'!AE250</f>
        <v>0.3503826139768037</v>
      </c>
      <c r="L28" s="8">
        <f>'Data Sources'!AF250</f>
        <v>-1.3356673154924081</v>
      </c>
      <c r="M28" s="8">
        <f>'Data Sources'!AG250</f>
        <v>-1.3077301473330827</v>
      </c>
      <c r="N28" s="8">
        <f>'Data Sources'!AH250</f>
        <v>-0.2988533840270613</v>
      </c>
      <c r="O28" s="8">
        <f>'Data Sources'!AI250</f>
        <v>-1.9554647679755219</v>
      </c>
      <c r="P28" s="8">
        <f>'Data Sources'!C121</f>
        <v>0.48</v>
      </c>
      <c r="R28" s="15">
        <f>OWDEnergy!P48</f>
        <v>84052.555000000008</v>
      </c>
      <c r="S28" s="15">
        <f>OWDEnergy!Q48</f>
        <v>14.442752</v>
      </c>
      <c r="T28" s="15">
        <f>OWDEnergy!R48</f>
        <v>25888.072965000003</v>
      </c>
      <c r="U28" s="15">
        <f>OWDEnergy!N48</f>
        <v>109955.07071700001</v>
      </c>
      <c r="W28" s="103">
        <f t="shared" si="1"/>
        <v>0.60289094972114299</v>
      </c>
      <c r="X28" s="7">
        <f t="shared" si="0"/>
        <v>559.65665148384869</v>
      </c>
      <c r="Y28" s="107"/>
    </row>
    <row r="29" spans="3:25" x14ac:dyDescent="0.25">
      <c r="C29" s="4">
        <f t="shared" si="2"/>
        <v>1993</v>
      </c>
      <c r="E29" s="8">
        <f>'Data Sources'!N261</f>
        <v>27.752353071658014</v>
      </c>
      <c r="F29" s="8">
        <f t="shared" si="3"/>
        <v>590.86419774002366</v>
      </c>
      <c r="G29" s="8">
        <f>'Data Sources'!P43</f>
        <v>357.21</v>
      </c>
      <c r="H29" s="8">
        <f>'Data Sources'!AB251</f>
        <v>1.37326755584814</v>
      </c>
      <c r="I29" s="8">
        <f>'Data Sources'!AC251</f>
        <v>0.49568302855299201</v>
      </c>
      <c r="J29" s="8">
        <f>'Data Sources'!AD251</f>
        <v>0.138336054021409</v>
      </c>
      <c r="K29" s="8">
        <f>'Data Sources'!AE251</f>
        <v>0.35495476129661985</v>
      </c>
      <c r="L29" s="8">
        <f>'Data Sources'!AF251</f>
        <v>-1.3396118632407381</v>
      </c>
      <c r="M29" s="8">
        <f>'Data Sources'!AG251</f>
        <v>-0.35315893717538849</v>
      </c>
      <c r="N29" s="8">
        <f>'Data Sources'!AH251</f>
        <v>0.66947059930303432</v>
      </c>
      <c r="O29" s="8">
        <f>'Data Sources'!AI251</f>
        <v>-0.84488712892911311</v>
      </c>
      <c r="P29" s="8">
        <f>'Data Sources'!C122</f>
        <v>0.49</v>
      </c>
      <c r="R29" s="15">
        <f>OWDEnergy!P49</f>
        <v>84220.555999999997</v>
      </c>
      <c r="S29" s="15">
        <f>OWDEnergy!Q49</f>
        <v>17.3912394</v>
      </c>
      <c r="T29" s="15">
        <f>OWDEnergy!R49</f>
        <v>26614.731420000004</v>
      </c>
      <c r="U29" s="15">
        <f>OWDEnergy!N49</f>
        <v>110852.6786594</v>
      </c>
      <c r="W29" s="103">
        <f t="shared" si="1"/>
        <v>0.62132039030166197</v>
      </c>
      <c r="X29" s="7">
        <f t="shared" si="0"/>
        <v>588.95949943817686</v>
      </c>
      <c r="Y29" s="107"/>
    </row>
    <row r="30" spans="3:25" x14ac:dyDescent="0.25">
      <c r="C30" s="4">
        <f t="shared" si="2"/>
        <v>1994</v>
      </c>
      <c r="E30" s="8">
        <f>'Data Sources'!N262</f>
        <v>28.905971289310298</v>
      </c>
      <c r="F30" s="8">
        <f t="shared" si="3"/>
        <v>619.77016902933394</v>
      </c>
      <c r="G30" s="8">
        <f>'Data Sources'!P44</f>
        <v>358.96</v>
      </c>
      <c r="H30" s="8">
        <f>'Data Sources'!AB252</f>
        <v>1.3967603123132</v>
      </c>
      <c r="I30" s="8">
        <f>'Data Sources'!AC252</f>
        <v>0.49784588867296098</v>
      </c>
      <c r="J30" s="8">
        <f>'Data Sources'!AD252</f>
        <v>0.140124681296244</v>
      </c>
      <c r="K30" s="8">
        <f>'Data Sources'!AE252</f>
        <v>0.3590215364802693</v>
      </c>
      <c r="L30" s="8">
        <f>'Data Sources'!AF252</f>
        <v>-1.3786798885321081</v>
      </c>
      <c r="M30" s="8">
        <f>'Data Sources'!AG252</f>
        <v>0.34710606800926436</v>
      </c>
      <c r="N30" s="8">
        <f>'Data Sources'!AH252</f>
        <v>1.3621785982398307</v>
      </c>
      <c r="O30" s="8">
        <f>'Data Sources'!AI252</f>
        <v>-7.298380899207009E-2</v>
      </c>
      <c r="P30" s="8">
        <f>'Data Sources'!C123</f>
        <v>0.57000000000000006</v>
      </c>
      <c r="R30" s="15">
        <f>OWDEnergy!P50</f>
        <v>85272.976999999999</v>
      </c>
      <c r="S30" s="15">
        <f>OWDEnergy!Q50</f>
        <v>21.4686457</v>
      </c>
      <c r="T30" s="15">
        <f>OWDEnergy!R50</f>
        <v>26932.174345999993</v>
      </c>
      <c r="U30" s="15">
        <f>OWDEnergy!N50</f>
        <v>112226.61999169999</v>
      </c>
      <c r="W30" s="103">
        <f t="shared" si="1"/>
        <v>0.63997542290002229</v>
      </c>
      <c r="X30" s="7">
        <f t="shared" si="0"/>
        <v>618.71839847392403</v>
      </c>
      <c r="Y30" s="107"/>
    </row>
    <row r="31" spans="3:25" x14ac:dyDescent="0.25">
      <c r="C31" s="4">
        <f t="shared" si="2"/>
        <v>1995</v>
      </c>
      <c r="E31" s="8">
        <f>'Data Sources'!N263</f>
        <v>28.988200588712356</v>
      </c>
      <c r="F31" s="8">
        <f t="shared" si="3"/>
        <v>648.75836961804634</v>
      </c>
      <c r="G31" s="8">
        <f>'Data Sources'!P45</f>
        <v>360.97</v>
      </c>
      <c r="H31" s="8">
        <f>'Data Sources'!AB253</f>
        <v>1.4253032747222001</v>
      </c>
      <c r="I31" s="8">
        <f>'Data Sources'!AC253</f>
        <v>0.49977525821791202</v>
      </c>
      <c r="J31" s="8">
        <f>'Data Sources'!AD253</f>
        <v>0.14209576695331</v>
      </c>
      <c r="K31" s="8">
        <f>'Data Sources'!AE253</f>
        <v>0.3625856383891285</v>
      </c>
      <c r="L31" s="8">
        <f>'Data Sources'!AF253</f>
        <v>-1.3185953931641832</v>
      </c>
      <c r="M31" s="8">
        <f>'Data Sources'!AG253</f>
        <v>0.50858222425401256</v>
      </c>
      <c r="N31" s="8">
        <f>'Data Sources'!AH253</f>
        <v>1.6197467693723799</v>
      </c>
      <c r="O31" s="8">
        <f>'Data Sources'!AI253</f>
        <v>0.1213855451220538</v>
      </c>
      <c r="P31" s="8">
        <f>'Data Sources'!C124</f>
        <v>0.71</v>
      </c>
      <c r="R31" s="15">
        <f>OWDEnergy!P51</f>
        <v>86770.078999999998</v>
      </c>
      <c r="S31" s="15">
        <f>OWDEnergy!Q51</f>
        <v>24.7527933</v>
      </c>
      <c r="T31" s="15">
        <f>OWDEnergy!R51</f>
        <v>27719.101000000006</v>
      </c>
      <c r="U31" s="15">
        <f>OWDEnergy!N51</f>
        <v>114513.9327933</v>
      </c>
      <c r="W31" s="103">
        <f t="shared" si="1"/>
        <v>0.65885604751656501</v>
      </c>
      <c r="X31" s="7">
        <f t="shared" si="0"/>
        <v>648.93334859109018</v>
      </c>
      <c r="Y31" s="107"/>
    </row>
    <row r="32" spans="3:25" x14ac:dyDescent="0.25">
      <c r="C32" s="4">
        <f t="shared" si="2"/>
        <v>1996</v>
      </c>
      <c r="E32" s="8">
        <f>'Data Sources'!N264</f>
        <v>30.295493978166743</v>
      </c>
      <c r="F32" s="8">
        <f t="shared" si="3"/>
        <v>679.05386359621309</v>
      </c>
      <c r="G32" s="8">
        <f>'Data Sources'!P46</f>
        <v>362.74</v>
      </c>
      <c r="H32" s="8">
        <f>'Data Sources'!AB254</f>
        <v>1.4526273266086001</v>
      </c>
      <c r="I32" s="8">
        <f>'Data Sources'!AC254</f>
        <v>0.50057134514802304</v>
      </c>
      <c r="J32" s="8">
        <f>'Data Sources'!AD254</f>
        <v>0.14492236825509899</v>
      </c>
      <c r="K32" s="8">
        <f>'Data Sources'!AE254</f>
        <v>0.36591662676379799</v>
      </c>
      <c r="L32" s="8">
        <f>'Data Sources'!AF254</f>
        <v>-1.285928839735381</v>
      </c>
      <c r="M32" s="8">
        <f>'Data Sources'!AG254</f>
        <v>0.55844037777071798</v>
      </c>
      <c r="N32" s="8">
        <f>'Data Sources'!AH254</f>
        <v>1.7365492048108573</v>
      </c>
      <c r="O32" s="8">
        <f>'Data Sources'!AI254</f>
        <v>0.20279787921302481</v>
      </c>
      <c r="P32" s="8">
        <f>'Data Sources'!C125</f>
        <v>0.59000000000000008</v>
      </c>
      <c r="R32" s="15">
        <f>OWDEnergy!P52</f>
        <v>89353.365999999995</v>
      </c>
      <c r="S32" s="15">
        <f>OWDEnergy!Q52</f>
        <v>27.541195300000002</v>
      </c>
      <c r="T32" s="15">
        <f>OWDEnergy!R52</f>
        <v>28193.927385000017</v>
      </c>
      <c r="U32" s="15">
        <f>OWDEnergy!N52</f>
        <v>117574.83458030001</v>
      </c>
      <c r="W32" s="103">
        <f t="shared" si="1"/>
        <v>0.67796226415100591</v>
      </c>
      <c r="X32" s="7">
        <f t="shared" si="0"/>
        <v>679.60434978955891</v>
      </c>
      <c r="Y32" s="107"/>
    </row>
    <row r="33" spans="3:25" x14ac:dyDescent="0.25">
      <c r="C33" s="4">
        <f t="shared" si="2"/>
        <v>1997</v>
      </c>
      <c r="E33" s="8">
        <f>'Data Sources'!N265</f>
        <v>31.83451507878684</v>
      </c>
      <c r="F33" s="8">
        <f t="shared" si="3"/>
        <v>710.8883786749999</v>
      </c>
      <c r="G33" s="8">
        <f>'Data Sources'!P47</f>
        <v>363.88</v>
      </c>
      <c r="H33" s="8">
        <f>'Data Sources'!AB255</f>
        <v>1.4696391928569701</v>
      </c>
      <c r="I33" s="8">
        <f>'Data Sources'!AC255</f>
        <v>0.50187168200530197</v>
      </c>
      <c r="J33" s="8">
        <f>'Data Sources'!AD255</f>
        <v>0.14768741037730099</v>
      </c>
      <c r="K33" s="8">
        <f>'Data Sources'!AE255</f>
        <v>0.36823046856480585</v>
      </c>
      <c r="L33" s="8">
        <f>'Data Sources'!AF255</f>
        <v>-1.416364236459241</v>
      </c>
      <c r="M33" s="8">
        <f>'Data Sources'!AG255</f>
        <v>0.63881823598247367</v>
      </c>
      <c r="N33" s="8">
        <f>'Data Sources'!AH255</f>
        <v>1.7098827533276115</v>
      </c>
      <c r="O33" s="8">
        <f>'Data Sources'!AI255</f>
        <v>0.2097480421435389</v>
      </c>
      <c r="P33" s="8">
        <f>'Data Sources'!C126</f>
        <v>0.72</v>
      </c>
      <c r="R33" s="15">
        <f>OWDEnergy!P53</f>
        <v>90245.731</v>
      </c>
      <c r="S33" s="15">
        <f>OWDEnergy!Q53</f>
        <v>35.494090200000002</v>
      </c>
      <c r="T33" s="15">
        <f>OWDEnergy!R53</f>
        <v>28451.385800000011</v>
      </c>
      <c r="U33" s="15">
        <f>OWDEnergy!N53</f>
        <v>118732.61089020001</v>
      </c>
      <c r="W33" s="103">
        <f t="shared" si="1"/>
        <v>0.69729407280357236</v>
      </c>
      <c r="X33" s="7">
        <f t="shared" si="0"/>
        <v>710.73140206944663</v>
      </c>
      <c r="Y33" s="107"/>
    </row>
    <row r="34" spans="3:25" x14ac:dyDescent="0.25">
      <c r="C34" s="4">
        <f t="shared" si="2"/>
        <v>1998</v>
      </c>
      <c r="E34" s="8">
        <f>'Data Sources'!N266</f>
        <v>30.473171522488538</v>
      </c>
      <c r="F34" s="8">
        <f t="shared" si="3"/>
        <v>741.36155019748844</v>
      </c>
      <c r="G34" s="8">
        <f>'Data Sources'!P48</f>
        <v>366.84</v>
      </c>
      <c r="H34" s="8">
        <f>'Data Sources'!AB256</f>
        <v>1.51030064020594</v>
      </c>
      <c r="I34" s="8">
        <f>'Data Sources'!AC256</f>
        <v>0.50587410091603102</v>
      </c>
      <c r="J34" s="8">
        <f>'Data Sources'!AD256</f>
        <v>0.150204090930985</v>
      </c>
      <c r="K34" s="8">
        <f>'Data Sources'!AE256</f>
        <v>0.37051318937299266</v>
      </c>
      <c r="L34" s="8">
        <f>'Data Sources'!AF256</f>
        <v>-1.390596796231736</v>
      </c>
      <c r="M34" s="8">
        <f>'Data Sources'!AG256</f>
        <v>0.68038617472838958</v>
      </c>
      <c r="N34" s="8">
        <f>'Data Sources'!AH256</f>
        <v>1.8266813999226024</v>
      </c>
      <c r="O34" s="8">
        <f>'Data Sources'!AI256</f>
        <v>0.16502839244067991</v>
      </c>
      <c r="P34" s="8">
        <f>'Data Sources'!C127</f>
        <v>0.87</v>
      </c>
      <c r="R34" s="15">
        <f>OWDEnergy!P54</f>
        <v>90618.581999999995</v>
      </c>
      <c r="S34" s="15">
        <f>OWDEnergy!Q54</f>
        <v>46.503088399999996</v>
      </c>
      <c r="T34" s="15">
        <f>OWDEnergy!R54</f>
        <v>28788.641360000009</v>
      </c>
      <c r="U34" s="15">
        <f>OWDEnergy!N54</f>
        <v>119453.7264484</v>
      </c>
      <c r="W34" s="103">
        <f t="shared" si="1"/>
        <v>0.71685147347420752</v>
      </c>
      <c r="X34" s="7">
        <f t="shared" si="0"/>
        <v>742.31450543063693</v>
      </c>
      <c r="Y34" s="107"/>
    </row>
    <row r="35" spans="3:25" x14ac:dyDescent="0.25">
      <c r="C35" s="4">
        <f t="shared" si="2"/>
        <v>1999</v>
      </c>
      <c r="E35" s="8">
        <f>'Data Sources'!N267</f>
        <v>30.881906796859436</v>
      </c>
      <c r="F35" s="8">
        <f t="shared" si="3"/>
        <v>772.24345699434787</v>
      </c>
      <c r="G35" s="8">
        <f>'Data Sources'!P49</f>
        <v>368.54</v>
      </c>
      <c r="H35" s="8">
        <f>'Data Sources'!AB257</f>
        <v>1.54245107653075</v>
      </c>
      <c r="I35" s="8">
        <f>'Data Sources'!AC257</f>
        <v>0.50883903921544604</v>
      </c>
      <c r="J35" s="8">
        <f>'Data Sources'!AD257</f>
        <v>0.153449436251199</v>
      </c>
      <c r="K35" s="8">
        <f>'Data Sources'!AE257</f>
        <v>0.37275832779852686</v>
      </c>
      <c r="L35" s="8">
        <f>'Data Sources'!AF257</f>
        <v>-1.25885063449186</v>
      </c>
      <c r="M35" s="8">
        <f>'Data Sources'!AG257</f>
        <v>0.69402072404838311</v>
      </c>
      <c r="N35" s="8">
        <f>'Data Sources'!AH257</f>
        <v>2.012667969352445</v>
      </c>
      <c r="O35" s="8">
        <f>'Data Sources'!AI257</f>
        <v>0.13478765190438891</v>
      </c>
      <c r="P35" s="8">
        <f>'Data Sources'!C128</f>
        <v>0.64</v>
      </c>
      <c r="R35" s="15">
        <f>OWDEnergy!P55</f>
        <v>92016.495999999999</v>
      </c>
      <c r="S35" s="15">
        <f>OWDEnergy!Q55</f>
        <v>61.478292499999995</v>
      </c>
      <c r="T35" s="15">
        <f>OWDEnergy!R55</f>
        <v>29334.089559999997</v>
      </c>
      <c r="U35" s="15">
        <f>OWDEnergy!N55</f>
        <v>121412.0638525</v>
      </c>
      <c r="W35" s="103">
        <f t="shared" si="1"/>
        <v>0.73663446616279771</v>
      </c>
      <c r="X35" s="7">
        <f t="shared" si="0"/>
        <v>774.35365987324622</v>
      </c>
      <c r="Y35" s="107"/>
    </row>
    <row r="36" spans="3:25" x14ac:dyDescent="0.25">
      <c r="C36" s="4">
        <f t="shared" si="2"/>
        <v>2000</v>
      </c>
      <c r="E36" s="8">
        <f>'Data Sources'!N268</f>
        <v>30.832996340851242</v>
      </c>
      <c r="F36" s="8">
        <f t="shared" si="3"/>
        <v>803.07645333519906</v>
      </c>
      <c r="G36" s="8">
        <f>'Data Sources'!P50</f>
        <v>369.71</v>
      </c>
      <c r="H36" s="8">
        <f>'Data Sources'!AB258</f>
        <v>1.5605891179948901</v>
      </c>
      <c r="I36" s="8">
        <f>'Data Sources'!AC258</f>
        <v>0.50929857513839605</v>
      </c>
      <c r="J36" s="8">
        <f>'Data Sources'!AD258</f>
        <v>0.15669793126991399</v>
      </c>
      <c r="K36" s="8">
        <f>'Data Sources'!AE258</f>
        <v>0.37491931428723274</v>
      </c>
      <c r="L36" s="8">
        <f>'Data Sources'!AF258</f>
        <v>-1.2193228258575859</v>
      </c>
      <c r="M36" s="8">
        <f>'Data Sources'!AG258</f>
        <v>0.71455474338008407</v>
      </c>
      <c r="N36" s="8">
        <f>'Data Sources'!AH258</f>
        <v>2.0967368562129316</v>
      </c>
      <c r="O36" s="8">
        <f>'Data Sources'!AI258</f>
        <v>0.11077195524690199</v>
      </c>
      <c r="P36" s="8">
        <f>'Data Sources'!C129</f>
        <v>0.65</v>
      </c>
      <c r="R36" s="15">
        <f>OWDEnergy!P56</f>
        <v>94467.260999999999</v>
      </c>
      <c r="S36" s="15">
        <f>OWDEnergy!Q56</f>
        <v>90.187992899999998</v>
      </c>
      <c r="T36" s="15">
        <f>OWDEnergy!R56</f>
        <v>29730.800069999998</v>
      </c>
      <c r="U36" s="15">
        <f>OWDEnergy!N56</f>
        <v>124288.24906289999</v>
      </c>
      <c r="W36" s="103">
        <f t="shared" si="1"/>
        <v>0.75664305086957029</v>
      </c>
      <c r="X36" s="7">
        <f t="shared" si="0"/>
        <v>806.84886539715808</v>
      </c>
      <c r="Y36" s="107"/>
    </row>
    <row r="37" spans="3:25" x14ac:dyDescent="0.25">
      <c r="C37" s="4">
        <f t="shared" si="2"/>
        <v>2001</v>
      </c>
      <c r="E37" s="8">
        <f>'Data Sources'!N269</f>
        <v>30.496485529851551</v>
      </c>
      <c r="F37" s="8">
        <f t="shared" si="3"/>
        <v>833.57293886505056</v>
      </c>
      <c r="G37" s="8">
        <f>'Data Sources'!P51</f>
        <v>371.32</v>
      </c>
      <c r="H37" s="8">
        <f>'Data Sources'!AB259</f>
        <v>1.58460076712335</v>
      </c>
      <c r="I37" s="8">
        <f>'Data Sources'!AC259</f>
        <v>0.50868825462968403</v>
      </c>
      <c r="J37" s="8">
        <f>'Data Sources'!AD259</f>
        <v>0.15914249561576499</v>
      </c>
      <c r="K37" s="8">
        <f>'Data Sources'!AE259</f>
        <v>0.37676290903313675</v>
      </c>
      <c r="L37" s="8">
        <f>'Data Sources'!AF259</f>
        <v>-1.222890752634286</v>
      </c>
      <c r="M37" s="8">
        <f>'Data Sources'!AG259</f>
        <v>0.70249140105237928</v>
      </c>
      <c r="N37" s="8">
        <f>'Data Sources'!AH259</f>
        <v>2.108795074820029</v>
      </c>
      <c r="O37" s="8">
        <f>'Data Sources'!AI259</f>
        <v>0.11572858641706089</v>
      </c>
      <c r="P37" s="8">
        <f>'Data Sources'!C130</f>
        <v>0.8</v>
      </c>
      <c r="R37" s="15">
        <f>OWDEnergy!P57</f>
        <v>95595.224000000002</v>
      </c>
      <c r="S37" s="15">
        <f>OWDEnergy!Q57</f>
        <v>109.9503284</v>
      </c>
      <c r="T37" s="15">
        <f>OWDEnergy!R57</f>
        <v>29686.101340000005</v>
      </c>
      <c r="U37" s="15">
        <f>OWDEnergy!N57</f>
        <v>125391.27566840001</v>
      </c>
      <c r="W37" s="103">
        <f t="shared" si="1"/>
        <v>0.77687722759429789</v>
      </c>
      <c r="X37" s="7">
        <f t="shared" si="0"/>
        <v>839.80012200260535</v>
      </c>
      <c r="Y37" s="107"/>
    </row>
    <row r="38" spans="3:25" x14ac:dyDescent="0.25">
      <c r="C38" s="4">
        <f t="shared" si="2"/>
        <v>2002</v>
      </c>
      <c r="E38" s="8">
        <f>'Data Sources'!N270</f>
        <v>31.430698496434498</v>
      </c>
      <c r="F38" s="8">
        <f t="shared" si="3"/>
        <v>865.00363736148506</v>
      </c>
      <c r="G38" s="8">
        <f>'Data Sources'!P52</f>
        <v>373.45</v>
      </c>
      <c r="H38" s="8">
        <f>'Data Sources'!AB260</f>
        <v>1.6150206063472301</v>
      </c>
      <c r="I38" s="8">
        <f>'Data Sources'!AC260</f>
        <v>0.50900756264239</v>
      </c>
      <c r="J38" s="8">
        <f>'Data Sources'!AD260</f>
        <v>0.16125005411058799</v>
      </c>
      <c r="K38" s="8">
        <f>'Data Sources'!AE260</f>
        <v>0.3785022689445961</v>
      </c>
      <c r="L38" s="8">
        <f>'Data Sources'!AF260</f>
        <v>-1.2935586304182989</v>
      </c>
      <c r="M38" s="8">
        <f>'Data Sources'!AG260</f>
        <v>0.73076467206719065</v>
      </c>
      <c r="N38" s="8">
        <f>'Data Sources'!AH260</f>
        <v>2.1009865336936957</v>
      </c>
      <c r="O38" s="8">
        <f>'Data Sources'!AI260</f>
        <v>0.11746419333221901</v>
      </c>
      <c r="P38" s="8">
        <f>'Data Sources'!C131</f>
        <v>0.89</v>
      </c>
      <c r="R38" s="15">
        <f>OWDEnergy!P58</f>
        <v>97731.235000000001</v>
      </c>
      <c r="S38" s="15">
        <f>OWDEnergy!Q58</f>
        <v>148.43507740000001</v>
      </c>
      <c r="T38" s="15">
        <f>OWDEnergy!R58</f>
        <v>29848.538699999994</v>
      </c>
      <c r="U38" s="15">
        <f>OWDEnergy!N58</f>
        <v>127728.2087774</v>
      </c>
      <c r="W38" s="103">
        <f t="shared" si="1"/>
        <v>0.79733699633703736</v>
      </c>
      <c r="X38" s="7">
        <f t="shared" si="0"/>
        <v>873.20742968935519</v>
      </c>
      <c r="Y38" s="107"/>
    </row>
    <row r="39" spans="3:25" x14ac:dyDescent="0.25">
      <c r="C39" s="4">
        <f t="shared" si="2"/>
        <v>2003</v>
      </c>
      <c r="E39" s="8">
        <f>'Data Sources'!N271</f>
        <v>33.772801008936398</v>
      </c>
      <c r="F39" s="8">
        <f t="shared" si="3"/>
        <v>898.77643837042149</v>
      </c>
      <c r="G39" s="8">
        <f>'Data Sources'!P53</f>
        <v>375.98</v>
      </c>
      <c r="H39" s="8">
        <f>'Data Sources'!AB261</f>
        <v>1.6534047011435</v>
      </c>
      <c r="I39" s="8">
        <f>'Data Sources'!AC261</f>
        <v>0.51059586519297395</v>
      </c>
      <c r="J39" s="8">
        <f>'Data Sources'!AD261</f>
        <v>0.16354097481427801</v>
      </c>
      <c r="K39" s="8">
        <f>'Data Sources'!AE261</f>
        <v>0.3799508192563863</v>
      </c>
      <c r="L39" s="8">
        <f>'Data Sources'!AF261</f>
        <v>-1.328172483730101</v>
      </c>
      <c r="M39" s="8">
        <f>'Data Sources'!AG261</f>
        <v>0.65671070945275622</v>
      </c>
      <c r="N39" s="8">
        <f>'Data Sources'!AH261</f>
        <v>2.0360305861297934</v>
      </c>
      <c r="O39" s="8">
        <f>'Data Sources'!AI261</f>
        <v>0.1619900691939104</v>
      </c>
      <c r="P39" s="8">
        <f>'Data Sources'!C132</f>
        <v>0.88</v>
      </c>
      <c r="R39" s="15">
        <f>OWDEnergy!P59</f>
        <v>101858.211</v>
      </c>
      <c r="S39" s="15">
        <f>OWDEnergy!Q59</f>
        <v>178.57523230000001</v>
      </c>
      <c r="T39" s="15">
        <f>OWDEnergy!R59</f>
        <v>29527.546390000021</v>
      </c>
      <c r="U39" s="15">
        <f>OWDEnergy!N59</f>
        <v>131564.33262230002</v>
      </c>
      <c r="W39" s="103">
        <f t="shared" si="1"/>
        <v>0.81802235709790239</v>
      </c>
      <c r="X39" s="7">
        <f t="shared" si="0"/>
        <v>907.07078845752403</v>
      </c>
      <c r="Y39" s="107"/>
    </row>
    <row r="40" spans="3:25" x14ac:dyDescent="0.25">
      <c r="C40" s="4">
        <f t="shared" si="2"/>
        <v>2004</v>
      </c>
      <c r="E40" s="8">
        <f>'Data Sources'!N272</f>
        <v>34.064362037184232</v>
      </c>
      <c r="F40" s="8">
        <f t="shared" si="3"/>
        <v>932.84080040760568</v>
      </c>
      <c r="G40" s="8">
        <f>'Data Sources'!P54</f>
        <v>377.7</v>
      </c>
      <c r="H40" s="8">
        <f>'Data Sources'!AB262</f>
        <v>1.6806554024843701</v>
      </c>
      <c r="I40" s="8">
        <f>'Data Sources'!AC262</f>
        <v>0.51032461568817</v>
      </c>
      <c r="J40" s="8">
        <f>'Data Sources'!AD262</f>
        <v>0.16567484765637</v>
      </c>
      <c r="K40" s="8">
        <f>'Data Sources'!AE262</f>
        <v>0.38149105296089858</v>
      </c>
      <c r="L40" s="8">
        <f>'Data Sources'!AF262</f>
        <v>-1.3416451581843472</v>
      </c>
      <c r="M40" s="8">
        <f>'Data Sources'!AG262</f>
        <v>0.6550500004570623</v>
      </c>
      <c r="N40" s="8">
        <f>'Data Sources'!AH262</f>
        <v>2.0515507610625239</v>
      </c>
      <c r="O40" s="8">
        <f>'Data Sources'!AI262</f>
        <v>0.20031915316640589</v>
      </c>
      <c r="P40" s="8">
        <f>'Data Sources'!C133</f>
        <v>0.79</v>
      </c>
      <c r="R40" s="15">
        <f>OWDEnergy!P60</f>
        <v>106903.777</v>
      </c>
      <c r="S40" s="15">
        <f>OWDEnergy!Q60</f>
        <v>240.07182499999999</v>
      </c>
      <c r="T40" s="15">
        <f>OWDEnergy!R60</f>
        <v>30219.190889999991</v>
      </c>
      <c r="U40" s="15">
        <f>OWDEnergy!N60</f>
        <v>137363.03971499999</v>
      </c>
      <c r="W40" s="103">
        <f t="shared" si="1"/>
        <v>0.83893330987677928</v>
      </c>
      <c r="X40" s="7">
        <f t="shared" si="0"/>
        <v>941.39019830699544</v>
      </c>
      <c r="Y40" s="107"/>
    </row>
    <row r="41" spans="3:25" x14ac:dyDescent="0.25">
      <c r="C41" s="4">
        <f t="shared" si="2"/>
        <v>2005</v>
      </c>
      <c r="E41" s="8">
        <f>'Data Sources'!N273</f>
        <v>34.533628317421673</v>
      </c>
      <c r="F41" s="8">
        <f t="shared" si="3"/>
        <v>967.37442872502731</v>
      </c>
      <c r="G41" s="8">
        <f>'Data Sources'!P55</f>
        <v>379.98</v>
      </c>
      <c r="H41" s="8">
        <f>'Data Sources'!AB263</f>
        <v>1.71091256242881</v>
      </c>
      <c r="I41" s="8">
        <f>'Data Sources'!AC263</f>
        <v>0.50952695976240903</v>
      </c>
      <c r="J41" s="8">
        <f>'Data Sources'!AD263</f>
        <v>0.16799334707754501</v>
      </c>
      <c r="K41" s="8">
        <f>'Data Sources'!AE263</f>
        <v>0.38322672426206689</v>
      </c>
      <c r="L41" s="8">
        <f>'Data Sources'!AF263</f>
        <v>-1.3794246268426191</v>
      </c>
      <c r="M41" s="8">
        <f>'Data Sources'!AG263</f>
        <v>0.61132106049447132</v>
      </c>
      <c r="N41" s="8">
        <f>'Data Sources'!AH263</f>
        <v>2.0035560271826829</v>
      </c>
      <c r="O41" s="8">
        <f>'Data Sources'!AI263</f>
        <v>0.19959336010756379</v>
      </c>
      <c r="P41" s="8">
        <f>'Data Sources'!C134</f>
        <v>0.94000000000000006</v>
      </c>
      <c r="R41" s="15">
        <f>OWDEnergy!P61</f>
        <v>110657.065</v>
      </c>
      <c r="S41" s="15">
        <f>OWDEnergy!Q61</f>
        <v>292.49829400000004</v>
      </c>
      <c r="T41" s="15">
        <f>OWDEnergy!R61</f>
        <v>30382.279469999998</v>
      </c>
      <c r="U41" s="15">
        <f>OWDEnergy!N61</f>
        <v>141331.842764</v>
      </c>
      <c r="W41" s="103">
        <f t="shared" si="1"/>
        <v>0.86006985467378172</v>
      </c>
      <c r="X41" s="7">
        <f t="shared" si="0"/>
        <v>976.16565923800226</v>
      </c>
      <c r="Y41" s="107"/>
    </row>
    <row r="42" spans="3:25" x14ac:dyDescent="0.25">
      <c r="C42" s="4">
        <f t="shared" si="2"/>
        <v>2006</v>
      </c>
      <c r="E42" s="8">
        <f>'Data Sources'!N274</f>
        <v>35.989985696235536</v>
      </c>
      <c r="F42" s="8">
        <f t="shared" si="3"/>
        <v>1003.3644144212628</v>
      </c>
      <c r="G42" s="8">
        <f>'Data Sources'!P56</f>
        <v>382.09</v>
      </c>
      <c r="H42" s="8">
        <f>'Data Sources'!AB264</f>
        <v>1.74265127900488</v>
      </c>
      <c r="I42" s="8">
        <f>'Data Sources'!AC264</f>
        <v>0.509574562196624</v>
      </c>
      <c r="J42" s="8">
        <f>'Data Sources'!AD264</f>
        <v>0.17072738530881201</v>
      </c>
      <c r="K42" s="8">
        <f>'Data Sources'!AE264</f>
        <v>0.38493537145600215</v>
      </c>
      <c r="L42" s="8">
        <f>'Data Sources'!AF264</f>
        <v>-1.4036210585264031</v>
      </c>
      <c r="M42" s="8">
        <f>'Data Sources'!AG264</f>
        <v>0.59620328711092396</v>
      </c>
      <c r="N42" s="8">
        <f>'Data Sources'!AH264</f>
        <v>2.0004708265508389</v>
      </c>
      <c r="O42" s="8">
        <f>'Data Sources'!AI264</f>
        <v>0.18758774726230129</v>
      </c>
      <c r="P42" s="8">
        <f>'Data Sources'!C135</f>
        <v>0.9</v>
      </c>
      <c r="R42" s="15">
        <f>OWDEnergy!P62</f>
        <v>113695.70199999999</v>
      </c>
      <c r="S42" s="15">
        <f>OWDEnergy!Q62</f>
        <v>372.34731600000003</v>
      </c>
      <c r="T42" s="15">
        <f>OWDEnergy!R62</f>
        <v>30719.600260000007</v>
      </c>
      <c r="U42" s="15">
        <f>OWDEnergy!N62</f>
        <v>144787.649576</v>
      </c>
      <c r="W42" s="103">
        <f t="shared" si="1"/>
        <v>0.88143199148868234</v>
      </c>
      <c r="X42" s="7">
        <f t="shared" si="0"/>
        <v>1011.3971712503117</v>
      </c>
      <c r="Y42" s="107"/>
    </row>
    <row r="43" spans="3:25" x14ac:dyDescent="0.25">
      <c r="C43" s="4">
        <f t="shared" si="2"/>
        <v>2007</v>
      </c>
      <c r="E43" s="8">
        <f>'Data Sources'!N275</f>
        <v>36.158808540461251</v>
      </c>
      <c r="F43" s="8">
        <f t="shared" si="3"/>
        <v>1039.5232229617241</v>
      </c>
      <c r="G43" s="8">
        <f>'Data Sources'!P57</f>
        <v>384.02</v>
      </c>
      <c r="H43" s="8">
        <f>'Data Sources'!AB265</f>
        <v>1.7681918049565899</v>
      </c>
      <c r="I43" s="8">
        <f>'Data Sources'!AC265</f>
        <v>0.51221515171950105</v>
      </c>
      <c r="J43" s="8">
        <f>'Data Sources'!AD265</f>
        <v>0.17313403886180001</v>
      </c>
      <c r="K43" s="8">
        <f>'Data Sources'!AE265</f>
        <v>0.38688157707352722</v>
      </c>
      <c r="L43" s="8">
        <f>'Data Sources'!AF265</f>
        <v>-1.3782882420387601</v>
      </c>
      <c r="M43" s="8">
        <f>'Data Sources'!AG265</f>
        <v>0.58026944416893611</v>
      </c>
      <c r="N43" s="8">
        <f>'Data Sources'!AH265</f>
        <v>2.0424037747415942</v>
      </c>
      <c r="O43" s="8">
        <f>'Data Sources'!AI265</f>
        <v>0.18632061295036431</v>
      </c>
      <c r="P43" s="8">
        <f>'Data Sources'!C136</f>
        <v>0.92</v>
      </c>
      <c r="R43" s="15">
        <f>OWDEnergy!P63</f>
        <v>117667.508</v>
      </c>
      <c r="S43" s="15">
        <f>OWDEnergy!Q63</f>
        <v>476.88883399999997</v>
      </c>
      <c r="T43" s="15">
        <f>OWDEnergy!R63</f>
        <v>30706.876300000014</v>
      </c>
      <c r="U43" s="15">
        <f>OWDEnergy!N63</f>
        <v>148851.27313400002</v>
      </c>
      <c r="W43" s="103">
        <f t="shared" si="1"/>
        <v>0.90301972032165168</v>
      </c>
      <c r="X43" s="7">
        <f t="shared" si="0"/>
        <v>1047.0847343439236</v>
      </c>
      <c r="Y43" s="107"/>
    </row>
    <row r="44" spans="3:25" x14ac:dyDescent="0.25">
      <c r="C44" s="4">
        <f t="shared" si="2"/>
        <v>2008</v>
      </c>
      <c r="E44" s="8">
        <f>'Data Sources'!N276</f>
        <v>36.984766672958521</v>
      </c>
      <c r="F44" s="8">
        <f t="shared" si="3"/>
        <v>1076.5079896346826</v>
      </c>
      <c r="G44" s="8">
        <f>'Data Sources'!P58</f>
        <v>385.83</v>
      </c>
      <c r="H44" s="8">
        <f>'Data Sources'!AB266</f>
        <v>1.7990568951538599</v>
      </c>
      <c r="I44" s="8">
        <f>'Data Sources'!AC266</f>
        <v>0.51465600207179496</v>
      </c>
      <c r="J44" s="8">
        <f>'Data Sources'!AD266</f>
        <v>0.17604392262979501</v>
      </c>
      <c r="K44" s="8">
        <f>'Data Sources'!AE266</f>
        <v>0.38893910005091037</v>
      </c>
      <c r="L44" s="8">
        <f>'Data Sources'!AF266</f>
        <v>-1.332594907584852</v>
      </c>
      <c r="M44" s="8">
        <f>'Data Sources'!AG266</f>
        <v>0.58596077682269987</v>
      </c>
      <c r="N44" s="8">
        <f>'Data Sources'!AH266</f>
        <v>2.1320617891442084</v>
      </c>
      <c r="O44" s="8">
        <f>'Data Sources'!AI266</f>
        <v>0.2058955263284728</v>
      </c>
      <c r="P44" s="8">
        <f>'Data Sources'!C137</f>
        <v>0.8</v>
      </c>
      <c r="R44" s="15">
        <f>OWDEnergy!P64</f>
        <v>118540.04300000001</v>
      </c>
      <c r="S44" s="15">
        <f>OWDEnergy!Q64</f>
        <v>617.65969999999993</v>
      </c>
      <c r="T44" s="15">
        <f>OWDEnergy!R64</f>
        <v>31162.468439999986</v>
      </c>
      <c r="U44" s="15">
        <f>OWDEnergy!N64</f>
        <v>150320.17113999999</v>
      </c>
      <c r="W44" s="103">
        <f t="shared" si="1"/>
        <v>0.92483304117280341</v>
      </c>
      <c r="X44" s="7">
        <f t="shared" si="0"/>
        <v>1083.2283485189546</v>
      </c>
      <c r="Y44" s="107"/>
    </row>
    <row r="45" spans="3:25" x14ac:dyDescent="0.25">
      <c r="C45" s="4">
        <f t="shared" si="2"/>
        <v>2009</v>
      </c>
      <c r="E45" s="8">
        <f>'Data Sources'!N277</f>
        <v>36.846045887451162</v>
      </c>
      <c r="F45" s="8">
        <f t="shared" si="3"/>
        <v>1113.3540355221337</v>
      </c>
      <c r="G45" s="8">
        <f>'Data Sources'!P59</f>
        <v>387.64</v>
      </c>
      <c r="H45" s="8">
        <f>'Data Sources'!AB267</f>
        <v>1.82101043529059</v>
      </c>
      <c r="I45" s="8">
        <f>'Data Sources'!AC267</f>
        <v>0.51652063173832896</v>
      </c>
      <c r="J45" s="8">
        <f>'Data Sources'!AD267</f>
        <v>0.17830566787459701</v>
      </c>
      <c r="K45" s="8">
        <f>'Data Sources'!AE267</f>
        <v>0.39034311495979801</v>
      </c>
      <c r="L45" s="8">
        <f>'Data Sources'!AF267</f>
        <v>-1.2710434735237841</v>
      </c>
      <c r="M45" s="8">
        <f>'Data Sources'!AG267</f>
        <v>0.54988721105369121</v>
      </c>
      <c r="N45" s="8">
        <f>'Data Sources'!AH267</f>
        <v>2.1850235873932209</v>
      </c>
      <c r="O45" s="8">
        <f>'Data Sources'!AI267</f>
        <v>0.17650916085183183</v>
      </c>
      <c r="P45" s="8">
        <f>'Data Sources'!C138</f>
        <v>0.92</v>
      </c>
      <c r="R45" s="15">
        <f>OWDEnergy!P65</f>
        <v>116256.583</v>
      </c>
      <c r="S45" s="15">
        <f>OWDEnergy!Q65</f>
        <v>781.77581400000008</v>
      </c>
      <c r="T45" s="15">
        <f>OWDEnergy!R65</f>
        <v>31017.442199999998</v>
      </c>
      <c r="U45" s="15">
        <f>OWDEnergy!N65</f>
        <v>148055.801014</v>
      </c>
      <c r="W45" s="103">
        <f t="shared" si="1"/>
        <v>0.94687195404185331</v>
      </c>
      <c r="X45" s="7">
        <f t="shared" si="0"/>
        <v>1119.8280137752881</v>
      </c>
      <c r="Y45" s="107"/>
    </row>
    <row r="46" spans="3:25" x14ac:dyDescent="0.25">
      <c r="C46" s="4">
        <f t="shared" si="2"/>
        <v>2010</v>
      </c>
      <c r="E46" s="8">
        <f>'Data Sources'!N278</f>
        <v>38.875619596812498</v>
      </c>
      <c r="F46" s="8">
        <f t="shared" si="3"/>
        <v>1152.2296551189461</v>
      </c>
      <c r="G46" s="8">
        <f>'Data Sources'!P60</f>
        <v>390.1</v>
      </c>
      <c r="H46" s="8">
        <f>'Data Sources'!AB268</f>
        <v>1.8542387771829001</v>
      </c>
      <c r="I46" s="8">
        <f>'Data Sources'!AC268</f>
        <v>0.518485105425041</v>
      </c>
      <c r="J46" s="8">
        <f>'Data Sources'!AD268</f>
        <v>0.18112717123143801</v>
      </c>
      <c r="K46" s="8">
        <f>'Data Sources'!AE268</f>
        <v>0.39213791429863121</v>
      </c>
      <c r="L46" s="8">
        <f>'Data Sources'!AF268</f>
        <v>-1.274970748139699</v>
      </c>
      <c r="M46" s="8">
        <f>'Data Sources'!AG268</f>
        <v>0.6223461377614059</v>
      </c>
      <c r="N46" s="8">
        <f>'Data Sources'!AH268</f>
        <v>2.2933643577597174</v>
      </c>
      <c r="O46" s="8">
        <f>'Data Sources'!AI268</f>
        <v>0.1894719350833988</v>
      </c>
      <c r="P46" s="8">
        <f>'Data Sources'!C139</f>
        <v>0.98</v>
      </c>
      <c r="R46" s="15">
        <f>OWDEnergy!P66</f>
        <v>121801.43</v>
      </c>
      <c r="S46" s="15">
        <f>OWDEnergy!Q66</f>
        <v>990.44335999999998</v>
      </c>
      <c r="T46" s="15">
        <f>OWDEnergy!R66</f>
        <v>31679.949060000017</v>
      </c>
      <c r="U46" s="15">
        <f>OWDEnergy!N66</f>
        <v>154471.82242000001</v>
      </c>
      <c r="W46" s="103">
        <f t="shared" si="1"/>
        <v>0.96913645892902878</v>
      </c>
      <c r="X46" s="7">
        <f t="shared" si="0"/>
        <v>1156.8837301130407</v>
      </c>
      <c r="Y46" s="107"/>
    </row>
    <row r="47" spans="3:25" x14ac:dyDescent="0.25">
      <c r="C47" s="4">
        <f t="shared" si="2"/>
        <v>2011</v>
      </c>
      <c r="E47" s="8">
        <f>'Data Sources'!N279</f>
        <v>39.815378176302666</v>
      </c>
      <c r="F47" s="8">
        <f t="shared" si="3"/>
        <v>1192.0450332952487</v>
      </c>
      <c r="G47" s="8">
        <f>'Data Sources'!P61</f>
        <v>391.85</v>
      </c>
      <c r="H47" s="8">
        <f>'Data Sources'!AB269</f>
        <v>1.8815013547752</v>
      </c>
      <c r="I47" s="8">
        <f>'Data Sources'!AC269</f>
        <v>0.52050970298514199</v>
      </c>
      <c r="J47" s="8">
        <f>'Data Sources'!AD269</f>
        <v>0.18436511234317299</v>
      </c>
      <c r="K47" s="8">
        <f>'Data Sources'!AE269</f>
        <v>0.39398254739169719</v>
      </c>
      <c r="L47" s="8">
        <f>'Data Sources'!AF269</f>
        <v>-1.2603181829148269</v>
      </c>
      <c r="M47" s="8">
        <f>'Data Sources'!AG269</f>
        <v>0.61785531959029771</v>
      </c>
      <c r="N47" s="8">
        <f>'Data Sources'!AH269</f>
        <v>2.3378958541706831</v>
      </c>
      <c r="O47" s="8">
        <f>'Data Sources'!AI269</f>
        <v>0.11413176689110241</v>
      </c>
      <c r="P47" s="8">
        <f>'Data Sources'!C140</f>
        <v>0.87</v>
      </c>
      <c r="R47" s="15">
        <f>OWDEnergy!P67</f>
        <v>124911.508</v>
      </c>
      <c r="S47" s="15">
        <f>OWDEnergy!Q67</f>
        <v>1312.6165299999998</v>
      </c>
      <c r="T47" s="15">
        <f>OWDEnergy!R67</f>
        <v>31441.750299999985</v>
      </c>
      <c r="U47" s="15">
        <f>OWDEnergy!N67</f>
        <v>157665.87482999999</v>
      </c>
      <c r="W47" s="103">
        <f t="shared" si="1"/>
        <v>0.99162655583415926</v>
      </c>
      <c r="X47" s="7">
        <f t="shared" si="0"/>
        <v>1194.3954975320958</v>
      </c>
      <c r="Y47" s="107"/>
    </row>
    <row r="48" spans="3:25" x14ac:dyDescent="0.25">
      <c r="C48" s="4">
        <f t="shared" si="2"/>
        <v>2012</v>
      </c>
      <c r="E48" s="8">
        <f>'Data Sources'!N280</f>
        <v>40.685199247396554</v>
      </c>
      <c r="F48" s="8">
        <f t="shared" si="3"/>
        <v>1232.7302325426454</v>
      </c>
      <c r="G48" s="8">
        <f>'Data Sources'!P62</f>
        <v>394.06</v>
      </c>
      <c r="H48" s="8">
        <f>'Data Sources'!AB270</f>
        <v>1.9105245758690801</v>
      </c>
      <c r="I48" s="8">
        <f>'Data Sources'!AC270</f>
        <v>0.52239713336647098</v>
      </c>
      <c r="J48" s="8">
        <f>'Data Sources'!AD270</f>
        <v>0.18714785865122099</v>
      </c>
      <c r="K48" s="8">
        <f>'Data Sources'!AE270</f>
        <v>0.39566480624343064</v>
      </c>
      <c r="L48" s="8">
        <f>'Data Sources'!AF270</f>
        <v>-1.278543409729944</v>
      </c>
      <c r="M48" s="8">
        <f>'Data Sources'!AG270</f>
        <v>0.67917927256346566</v>
      </c>
      <c r="N48" s="8">
        <f>'Data Sources'!AH270</f>
        <v>2.4163702369637248</v>
      </c>
      <c r="O48" s="8">
        <f>'Data Sources'!AI270</f>
        <v>0.1385240377370239</v>
      </c>
      <c r="P48" s="8">
        <f>'Data Sources'!C141</f>
        <v>0.91</v>
      </c>
      <c r="R48" s="15">
        <f>OWDEnergy!P68</f>
        <v>126707.33199999999</v>
      </c>
      <c r="S48" s="15">
        <f>OWDEnergy!Q68</f>
        <v>1629.7082999999998</v>
      </c>
      <c r="T48" s="15">
        <f>OWDEnergy!R68</f>
        <v>31291.759440000023</v>
      </c>
      <c r="U48" s="15">
        <f>OWDEnergy!N68</f>
        <v>159628.79974000002</v>
      </c>
      <c r="W48" s="103">
        <f t="shared" si="1"/>
        <v>1.0143422447574153</v>
      </c>
      <c r="X48" s="7">
        <f t="shared" si="0"/>
        <v>1232.3633160326863</v>
      </c>
      <c r="Y48" s="107"/>
    </row>
    <row r="49" spans="3:25" x14ac:dyDescent="0.25">
      <c r="C49" s="4">
        <f t="shared" si="2"/>
        <v>2013</v>
      </c>
      <c r="E49" s="8">
        <f>'Data Sources'!N281</f>
        <v>40.450902149196232</v>
      </c>
      <c r="F49" s="8">
        <f t="shared" si="3"/>
        <v>1273.1811346918416</v>
      </c>
      <c r="G49" s="8">
        <f>'Data Sources'!P63</f>
        <v>396.74</v>
      </c>
      <c r="H49" s="8">
        <f>'Data Sources'!AB271</f>
        <v>1.9498820904830301</v>
      </c>
      <c r="I49" s="8">
        <f>'Data Sources'!AC271</f>
        <v>0.52441038444227905</v>
      </c>
      <c r="J49" s="8">
        <f>'Data Sources'!AD271</f>
        <v>0.19010280282557901</v>
      </c>
      <c r="K49" s="8">
        <f>'Data Sources'!AE271</f>
        <v>0.39745454901064237</v>
      </c>
      <c r="L49" s="8">
        <f>'Data Sources'!AF271</f>
        <v>-1.2057384088605889</v>
      </c>
      <c r="M49" s="8">
        <f>'Data Sources'!AG271</f>
        <v>0.69968389909007356</v>
      </c>
      <c r="N49" s="8">
        <f>'Data Sources'!AH271</f>
        <v>2.555795316991015</v>
      </c>
      <c r="O49" s="8">
        <f>'Data Sources'!AI271</f>
        <v>0.15414452682040689</v>
      </c>
      <c r="P49" s="8">
        <f>'Data Sources'!C142</f>
        <v>0.94000000000000006</v>
      </c>
      <c r="R49" s="15">
        <f>OWDEnergy!P69</f>
        <v>128401.54300000001</v>
      </c>
      <c r="S49" s="15">
        <f>OWDEnergy!Q69</f>
        <v>1980.7209399999999</v>
      </c>
      <c r="T49" s="15">
        <f>OWDEnergy!R69</f>
        <v>31660.261839999992</v>
      </c>
      <c r="U49" s="15">
        <f>OWDEnergy!N69</f>
        <v>162042.52578</v>
      </c>
      <c r="W49" s="103">
        <f t="shared" si="1"/>
        <v>1.03728352569874</v>
      </c>
      <c r="X49" s="7">
        <f t="shared" si="0"/>
        <v>1270.7871856144629</v>
      </c>
      <c r="Y49" s="107"/>
    </row>
    <row r="50" spans="3:25" x14ac:dyDescent="0.25">
      <c r="C50" s="4">
        <f t="shared" si="2"/>
        <v>2014</v>
      </c>
      <c r="E50" s="8">
        <f>'Data Sources'!N282</f>
        <v>40.879731398597713</v>
      </c>
      <c r="F50" s="8">
        <f t="shared" si="3"/>
        <v>1314.0608660904393</v>
      </c>
      <c r="G50" s="8">
        <f>'Data Sources'!P64</f>
        <v>398.81</v>
      </c>
      <c r="H50" s="8">
        <f>'Data Sources'!AB272</f>
        <v>1.9773066031061599</v>
      </c>
      <c r="I50" s="8">
        <f>'Data Sources'!AC272</f>
        <v>0.52784192062212798</v>
      </c>
      <c r="J50" s="8">
        <f>'Data Sources'!AD272</f>
        <v>0.193662389629399</v>
      </c>
      <c r="K50" s="8">
        <f>'Data Sources'!AE272</f>
        <v>0.39924868311848521</v>
      </c>
      <c r="L50" s="8">
        <f>'Data Sources'!AF272</f>
        <v>-1.206744374644017</v>
      </c>
      <c r="M50" s="8">
        <f>'Data Sources'!AG272</f>
        <v>0.70345330914781101</v>
      </c>
      <c r="N50" s="8">
        <f>'Data Sources'!AH272</f>
        <v>2.5947685309799668</v>
      </c>
      <c r="O50" s="8">
        <f>'Data Sources'!AI272</f>
        <v>0.1252326505863699</v>
      </c>
      <c r="P50" s="8">
        <f>'Data Sources'!C143</f>
        <v>1.01</v>
      </c>
      <c r="R50" s="15">
        <f>OWDEnergy!P70</f>
        <v>129225.12</v>
      </c>
      <c r="S50" s="15">
        <f>OWDEnergy!Q70</f>
        <v>2299.0686799999999</v>
      </c>
      <c r="T50" s="15">
        <f>OWDEnergy!R70</f>
        <v>32030.862099999995</v>
      </c>
      <c r="U50" s="15">
        <f>OWDEnergy!N70</f>
        <v>163555.05077999999</v>
      </c>
      <c r="W50" s="103">
        <f t="shared" si="1"/>
        <v>1.0604503986580198</v>
      </c>
      <c r="X50" s="7">
        <f t="shared" si="0"/>
        <v>1309.667106277775</v>
      </c>
      <c r="Y50" s="107"/>
    </row>
    <row r="51" spans="3:25" x14ac:dyDescent="0.25">
      <c r="C51" s="4">
        <f t="shared" si="2"/>
        <v>2015</v>
      </c>
      <c r="E51" s="8">
        <f>'Data Sources'!N283</f>
        <v>40.970001434185868</v>
      </c>
      <c r="F51" s="8">
        <f t="shared" si="3"/>
        <v>1355.0308675246251</v>
      </c>
      <c r="G51" s="8">
        <f>'Data Sources'!P65</f>
        <v>401.01</v>
      </c>
      <c r="H51" s="8">
        <f>'Data Sources'!AB273</f>
        <v>2.01001329483449</v>
      </c>
      <c r="I51" s="8">
        <f>'Data Sources'!AC273</f>
        <v>0.53199927812659797</v>
      </c>
      <c r="J51" s="8">
        <f>'Data Sources'!AD273</f>
        <v>0.196590082090636</v>
      </c>
      <c r="K51" s="8">
        <f>'Data Sources'!AE273</f>
        <v>0.40093479934783255</v>
      </c>
      <c r="L51" s="8">
        <f>'Data Sources'!AF273</f>
        <v>-1.1964607665938729</v>
      </c>
      <c r="M51" s="8">
        <f>'Data Sources'!AG273</f>
        <v>0.65156585359032981</v>
      </c>
      <c r="N51" s="8">
        <f>'Data Sources'!AH273</f>
        <v>2.5946425413960137</v>
      </c>
      <c r="O51" s="8">
        <f>'Data Sources'!AI273</f>
        <v>0.1247132503137884</v>
      </c>
      <c r="P51" s="8">
        <f>'Data Sources'!C144</f>
        <v>1.1600000000000001</v>
      </c>
      <c r="R51" s="15">
        <f>OWDEnergy!P71</f>
        <v>129769.417</v>
      </c>
      <c r="S51" s="15">
        <f>OWDEnergy!Q71</f>
        <v>2755.1531</v>
      </c>
      <c r="T51" s="15">
        <f>OWDEnergy!R71</f>
        <v>32034.633869999972</v>
      </c>
      <c r="U51" s="15">
        <f>OWDEnergy!N71</f>
        <v>164559.20396999997</v>
      </c>
      <c r="W51" s="103">
        <f t="shared" si="1"/>
        <v>1.0838428636354251</v>
      </c>
      <c r="X51" s="7">
        <f t="shared" si="0"/>
        <v>1349.0030780222733</v>
      </c>
      <c r="Y51" s="107"/>
    </row>
    <row r="52" spans="3:25" x14ac:dyDescent="0.25">
      <c r="C52" s="4">
        <f t="shared" si="2"/>
        <v>2016</v>
      </c>
      <c r="E52" s="8">
        <f>'Data Sources'!N284</f>
        <v>39.855515289774011</v>
      </c>
      <c r="F52" s="8">
        <f t="shared" si="3"/>
        <v>1394.8863828143992</v>
      </c>
      <c r="G52" s="8">
        <f>'Data Sources'!P66</f>
        <v>404.41</v>
      </c>
      <c r="H52" s="8">
        <f>'Data Sources'!AB274</f>
        <v>2.0584930165033901</v>
      </c>
      <c r="I52" s="8">
        <f>'Data Sources'!AC274</f>
        <v>0.53504420288094501</v>
      </c>
      <c r="J52" s="8">
        <f>'Data Sources'!AD274</f>
        <v>0.19914893162432001</v>
      </c>
      <c r="K52" s="8">
        <f>'Data Sources'!AE274</f>
        <v>0.40264470453517864</v>
      </c>
      <c r="L52" s="8">
        <f>'Data Sources'!AF274</f>
        <v>-1.109102846758087</v>
      </c>
      <c r="M52" s="8">
        <f>'Data Sources'!AG274</f>
        <v>0.61943559390127834</v>
      </c>
      <c r="N52" s="8">
        <f>'Data Sources'!AH274</f>
        <v>2.7056636026870251</v>
      </c>
      <c r="O52" s="8">
        <f>'Data Sources'!AI274</f>
        <v>0.18034938822551511</v>
      </c>
      <c r="P52" s="8">
        <f>'Data Sources'!C145</f>
        <v>1.28</v>
      </c>
      <c r="R52" s="15">
        <f>OWDEnergy!P72</f>
        <v>130666.32399999999</v>
      </c>
      <c r="S52" s="15">
        <f>OWDEnergy!Q72</f>
        <v>3242.9123</v>
      </c>
      <c r="T52" s="15">
        <f>OWDEnergy!R72</f>
        <v>32432.812159999998</v>
      </c>
      <c r="U52" s="15">
        <f>OWDEnergy!N72</f>
        <v>166342.04845999999</v>
      </c>
      <c r="W52" s="103">
        <f t="shared" si="1"/>
        <v>1.1074609206308423</v>
      </c>
      <c r="X52" s="7">
        <f t="shared" si="0"/>
        <v>1388.7951008483069</v>
      </c>
      <c r="Y52" s="107"/>
    </row>
    <row r="53" spans="3:25" x14ac:dyDescent="0.25">
      <c r="C53" s="4">
        <f t="shared" si="2"/>
        <v>2017</v>
      </c>
      <c r="E53" s="8">
        <f>'Data Sources'!N285</f>
        <v>40.25385217214302</v>
      </c>
      <c r="F53" s="8">
        <f t="shared" si="3"/>
        <v>1435.1402349865423</v>
      </c>
      <c r="G53" s="8">
        <f>'Data Sources'!P67</f>
        <v>406.76</v>
      </c>
      <c r="H53" s="8">
        <f>'Data Sources'!AB275</f>
        <v>2.0886859393619002</v>
      </c>
      <c r="I53" s="8">
        <f>'Data Sources'!AC275</f>
        <v>0.53766544818689599</v>
      </c>
      <c r="J53" s="8">
        <f>'Data Sources'!AD275</f>
        <v>0.202032944667905</v>
      </c>
      <c r="K53" s="8">
        <f>'Data Sources'!AE275</f>
        <v>0.40467638536480616</v>
      </c>
      <c r="L53" s="8">
        <f>'Data Sources'!AF275</f>
        <v>-1.106486879403056</v>
      </c>
      <c r="M53" s="8">
        <f>'Data Sources'!AG275</f>
        <v>0.6430614793659537</v>
      </c>
      <c r="N53" s="8">
        <f>'Data Sources'!AH275</f>
        <v>2.7696353175444051</v>
      </c>
      <c r="O53" s="8">
        <f>'Data Sources'!AI275</f>
        <v>0.21563501230741761</v>
      </c>
      <c r="P53" s="8">
        <f>'Data Sources'!C146</f>
        <v>1.1800000000000002</v>
      </c>
      <c r="R53" s="15">
        <f>OWDEnergy!P73</f>
        <v>133092.72700000001</v>
      </c>
      <c r="S53" s="15">
        <f>OWDEnergy!Q73</f>
        <v>3971.0396999999998</v>
      </c>
      <c r="T53" s="15">
        <f>OWDEnergy!R73</f>
        <v>32650.158669999997</v>
      </c>
      <c r="U53" s="15">
        <f>OWDEnergy!N73</f>
        <v>169713.92537000001</v>
      </c>
      <c r="W53" s="103">
        <f t="shared" si="1"/>
        <v>1.1313045696442146</v>
      </c>
      <c r="X53" s="7">
        <f t="shared" si="0"/>
        <v>1429.0431747556431</v>
      </c>
      <c r="Y53" s="107"/>
    </row>
    <row r="54" spans="3:25" x14ac:dyDescent="0.25">
      <c r="C54" s="4">
        <f t="shared" si="2"/>
        <v>2018</v>
      </c>
      <c r="E54" s="8">
        <f>'Data Sources'!N286</f>
        <v>40.608366203711554</v>
      </c>
      <c r="F54" s="8">
        <f t="shared" si="3"/>
        <v>1475.7486011902538</v>
      </c>
      <c r="G54" s="8">
        <f>'Data Sources'!P68</f>
        <v>408.72</v>
      </c>
      <c r="H54" s="8">
        <f>'Data Sources'!AB276</f>
        <v>2.1220798898316802</v>
      </c>
      <c r="I54" s="8">
        <f>'Data Sources'!AC276</f>
        <v>0.54082112321855202</v>
      </c>
      <c r="J54" s="8">
        <f>'Data Sources'!AD276</f>
        <v>0.205654040532844</v>
      </c>
      <c r="K54" s="8">
        <f>'Data Sources'!AE276</f>
        <v>0.40679870013951247</v>
      </c>
      <c r="L54" s="8">
        <f>'Data Sources'!AF276</f>
        <v>-1.0908799054479119</v>
      </c>
      <c r="M54" s="8">
        <f>'Data Sources'!AG276</f>
        <v>0.61796785403808252</v>
      </c>
      <c r="N54" s="8">
        <f>'Data Sources'!AH276</f>
        <v>2.8024417023127595</v>
      </c>
      <c r="O54" s="8">
        <f>'Data Sources'!AI276</f>
        <v>0.20174282988488551</v>
      </c>
      <c r="P54" s="8">
        <f>'Data Sources'!C147</f>
        <v>1.1099999999999999</v>
      </c>
      <c r="R54" s="15">
        <f>OWDEnergy!P74</f>
        <v>136007.18</v>
      </c>
      <c r="S54" s="15">
        <f>OWDEnergy!Q74</f>
        <v>4593.9335000000001</v>
      </c>
      <c r="T54" s="15">
        <f>OWDEnergy!R74</f>
        <v>33256.287200000006</v>
      </c>
      <c r="U54" s="15">
        <f>OWDEnergy!N74</f>
        <v>173857.4007</v>
      </c>
      <c r="W54" s="103">
        <f t="shared" si="1"/>
        <v>1.1553738106757692</v>
      </c>
      <c r="X54" s="7">
        <f t="shared" si="0"/>
        <v>1469.7472997445147</v>
      </c>
      <c r="Y54" s="107"/>
    </row>
    <row r="55" spans="3:25" x14ac:dyDescent="0.25">
      <c r="C55" s="4">
        <f t="shared" si="2"/>
        <v>2019</v>
      </c>
      <c r="E55" s="8">
        <f>'Data Sources'!N287</f>
        <v>40.924502498167428</v>
      </c>
      <c r="F55" s="8">
        <f t="shared" si="3"/>
        <v>1516.6731036884212</v>
      </c>
      <c r="G55" s="8">
        <f>'Data Sources'!P69</f>
        <v>411.65</v>
      </c>
      <c r="H55" s="8">
        <f>'Data Sources'!AB277</f>
        <v>2.1562779251734701</v>
      </c>
      <c r="I55" s="8">
        <f>'Data Sources'!AC277</f>
        <v>0.543982988363372</v>
      </c>
      <c r="J55" s="8">
        <f>'Data Sources'!AD277</f>
        <v>0.20846263508630899</v>
      </c>
      <c r="K55" s="8">
        <f>'Data Sources'!AE277</f>
        <v>0.40815417210178861</v>
      </c>
      <c r="L55" s="8">
        <f>'Data Sources'!AF277</f>
        <v>-1.153366637691658</v>
      </c>
      <c r="M55" s="8">
        <f>'Data Sources'!AG277</f>
        <v>0.58323261190149722</v>
      </c>
      <c r="N55" s="8">
        <f>'Data Sources'!AH277</f>
        <v>2.7467436949347785</v>
      </c>
      <c r="O55" s="8">
        <f>'Data Sources'!AI277</f>
        <v>0.13061550014692569</v>
      </c>
      <c r="P55" s="8">
        <f>'Data Sources'!C148</f>
        <v>1.24</v>
      </c>
      <c r="R55" s="15">
        <f>OWDEnergy!P75</f>
        <v>136678.05900000001</v>
      </c>
      <c r="S55" s="15">
        <f>OWDEnergy!Q75</f>
        <v>5269.2731000000003</v>
      </c>
      <c r="T55" s="15">
        <f>OWDEnergy!R75</f>
        <v>33717.175199999991</v>
      </c>
      <c r="U55" s="15">
        <f>OWDEnergy!N75</f>
        <v>175664.5073</v>
      </c>
      <c r="W55" s="103">
        <f t="shared" si="1"/>
        <v>1.1796686437252788</v>
      </c>
      <c r="X55" s="7">
        <f t="shared" si="0"/>
        <v>1510.9074758145725</v>
      </c>
      <c r="Y55" s="107"/>
    </row>
    <row r="56" spans="3:25" x14ac:dyDescent="0.25">
      <c r="C56" s="4">
        <f t="shared" si="2"/>
        <v>2020</v>
      </c>
      <c r="E56" s="8">
        <f>'Data Sources'!N288</f>
        <v>38.59709645595742</v>
      </c>
      <c r="F56" s="8">
        <f t="shared" si="3"/>
        <v>1555.2702001443786</v>
      </c>
      <c r="G56" s="8">
        <f>'Data Sources'!P70</f>
        <v>414.21</v>
      </c>
      <c r="H56" s="8">
        <f>'Data Sources'!AB278</f>
        <v>2.1901494271950601</v>
      </c>
      <c r="I56" s="8">
        <f>'Data Sources'!AC278</f>
        <v>0.54850895712363901</v>
      </c>
      <c r="J56" s="8">
        <f>'Data Sources'!AD278</f>
        <v>0.21223405193154801</v>
      </c>
      <c r="K56" s="8">
        <f>'Data Sources'!AE278</f>
        <v>0.40910597915247576</v>
      </c>
      <c r="L56" s="8">
        <f>'Data Sources'!AF278</f>
        <v>-0.96140508010784398</v>
      </c>
      <c r="M56" s="8">
        <f>'Data Sources'!AG278</f>
        <v>0.46203031950841783</v>
      </c>
      <c r="N56" s="8">
        <f>'Data Sources'!AH278</f>
        <v>2.8606236548032968</v>
      </c>
      <c r="O56" s="8">
        <f>'Data Sources'!AI278</f>
        <v>9.1188943622585894E-2</v>
      </c>
      <c r="P56" s="8">
        <f>'Data Sources'!C149</f>
        <v>1.28</v>
      </c>
      <c r="R56" s="15">
        <f>OWDEnergy!P76</f>
        <v>130121.617</v>
      </c>
      <c r="S56" s="15">
        <f>OWDEnergy!Q76</f>
        <v>6056.9087</v>
      </c>
      <c r="T56" s="15">
        <f>OWDEnergy!R76</f>
        <v>33754.3174</v>
      </c>
      <c r="U56" s="15">
        <f>OWDEnergy!N76</f>
        <v>169932.8431</v>
      </c>
      <c r="W56" s="103">
        <f t="shared" si="1"/>
        <v>1.2041890687929708</v>
      </c>
      <c r="X56" s="7">
        <f t="shared" si="0"/>
        <v>1552.5237029660493</v>
      </c>
      <c r="Y56" s="107"/>
    </row>
    <row r="57" spans="3:25" x14ac:dyDescent="0.25">
      <c r="C57" s="4">
        <f t="shared" si="2"/>
        <v>2021</v>
      </c>
      <c r="E57" s="8">
        <f>'Data Sources'!N289</f>
        <v>40.577712484675772</v>
      </c>
      <c r="F57" s="8">
        <f t="shared" si="3"/>
        <v>1595.8479126290545</v>
      </c>
      <c r="G57" s="8">
        <f>'Data Sources'!P71</f>
        <v>416.41</v>
      </c>
      <c r="H57" s="8">
        <f>'Data Sources'!AB279</f>
        <v>2.2204079434426802</v>
      </c>
      <c r="I57" s="8">
        <f>'Data Sources'!AC279</f>
        <v>0.55491354921786595</v>
      </c>
      <c r="J57" s="8">
        <f>'Data Sources'!AD279</f>
        <v>0.216262058099812</v>
      </c>
      <c r="K57" s="8">
        <f>'Data Sources'!AE279</f>
        <v>0.41068104659056309</v>
      </c>
      <c r="L57" s="8">
        <f>'Data Sources'!AF279</f>
        <v>-1.0621923763360859</v>
      </c>
      <c r="M57" s="8">
        <f>'Data Sources'!AG279</f>
        <v>0.59227166730121494</v>
      </c>
      <c r="N57" s="8">
        <f>'Data Sources'!AH279</f>
        <v>2.9323438883160504</v>
      </c>
      <c r="O57" s="8">
        <f>'Data Sources'!AI279</f>
        <v>0.11285171152251482</v>
      </c>
      <c r="P57" s="8">
        <f>'Data Sources'!C150</f>
        <v>1.1099999999999999</v>
      </c>
      <c r="R57" s="15">
        <f>OWDEnergy!P77</f>
        <v>136714.71799999999</v>
      </c>
      <c r="S57" s="15">
        <f>OWDEnergy!Q77</f>
        <v>7175.8625000000002</v>
      </c>
      <c r="T57" s="15">
        <f>OWDEnergy!R77</f>
        <v>34056.532300000006</v>
      </c>
      <c r="U57" s="15">
        <f>OWDEnergy!N77</f>
        <v>177947.1128</v>
      </c>
      <c r="W57" s="103">
        <f t="shared" si="1"/>
        <v>1.228935085878561</v>
      </c>
      <c r="X57" s="7">
        <f t="shared" si="0"/>
        <v>1594.5959811989451</v>
      </c>
      <c r="Y57" s="107"/>
    </row>
    <row r="58" spans="3:25" x14ac:dyDescent="0.25">
      <c r="C58" s="4">
        <f t="shared" si="2"/>
        <v>2022</v>
      </c>
      <c r="E58" s="8">
        <f>'Data Sources'!N290</f>
        <v>40.868307219391802</v>
      </c>
      <c r="F58" s="8">
        <f t="shared" si="3"/>
        <v>1636.7162198484464</v>
      </c>
      <c r="G58" s="8">
        <f>'Data Sources'!P72</f>
        <v>418.53</v>
      </c>
      <c r="H58" s="8">
        <f>'Data Sources'!AB280</f>
        <v>2.2532584447658</v>
      </c>
      <c r="I58" s="8">
        <f>'Data Sources'!AC280</f>
        <v>0.56072804967699197</v>
      </c>
      <c r="J58" s="8">
        <f>'Data Sources'!AD280</f>
        <v>0.22028318247013401</v>
      </c>
      <c r="K58" s="8">
        <f>'Data Sources'!AE280</f>
        <v>0.41219177664852369</v>
      </c>
      <c r="L58" s="8">
        <f>'Data Sources'!AF280</f>
        <v>-0.97720699500712804</v>
      </c>
      <c r="M58" s="8">
        <f>'Data Sources'!AG280</f>
        <v>0.54491988641018052</v>
      </c>
      <c r="N58" s="8">
        <f>'Data Sources'!AH280</f>
        <v>3.014174344964502</v>
      </c>
      <c r="O58" s="8">
        <f>'Data Sources'!AI280</f>
        <v>0.11231224477176391</v>
      </c>
      <c r="P58" s="8">
        <f>'Data Sources'!C151</f>
        <v>1.1499999999999999</v>
      </c>
      <c r="R58" s="15">
        <f>OWDEnergy!P78</f>
        <v>138548.68799999999</v>
      </c>
      <c r="S58" s="15">
        <f>OWDEnergy!Q78</f>
        <v>8434.3472000000002</v>
      </c>
      <c r="T58" s="15">
        <f>OWDEnergy!R78</f>
        <v>33939.536299999992</v>
      </c>
      <c r="U58" s="15">
        <f>OWDEnergy!N78</f>
        <v>180922.57149999999</v>
      </c>
      <c r="W58" s="103">
        <f t="shared" si="1"/>
        <v>1.2539066949821631</v>
      </c>
      <c r="X58" s="7">
        <f t="shared" si="0"/>
        <v>1637.1243105133763</v>
      </c>
      <c r="Y58" s="107"/>
    </row>
    <row r="59" spans="3:25" x14ac:dyDescent="0.25">
      <c r="C59" s="4">
        <f t="shared" si="2"/>
        <v>2023</v>
      </c>
      <c r="E59" s="8">
        <f>'Data Sources'!N291</f>
        <v>41.450384699311293</v>
      </c>
      <c r="F59" s="8">
        <f t="shared" si="3"/>
        <v>1678.1666045477577</v>
      </c>
      <c r="G59" s="8">
        <f>'Data Sources'!P73</f>
        <v>421.08</v>
      </c>
      <c r="H59" s="8">
        <f>'Data Sources'!AB281</f>
        <v>2.2913063211092179</v>
      </c>
      <c r="I59" s="8">
        <f>'Data Sources'!AC281</f>
        <v>0.5615542839774843</v>
      </c>
      <c r="J59" s="8">
        <f>'Data Sources'!AD281</f>
        <v>0.22243008361416017</v>
      </c>
      <c r="K59" s="8">
        <f>'Data Sources'!AE281</f>
        <v>0.41426135325242219</v>
      </c>
      <c r="L59" s="8">
        <f>'Data Sources'!AF281</f>
        <v>-0.96940040220432167</v>
      </c>
      <c r="M59" s="8">
        <f>'Data Sources'!AG281</f>
        <v>0.50334465246607607</v>
      </c>
      <c r="N59" s="8">
        <f>'Data Sources'!AH281</f>
        <v>3.023496292215043</v>
      </c>
      <c r="O59" s="8">
        <f>'Data Sources'!AI281</f>
        <v>0.18299763463616658</v>
      </c>
      <c r="P59" s="8">
        <f>'Data Sources'!C152</f>
        <v>1.43</v>
      </c>
      <c r="R59" s="15">
        <f>OWDEnergy!P79</f>
        <v>140308.99000000002</v>
      </c>
      <c r="S59" s="15">
        <f>OWDEnergy!Q79</f>
        <v>9691.7897999999986</v>
      </c>
      <c r="T59" s="15">
        <f>OWDEnergy!R79</f>
        <v>33933.784699999989</v>
      </c>
      <c r="U59" s="15">
        <f>OWDEnergy!N79</f>
        <v>183934.56450000001</v>
      </c>
      <c r="W59" s="103">
        <f t="shared" si="1"/>
        <v>1.2791038961039476</v>
      </c>
      <c r="X59" s="7">
        <f t="shared" si="0"/>
        <v>1680.10869090911</v>
      </c>
      <c r="Y59" s="107"/>
    </row>
    <row r="60" spans="3:25" x14ac:dyDescent="0.25">
      <c r="C60" s="4">
        <f t="shared" si="2"/>
        <v>2024</v>
      </c>
      <c r="E60" s="8">
        <f>'Data Sources'!N292</f>
        <v>0</v>
      </c>
      <c r="F60" s="8">
        <f t="shared" si="3"/>
        <v>1678.1666045477577</v>
      </c>
      <c r="G60" s="8">
        <f>'Data Sources'!P74</f>
        <v>424.61</v>
      </c>
      <c r="H60" s="8">
        <f>'Data Sources'!AB282</f>
        <v>2.32560647813456</v>
      </c>
      <c r="I60" s="8">
        <f>'Data Sources'!AC282</f>
        <v>0.56536568284867617</v>
      </c>
      <c r="J60" s="8">
        <f>'Data Sources'!AD282</f>
        <v>0.22570040574476202</v>
      </c>
      <c r="K60" s="8">
        <f>'Data Sources'!AE282</f>
        <v>0.4159108575526842</v>
      </c>
      <c r="L60" s="8">
        <f>'Data Sources'!AF282</f>
        <v>-0.94438985222600991</v>
      </c>
      <c r="M60" s="8">
        <f>'Data Sources'!AG282</f>
        <v>0.48363236247346464</v>
      </c>
      <c r="N60" s="8">
        <f>'Data Sources'!AH282</f>
        <v>3.0718259345281496</v>
      </c>
      <c r="O60" s="8">
        <f>'Data Sources'!AI282</f>
        <v>0.14711697379649141</v>
      </c>
      <c r="P60" s="8">
        <f>'Data Sources'!C153</f>
        <v>1.55</v>
      </c>
      <c r="R60" s="15">
        <f>OWDEnergy!P80</f>
        <v>142420.89499999999</v>
      </c>
      <c r="S60" s="15">
        <f>OWDEnergy!Q80</f>
        <v>11275.034599999999</v>
      </c>
      <c r="T60" s="15">
        <f>OWDEnergy!R80</f>
        <v>34710.823000000019</v>
      </c>
      <c r="U60" s="15">
        <f>OWDEnergy!N80</f>
        <v>188406.75260000001</v>
      </c>
      <c r="W60" s="103">
        <f t="shared" si="1"/>
        <v>1.3045266892437439</v>
      </c>
      <c r="X60" s="7">
        <f t="shared" si="0"/>
        <v>1723.5491223860299</v>
      </c>
      <c r="Y60" s="107"/>
    </row>
    <row r="61" spans="3:25" x14ac:dyDescent="0.25">
      <c r="C61" s="4">
        <f t="shared" si="2"/>
        <v>2025</v>
      </c>
      <c r="D61" s="4"/>
      <c r="E61" s="8"/>
      <c r="F61" s="8"/>
      <c r="G61" s="8"/>
      <c r="H61" s="8"/>
      <c r="I61" s="8"/>
      <c r="J61" s="8"/>
      <c r="K61" s="8"/>
      <c r="L61" s="8"/>
      <c r="M61" s="8"/>
      <c r="N61" s="8"/>
      <c r="O61" s="8"/>
      <c r="P61" s="8"/>
      <c r="R61" s="5"/>
      <c r="S61" s="5"/>
      <c r="T61" s="5"/>
      <c r="U61" s="5"/>
      <c r="Y61" s="107"/>
    </row>
    <row r="62" spans="3:25" x14ac:dyDescent="0.25">
      <c r="C62" s="4">
        <f t="shared" si="2"/>
        <v>2026</v>
      </c>
      <c r="D62" s="4"/>
      <c r="E62" s="8"/>
      <c r="F62" s="8"/>
      <c r="G62" s="8"/>
      <c r="H62" s="8"/>
      <c r="I62" s="8"/>
      <c r="J62" s="8"/>
      <c r="K62" s="8"/>
      <c r="L62" s="8"/>
      <c r="M62" s="8"/>
      <c r="N62" s="8"/>
      <c r="O62" s="8"/>
      <c r="P62" s="8"/>
      <c r="R62" s="5"/>
      <c r="S62" s="5"/>
      <c r="T62" s="5"/>
      <c r="U62" s="5"/>
      <c r="Y62" s="107"/>
    </row>
    <row r="63" spans="3:25" x14ac:dyDescent="0.25">
      <c r="C63" s="4">
        <f t="shared" si="2"/>
        <v>2027</v>
      </c>
      <c r="D63" s="4"/>
      <c r="E63" s="8"/>
      <c r="F63" s="8"/>
      <c r="G63" s="8"/>
      <c r="H63" s="8"/>
      <c r="I63" s="8"/>
      <c r="J63" s="8"/>
      <c r="K63" s="8"/>
      <c r="L63" s="8"/>
      <c r="M63" s="8"/>
      <c r="N63" s="8"/>
      <c r="O63" s="8"/>
      <c r="P63" s="8"/>
      <c r="R63" s="5"/>
      <c r="S63" s="5"/>
      <c r="T63" s="5"/>
      <c r="U63" s="5"/>
      <c r="Y63" s="107"/>
    </row>
    <row r="64" spans="3:25" x14ac:dyDescent="0.25">
      <c r="C64" s="4">
        <f t="shared" si="2"/>
        <v>2028</v>
      </c>
      <c r="D64" s="4"/>
      <c r="E64" s="8"/>
      <c r="F64" s="8"/>
      <c r="G64" s="8"/>
      <c r="H64" s="8"/>
      <c r="I64" s="8"/>
      <c r="J64" s="8"/>
      <c r="K64" s="8"/>
      <c r="L64" s="8"/>
      <c r="M64" s="8"/>
      <c r="N64" s="8"/>
      <c r="O64" s="8"/>
      <c r="P64" s="8"/>
      <c r="R64" s="5"/>
      <c r="S64" s="5"/>
      <c r="T64" s="5"/>
      <c r="U64" s="5"/>
      <c r="Y64" s="107"/>
    </row>
    <row r="65" spans="3:25" x14ac:dyDescent="0.25">
      <c r="C65" s="4">
        <f t="shared" si="2"/>
        <v>2029</v>
      </c>
      <c r="D65" s="4"/>
      <c r="E65" s="8"/>
      <c r="F65" s="8"/>
      <c r="G65" s="8"/>
      <c r="H65" s="8"/>
      <c r="I65" s="8"/>
      <c r="J65" s="8"/>
      <c r="K65" s="8"/>
      <c r="L65" s="8"/>
      <c r="M65" s="8"/>
      <c r="N65" s="8"/>
      <c r="O65" s="8"/>
      <c r="P65" s="8"/>
      <c r="R65" s="5"/>
      <c r="S65" s="5"/>
      <c r="T65" s="5"/>
      <c r="U65" s="5"/>
      <c r="Y65" s="107"/>
    </row>
    <row r="66" spans="3:25" x14ac:dyDescent="0.25">
      <c r="C66" s="4">
        <f t="shared" si="2"/>
        <v>2030</v>
      </c>
      <c r="D66" s="4"/>
      <c r="E66" s="5"/>
      <c r="F66" s="5"/>
      <c r="G66" s="5"/>
      <c r="H66" s="5"/>
      <c r="I66" s="5"/>
      <c r="J66" s="5"/>
      <c r="K66" s="5"/>
      <c r="L66" s="5"/>
      <c r="M66" s="5"/>
      <c r="N66" s="5"/>
      <c r="O66" s="5"/>
      <c r="P66" s="5"/>
      <c r="R66" s="5"/>
      <c r="S66" s="5"/>
      <c r="T66" s="5"/>
      <c r="U66" s="5"/>
      <c r="Y66" s="107"/>
    </row>
    <row r="67" spans="3:25" x14ac:dyDescent="0.25">
      <c r="C67" s="104">
        <f>C66+1</f>
        <v>2031</v>
      </c>
      <c r="Y67" s="107"/>
    </row>
    <row r="68" spans="3:25" x14ac:dyDescent="0.25">
      <c r="C68" s="104">
        <f t="shared" ref="C68:C131" si="4">C67+1</f>
        <v>2032</v>
      </c>
      <c r="Y68" s="107"/>
    </row>
    <row r="69" spans="3:25" x14ac:dyDescent="0.25">
      <c r="C69" s="104">
        <f t="shared" si="4"/>
        <v>2033</v>
      </c>
      <c r="Y69" s="107"/>
    </row>
    <row r="70" spans="3:25" x14ac:dyDescent="0.25">
      <c r="C70" s="104">
        <f t="shared" si="4"/>
        <v>2034</v>
      </c>
      <c r="Y70" s="107"/>
    </row>
    <row r="71" spans="3:25" x14ac:dyDescent="0.25">
      <c r="C71" s="104">
        <f t="shared" si="4"/>
        <v>2035</v>
      </c>
      <c r="Y71" s="107"/>
    </row>
    <row r="72" spans="3:25" x14ac:dyDescent="0.25">
      <c r="C72" s="104">
        <f t="shared" si="4"/>
        <v>2036</v>
      </c>
      <c r="Y72" s="107"/>
    </row>
    <row r="73" spans="3:25" x14ac:dyDescent="0.25">
      <c r="C73" s="104">
        <f t="shared" si="4"/>
        <v>2037</v>
      </c>
      <c r="Y73" s="107"/>
    </row>
    <row r="74" spans="3:25" x14ac:dyDescent="0.25">
      <c r="C74" s="104">
        <f t="shared" si="4"/>
        <v>2038</v>
      </c>
      <c r="Y74" s="107"/>
    </row>
    <row r="75" spans="3:25" x14ac:dyDescent="0.25">
      <c r="C75" s="104">
        <f t="shared" si="4"/>
        <v>2039</v>
      </c>
      <c r="Y75" s="107"/>
    </row>
    <row r="76" spans="3:25" s="106" customFormat="1" x14ac:dyDescent="0.25">
      <c r="C76" s="105">
        <f t="shared" si="4"/>
        <v>2040</v>
      </c>
      <c r="Y76" s="108"/>
    </row>
    <row r="77" spans="3:25" x14ac:dyDescent="0.25">
      <c r="C77" s="104">
        <f t="shared" si="4"/>
        <v>2041</v>
      </c>
      <c r="Y77" s="107"/>
    </row>
    <row r="78" spans="3:25" x14ac:dyDescent="0.25">
      <c r="C78" s="104">
        <f t="shared" si="4"/>
        <v>2042</v>
      </c>
      <c r="Y78" s="107"/>
    </row>
    <row r="79" spans="3:25" x14ac:dyDescent="0.25">
      <c r="C79" s="104">
        <f t="shared" si="4"/>
        <v>2043</v>
      </c>
      <c r="Y79" s="107"/>
    </row>
    <row r="80" spans="3:25" x14ac:dyDescent="0.25">
      <c r="C80" s="104">
        <f t="shared" si="4"/>
        <v>2044</v>
      </c>
      <c r="Y80" s="107"/>
    </row>
    <row r="81" spans="3:25" x14ac:dyDescent="0.25">
      <c r="C81" s="104">
        <f t="shared" si="4"/>
        <v>2045</v>
      </c>
      <c r="Y81" s="107"/>
    </row>
    <row r="82" spans="3:25" x14ac:dyDescent="0.25">
      <c r="C82" s="104">
        <f t="shared" si="4"/>
        <v>2046</v>
      </c>
      <c r="Y82" s="107"/>
    </row>
    <row r="83" spans="3:25" x14ac:dyDescent="0.25">
      <c r="C83" s="104">
        <f t="shared" si="4"/>
        <v>2047</v>
      </c>
      <c r="Y83" s="107"/>
    </row>
    <row r="84" spans="3:25" x14ac:dyDescent="0.25">
      <c r="C84" s="104">
        <f t="shared" si="4"/>
        <v>2048</v>
      </c>
      <c r="Y84" s="107"/>
    </row>
    <row r="85" spans="3:25" x14ac:dyDescent="0.25">
      <c r="C85" s="104">
        <f t="shared" si="4"/>
        <v>2049</v>
      </c>
      <c r="Y85" s="107"/>
    </row>
    <row r="86" spans="3:25" x14ac:dyDescent="0.25">
      <c r="C86" s="104">
        <f t="shared" si="4"/>
        <v>2050</v>
      </c>
      <c r="Y86" s="107"/>
    </row>
    <row r="87" spans="3:25" x14ac:dyDescent="0.25">
      <c r="C87" s="104">
        <f t="shared" si="4"/>
        <v>2051</v>
      </c>
      <c r="Y87" s="107"/>
    </row>
    <row r="88" spans="3:25" x14ac:dyDescent="0.25">
      <c r="C88" s="104">
        <f t="shared" si="4"/>
        <v>2052</v>
      </c>
      <c r="Y88" s="107"/>
    </row>
    <row r="89" spans="3:25" x14ac:dyDescent="0.25">
      <c r="C89" s="104">
        <f t="shared" si="4"/>
        <v>2053</v>
      </c>
      <c r="Y89" s="107"/>
    </row>
    <row r="90" spans="3:25" x14ac:dyDescent="0.25">
      <c r="C90" s="104">
        <f t="shared" si="4"/>
        <v>2054</v>
      </c>
      <c r="Y90" s="107"/>
    </row>
    <row r="91" spans="3:25" x14ac:dyDescent="0.25">
      <c r="C91" s="104">
        <f t="shared" si="4"/>
        <v>2055</v>
      </c>
      <c r="Y91" s="107"/>
    </row>
    <row r="92" spans="3:25" x14ac:dyDescent="0.25">
      <c r="C92" s="104">
        <f t="shared" si="4"/>
        <v>2056</v>
      </c>
      <c r="Y92" s="107"/>
    </row>
    <row r="93" spans="3:25" x14ac:dyDescent="0.25">
      <c r="C93" s="104">
        <f t="shared" si="4"/>
        <v>2057</v>
      </c>
      <c r="Y93" s="107"/>
    </row>
    <row r="94" spans="3:25" x14ac:dyDescent="0.25">
      <c r="C94" s="104">
        <f t="shared" si="4"/>
        <v>2058</v>
      </c>
      <c r="Y94" s="107"/>
    </row>
    <row r="95" spans="3:25" x14ac:dyDescent="0.25">
      <c r="C95" s="104">
        <f t="shared" si="4"/>
        <v>2059</v>
      </c>
      <c r="Y95" s="107"/>
    </row>
    <row r="96" spans="3:25" x14ac:dyDescent="0.25">
      <c r="C96" s="104">
        <f t="shared" si="4"/>
        <v>2060</v>
      </c>
      <c r="Y96" s="107"/>
    </row>
    <row r="97" spans="3:25" x14ac:dyDescent="0.25">
      <c r="C97" s="104">
        <f t="shared" si="4"/>
        <v>2061</v>
      </c>
      <c r="Y97" s="107"/>
    </row>
    <row r="98" spans="3:25" x14ac:dyDescent="0.25">
      <c r="C98" s="104">
        <f t="shared" si="4"/>
        <v>2062</v>
      </c>
      <c r="Y98" s="107"/>
    </row>
    <row r="99" spans="3:25" x14ac:dyDescent="0.25">
      <c r="C99" s="104">
        <f t="shared" si="4"/>
        <v>2063</v>
      </c>
      <c r="Y99" s="107"/>
    </row>
    <row r="100" spans="3:25" x14ac:dyDescent="0.25">
      <c r="C100" s="104">
        <f t="shared" si="4"/>
        <v>2064</v>
      </c>
      <c r="Y100" s="107"/>
    </row>
    <row r="101" spans="3:25" x14ac:dyDescent="0.25">
      <c r="C101" s="104">
        <f t="shared" si="4"/>
        <v>2065</v>
      </c>
      <c r="Y101" s="107"/>
    </row>
    <row r="102" spans="3:25" x14ac:dyDescent="0.25">
      <c r="C102" s="104">
        <f t="shared" si="4"/>
        <v>2066</v>
      </c>
      <c r="Y102" s="107"/>
    </row>
    <row r="103" spans="3:25" x14ac:dyDescent="0.25">
      <c r="C103" s="104">
        <f t="shared" si="4"/>
        <v>2067</v>
      </c>
      <c r="Y103" s="107"/>
    </row>
    <row r="104" spans="3:25" x14ac:dyDescent="0.25">
      <c r="C104" s="104">
        <f t="shared" si="4"/>
        <v>2068</v>
      </c>
      <c r="Y104" s="107"/>
    </row>
    <row r="105" spans="3:25" x14ac:dyDescent="0.25">
      <c r="C105" s="104">
        <f t="shared" si="4"/>
        <v>2069</v>
      </c>
      <c r="Y105" s="107"/>
    </row>
    <row r="106" spans="3:25" x14ac:dyDescent="0.25">
      <c r="C106" s="104">
        <f t="shared" si="4"/>
        <v>2070</v>
      </c>
      <c r="Y106" s="107"/>
    </row>
    <row r="107" spans="3:25" x14ac:dyDescent="0.25">
      <c r="C107" s="104">
        <f t="shared" si="4"/>
        <v>2071</v>
      </c>
      <c r="Y107" s="107"/>
    </row>
    <row r="108" spans="3:25" x14ac:dyDescent="0.25">
      <c r="C108" s="104">
        <f t="shared" si="4"/>
        <v>2072</v>
      </c>
      <c r="Y108" s="107"/>
    </row>
    <row r="109" spans="3:25" x14ac:dyDescent="0.25">
      <c r="C109" s="104">
        <f t="shared" si="4"/>
        <v>2073</v>
      </c>
      <c r="Y109" s="107"/>
    </row>
    <row r="110" spans="3:25" x14ac:dyDescent="0.25">
      <c r="C110" s="104">
        <f t="shared" si="4"/>
        <v>2074</v>
      </c>
      <c r="Y110" s="107"/>
    </row>
    <row r="111" spans="3:25" x14ac:dyDescent="0.25">
      <c r="C111" s="104">
        <f t="shared" si="4"/>
        <v>2075</v>
      </c>
      <c r="Y111" s="107"/>
    </row>
    <row r="112" spans="3:25" x14ac:dyDescent="0.25">
      <c r="C112" s="104">
        <f t="shared" si="4"/>
        <v>2076</v>
      </c>
      <c r="Y112" s="107"/>
    </row>
    <row r="113" spans="3:25" x14ac:dyDescent="0.25">
      <c r="C113" s="104">
        <f t="shared" si="4"/>
        <v>2077</v>
      </c>
      <c r="Y113" s="107"/>
    </row>
    <row r="114" spans="3:25" x14ac:dyDescent="0.25">
      <c r="C114" s="104">
        <f t="shared" si="4"/>
        <v>2078</v>
      </c>
      <c r="Y114" s="107"/>
    </row>
    <row r="115" spans="3:25" x14ac:dyDescent="0.25">
      <c r="C115" s="104">
        <f t="shared" si="4"/>
        <v>2079</v>
      </c>
      <c r="Y115" s="107"/>
    </row>
    <row r="116" spans="3:25" x14ac:dyDescent="0.25">
      <c r="C116" s="104">
        <f t="shared" si="4"/>
        <v>2080</v>
      </c>
      <c r="Y116" s="107"/>
    </row>
    <row r="117" spans="3:25" x14ac:dyDescent="0.25">
      <c r="C117" s="104">
        <f t="shared" si="4"/>
        <v>2081</v>
      </c>
      <c r="Y117" s="107"/>
    </row>
    <row r="118" spans="3:25" x14ac:dyDescent="0.25">
      <c r="C118" s="104">
        <f t="shared" si="4"/>
        <v>2082</v>
      </c>
      <c r="Y118" s="107"/>
    </row>
    <row r="119" spans="3:25" x14ac:dyDescent="0.25">
      <c r="C119" s="104">
        <f t="shared" si="4"/>
        <v>2083</v>
      </c>
      <c r="Y119" s="107"/>
    </row>
    <row r="120" spans="3:25" x14ac:dyDescent="0.25">
      <c r="C120" s="104">
        <f t="shared" si="4"/>
        <v>2084</v>
      </c>
      <c r="Y120" s="107"/>
    </row>
    <row r="121" spans="3:25" x14ac:dyDescent="0.25">
      <c r="C121" s="104">
        <f t="shared" si="4"/>
        <v>2085</v>
      </c>
      <c r="Y121" s="107"/>
    </row>
    <row r="122" spans="3:25" x14ac:dyDescent="0.25">
      <c r="C122" s="104">
        <f t="shared" si="4"/>
        <v>2086</v>
      </c>
      <c r="Y122" s="107"/>
    </row>
    <row r="123" spans="3:25" x14ac:dyDescent="0.25">
      <c r="C123" s="104">
        <f t="shared" si="4"/>
        <v>2087</v>
      </c>
      <c r="Y123" s="107"/>
    </row>
    <row r="124" spans="3:25" x14ac:dyDescent="0.25">
      <c r="C124" s="104">
        <f t="shared" si="4"/>
        <v>2088</v>
      </c>
      <c r="Y124" s="107"/>
    </row>
    <row r="125" spans="3:25" x14ac:dyDescent="0.25">
      <c r="C125" s="104">
        <f t="shared" si="4"/>
        <v>2089</v>
      </c>
      <c r="Y125" s="107"/>
    </row>
    <row r="126" spans="3:25" x14ac:dyDescent="0.25">
      <c r="C126" s="104">
        <f t="shared" si="4"/>
        <v>2090</v>
      </c>
      <c r="Y126" s="107"/>
    </row>
    <row r="127" spans="3:25" x14ac:dyDescent="0.25">
      <c r="C127" s="104">
        <f t="shared" si="4"/>
        <v>2091</v>
      </c>
      <c r="Y127" s="107"/>
    </row>
    <row r="128" spans="3:25" x14ac:dyDescent="0.25">
      <c r="C128" s="104">
        <f t="shared" si="4"/>
        <v>2092</v>
      </c>
      <c r="Y128" s="107"/>
    </row>
    <row r="129" spans="3:25" x14ac:dyDescent="0.25">
      <c r="C129" s="104">
        <f t="shared" si="4"/>
        <v>2093</v>
      </c>
      <c r="Y129" s="107"/>
    </row>
    <row r="130" spans="3:25" x14ac:dyDescent="0.25">
      <c r="C130" s="104">
        <f t="shared" si="4"/>
        <v>2094</v>
      </c>
      <c r="Y130" s="107"/>
    </row>
    <row r="131" spans="3:25" x14ac:dyDescent="0.25">
      <c r="C131" s="104">
        <f t="shared" si="4"/>
        <v>2095</v>
      </c>
      <c r="Y131" s="107"/>
    </row>
    <row r="132" spans="3:25" x14ac:dyDescent="0.25">
      <c r="C132" s="104">
        <f t="shared" ref="C132:C136" si="5">C131+1</f>
        <v>2096</v>
      </c>
      <c r="Y132" s="107"/>
    </row>
    <row r="133" spans="3:25" x14ac:dyDescent="0.25">
      <c r="C133" s="104">
        <f t="shared" si="5"/>
        <v>2097</v>
      </c>
      <c r="Y133" s="107"/>
    </row>
    <row r="134" spans="3:25" x14ac:dyDescent="0.25">
      <c r="C134" s="104">
        <f t="shared" si="5"/>
        <v>2098</v>
      </c>
      <c r="Y134" s="107"/>
    </row>
    <row r="135" spans="3:25" x14ac:dyDescent="0.25">
      <c r="C135" s="104">
        <f t="shared" si="5"/>
        <v>2099</v>
      </c>
      <c r="Y135" s="107"/>
    </row>
    <row r="136" spans="3:25" s="106" customFormat="1" x14ac:dyDescent="0.25">
      <c r="C136" s="105">
        <f t="shared" si="5"/>
        <v>2100</v>
      </c>
      <c r="V136"/>
      <c r="Y136" s="107"/>
    </row>
  </sheetData>
  <mergeCells count="2">
    <mergeCell ref="H4:O4"/>
    <mergeCell ref="R4:U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0182C-C933-4338-998D-F577BA525A31}">
  <dimension ref="A2:BG69"/>
  <sheetViews>
    <sheetView tabSelected="1" topLeftCell="AI1" workbookViewId="0">
      <selection activeCell="AN10" sqref="AN10"/>
    </sheetView>
  </sheetViews>
  <sheetFormatPr defaultRowHeight="15" x14ac:dyDescent="0.25"/>
  <cols>
    <col min="13" max="14" width="12.7109375" customWidth="1"/>
    <col min="15" max="15" width="13" customWidth="1"/>
    <col min="47" max="47" width="21.28515625" customWidth="1"/>
    <col min="50" max="59" width="7" customWidth="1"/>
  </cols>
  <sheetData>
    <row r="2" spans="1:59" x14ac:dyDescent="0.25">
      <c r="V2" s="126" t="s">
        <v>182</v>
      </c>
      <c r="W2" s="126"/>
      <c r="X2" s="126"/>
      <c r="Y2" s="126"/>
      <c r="Z2" s="126"/>
      <c r="AA2" s="126"/>
      <c r="AB2" s="126"/>
      <c r="AF2" s="137" t="s">
        <v>207</v>
      </c>
      <c r="AG2" s="138"/>
      <c r="AH2" s="138"/>
      <c r="AI2" s="138"/>
      <c r="AJ2" s="138"/>
      <c r="AK2" s="138"/>
      <c r="AL2" s="138"/>
      <c r="AM2" s="138"/>
      <c r="AN2" s="138"/>
      <c r="AO2" s="138"/>
      <c r="AP2" s="138"/>
      <c r="AQ2" s="138"/>
      <c r="AR2" s="139"/>
    </row>
    <row r="3" spans="1:59" x14ac:dyDescent="0.25">
      <c r="A3" t="s">
        <v>2</v>
      </c>
      <c r="AF3" s="140"/>
      <c r="AG3" s="141"/>
      <c r="AH3" s="141"/>
      <c r="AI3" s="141">
        <v>2040</v>
      </c>
      <c r="AJ3" s="141">
        <f>AI3+5</f>
        <v>2045</v>
      </c>
      <c r="AK3" s="141">
        <f t="shared" ref="AK3:AM3" si="0">AJ3+5</f>
        <v>2050</v>
      </c>
      <c r="AL3" s="141">
        <f t="shared" si="0"/>
        <v>2055</v>
      </c>
      <c r="AM3" s="141">
        <f t="shared" si="0"/>
        <v>2060</v>
      </c>
      <c r="AN3" s="141"/>
      <c r="AO3" s="141"/>
      <c r="AP3" s="141"/>
      <c r="AQ3" s="141"/>
      <c r="AR3" s="142"/>
    </row>
    <row r="4" spans="1:59" ht="30.75" customHeight="1" x14ac:dyDescent="0.25">
      <c r="AF4" s="140"/>
      <c r="AG4" s="141"/>
      <c r="AH4" s="141" t="s">
        <v>189</v>
      </c>
      <c r="AI4" s="145">
        <f>($AD$8-$AD$7)/(AI3-2011)</f>
        <v>6.2068965517241377E-3</v>
      </c>
      <c r="AJ4" s="145">
        <f t="shared" ref="AJ4:AM4" si="1">($AD$8-$AD$7)/(AJ3-2011)</f>
        <v>5.2941176470588233E-3</v>
      </c>
      <c r="AK4" s="145">
        <f t="shared" si="1"/>
        <v>4.6153846153846149E-3</v>
      </c>
      <c r="AL4" s="145">
        <f t="shared" si="1"/>
        <v>4.0909090909090904E-3</v>
      </c>
      <c r="AM4" s="145">
        <f t="shared" si="1"/>
        <v>3.6734693877551019E-3</v>
      </c>
      <c r="AN4" s="141"/>
      <c r="AO4" s="141"/>
      <c r="AP4" s="141"/>
      <c r="AQ4" s="141"/>
      <c r="AR4" s="142"/>
      <c r="AT4" s="109" t="s">
        <v>200</v>
      </c>
      <c r="AU4" s="110" t="s">
        <v>204</v>
      </c>
    </row>
    <row r="5" spans="1:59" x14ac:dyDescent="0.25">
      <c r="AF5" s="140"/>
      <c r="AG5" s="141"/>
      <c r="AH5" s="141" t="s">
        <v>190</v>
      </c>
      <c r="AI5" s="145">
        <f>AI4*15</f>
        <v>9.3103448275862061E-2</v>
      </c>
      <c r="AJ5" s="145">
        <f t="shared" ref="AJ5:AM5" si="2">AJ4*15</f>
        <v>7.9411764705882348E-2</v>
      </c>
      <c r="AK5" s="145">
        <f t="shared" si="2"/>
        <v>6.9230769230769221E-2</v>
      </c>
      <c r="AL5" s="145">
        <f t="shared" si="2"/>
        <v>6.1363636363636356E-2</v>
      </c>
      <c r="AM5" s="145">
        <f t="shared" si="2"/>
        <v>5.5102040816326525E-2</v>
      </c>
      <c r="AN5" s="141"/>
      <c r="AO5" s="141"/>
      <c r="AP5" s="141"/>
      <c r="AQ5" s="141"/>
      <c r="AR5" s="142"/>
      <c r="AT5" s="111">
        <v>2040</v>
      </c>
      <c r="AU5" s="112">
        <f>(22)*2/(AT5-2030)</f>
        <v>4.4000000000000004</v>
      </c>
      <c r="AV5" s="103"/>
    </row>
    <row r="6" spans="1:59" x14ac:dyDescent="0.25">
      <c r="AF6" s="140"/>
      <c r="AG6" s="141"/>
      <c r="AH6" s="141"/>
      <c r="AI6" s="141"/>
      <c r="AJ6" s="141"/>
      <c r="AK6" s="141"/>
      <c r="AL6" s="141"/>
      <c r="AM6" s="141"/>
      <c r="AN6" s="141"/>
      <c r="AO6" s="141"/>
      <c r="AP6" s="141"/>
      <c r="AQ6" s="141"/>
      <c r="AR6" s="142"/>
      <c r="AT6" s="111">
        <f>AT5+10</f>
        <v>2050</v>
      </c>
      <c r="AU6" s="112">
        <f t="shared" ref="AU6:AU8" si="3">(22)*2/(AT6-2030)</f>
        <v>2.2000000000000002</v>
      </c>
      <c r="AV6" s="103"/>
      <c r="AX6" s="123" t="s">
        <v>203</v>
      </c>
      <c r="AY6" s="123"/>
      <c r="AZ6" s="123"/>
      <c r="BA6" s="123"/>
      <c r="BB6" s="123"/>
      <c r="BC6" s="123"/>
      <c r="BD6" s="123"/>
      <c r="BE6" s="123"/>
      <c r="BF6" s="123"/>
      <c r="BG6" s="123"/>
    </row>
    <row r="7" spans="1:59" x14ac:dyDescent="0.25">
      <c r="AC7">
        <v>2011</v>
      </c>
      <c r="AD7" s="102">
        <v>0.11</v>
      </c>
      <c r="AE7" s="102"/>
      <c r="AF7" s="140"/>
      <c r="AG7" s="141"/>
      <c r="AH7" s="141"/>
      <c r="AI7" s="141"/>
      <c r="AJ7" s="141"/>
      <c r="AK7" s="141"/>
      <c r="AL7" s="141"/>
      <c r="AM7" s="141"/>
      <c r="AN7" s="141"/>
      <c r="AO7" s="141"/>
      <c r="AP7" s="141"/>
      <c r="AQ7" s="141"/>
      <c r="AR7" s="142"/>
      <c r="AT7" s="111">
        <f>AT6+10</f>
        <v>2060</v>
      </c>
      <c r="AU7" s="112">
        <f t="shared" si="3"/>
        <v>1.4666666666666666</v>
      </c>
      <c r="AV7" s="103"/>
      <c r="AX7" s="113">
        <v>-0.1</v>
      </c>
      <c r="AY7" s="113">
        <f>AX7-0.1</f>
        <v>-0.2</v>
      </c>
      <c r="AZ7" s="113">
        <f t="shared" ref="AZ7:BG7" si="4">AY7-0.1</f>
        <v>-0.30000000000000004</v>
      </c>
      <c r="BA7" s="113">
        <f t="shared" si="4"/>
        <v>-0.4</v>
      </c>
      <c r="BB7" s="113">
        <f t="shared" si="4"/>
        <v>-0.5</v>
      </c>
      <c r="BC7" s="113">
        <f t="shared" si="4"/>
        <v>-0.6</v>
      </c>
      <c r="BD7" s="113">
        <f t="shared" si="4"/>
        <v>-0.7</v>
      </c>
      <c r="BE7" s="113">
        <f t="shared" si="4"/>
        <v>-0.79999999999999993</v>
      </c>
      <c r="BF7" s="113">
        <f t="shared" si="4"/>
        <v>-0.89999999999999991</v>
      </c>
      <c r="BG7" s="113">
        <f t="shared" si="4"/>
        <v>-0.99999999999999989</v>
      </c>
    </row>
    <row r="8" spans="1:59" x14ac:dyDescent="0.25">
      <c r="AC8">
        <v>2040</v>
      </c>
      <c r="AD8" s="102">
        <v>0.28999999999999998</v>
      </c>
      <c r="AE8" s="102"/>
      <c r="AF8" s="140"/>
      <c r="AG8" s="141"/>
      <c r="AH8" s="141"/>
      <c r="AI8" s="143" t="s">
        <v>191</v>
      </c>
      <c r="AJ8" s="143"/>
      <c r="AK8" s="143"/>
      <c r="AL8" s="143"/>
      <c r="AM8" s="143"/>
      <c r="AN8" s="141"/>
      <c r="AO8" s="141"/>
      <c r="AP8" s="141"/>
      <c r="AQ8" s="141"/>
      <c r="AR8" s="142"/>
      <c r="AT8" s="111">
        <f>AT7+10</f>
        <v>2070</v>
      </c>
      <c r="AU8" s="112">
        <f t="shared" si="3"/>
        <v>1.1000000000000001</v>
      </c>
      <c r="AV8" s="103"/>
      <c r="AX8" s="114">
        <f>AX7/2.5</f>
        <v>-0.04</v>
      </c>
      <c r="AY8" s="114">
        <f t="shared" ref="AY8:BG8" si="5">AY7/2.5</f>
        <v>-0.08</v>
      </c>
      <c r="AZ8" s="114">
        <f t="shared" si="5"/>
        <v>-0.12000000000000002</v>
      </c>
      <c r="BA8" s="114">
        <f t="shared" si="5"/>
        <v>-0.16</v>
      </c>
      <c r="BB8" s="114">
        <f t="shared" si="5"/>
        <v>-0.2</v>
      </c>
      <c r="BC8" s="114">
        <f t="shared" si="5"/>
        <v>-0.24</v>
      </c>
      <c r="BD8" s="114">
        <f t="shared" si="5"/>
        <v>-0.27999999999999997</v>
      </c>
      <c r="BE8" s="114">
        <f t="shared" si="5"/>
        <v>-0.31999999999999995</v>
      </c>
      <c r="BF8" s="114">
        <f t="shared" si="5"/>
        <v>-0.36</v>
      </c>
      <c r="BG8" s="114">
        <f t="shared" si="5"/>
        <v>-0.39999999999999997</v>
      </c>
    </row>
    <row r="9" spans="1:59" x14ac:dyDescent="0.25">
      <c r="AC9" t="s">
        <v>183</v>
      </c>
      <c r="AD9" s="102">
        <f>(AD8-AD7)/29</f>
        <v>6.2068965517241377E-3</v>
      </c>
      <c r="AE9" s="102"/>
      <c r="AF9" s="140" t="s">
        <v>189</v>
      </c>
      <c r="AG9" s="141"/>
      <c r="AH9" s="141" t="s">
        <v>188</v>
      </c>
      <c r="AI9" s="141">
        <v>2040</v>
      </c>
      <c r="AJ9" s="141">
        <f>AI9+5</f>
        <v>2045</v>
      </c>
      <c r="AK9" s="141">
        <f t="shared" ref="AK9:AM9" si="6">AJ9+5</f>
        <v>2050</v>
      </c>
      <c r="AL9" s="141">
        <f t="shared" si="6"/>
        <v>2055</v>
      </c>
      <c r="AM9" s="141">
        <f t="shared" si="6"/>
        <v>2060</v>
      </c>
      <c r="AN9" s="141"/>
      <c r="AO9" s="141"/>
      <c r="AP9" s="141"/>
      <c r="AQ9" s="141"/>
      <c r="AR9" s="142"/>
      <c r="AV9" s="103"/>
      <c r="AX9" s="124" t="s">
        <v>201</v>
      </c>
      <c r="AY9" s="124"/>
      <c r="AZ9" s="124"/>
      <c r="BA9" s="124"/>
      <c r="BB9" s="124"/>
      <c r="BC9" s="124"/>
      <c r="BD9" s="124"/>
      <c r="BE9" s="124"/>
      <c r="BF9" s="124"/>
      <c r="BG9" s="124"/>
    </row>
    <row r="10" spans="1:59" x14ac:dyDescent="0.25">
      <c r="AC10" t="s">
        <v>184</v>
      </c>
      <c r="AD10" s="102">
        <f>AD9*15</f>
        <v>9.3103448275862061E-2</v>
      </c>
      <c r="AE10" s="102"/>
      <c r="AF10" s="144">
        <f>(AD8-AD7)/19</f>
        <v>9.4736842105263147E-3</v>
      </c>
      <c r="AG10" s="145">
        <f>AF10*15</f>
        <v>0.14210526315789473</v>
      </c>
      <c r="AH10" s="141">
        <v>2030</v>
      </c>
      <c r="AI10" s="145">
        <f>$AG10-AI$5</f>
        <v>4.9001814882032674E-2</v>
      </c>
      <c r="AJ10" s="145">
        <f t="shared" ref="AJ10:AM12" si="7">$AG10-AJ$5</f>
        <v>6.2693498452012386E-2</v>
      </c>
      <c r="AK10" s="145">
        <f t="shared" si="7"/>
        <v>7.2874493927125514E-2</v>
      </c>
      <c r="AL10" s="145">
        <f t="shared" si="7"/>
        <v>8.0741626794258378E-2</v>
      </c>
      <c r="AM10" s="145">
        <f t="shared" si="7"/>
        <v>8.7003222341568209E-2</v>
      </c>
      <c r="AN10" s="141"/>
      <c r="AO10" s="141"/>
      <c r="AP10" s="141"/>
      <c r="AQ10" s="141"/>
      <c r="AR10" s="142"/>
      <c r="AU10" s="122" t="str">
        <f>"Temperature Reduction (⁰C) = 
   Annual Emissions Reduction /
   (44/(Year - 2030))"</f>
        <v>Temperature Reduction (⁰C) = 
   Annual Emissions Reduction /
   (44/(Year - 2030))</v>
      </c>
      <c r="AV10" s="103"/>
    </row>
    <row r="11" spans="1:59" x14ac:dyDescent="0.25">
      <c r="AF11" s="144">
        <f>(AD8-AD7)/24</f>
        <v>7.4999999999999997E-3</v>
      </c>
      <c r="AG11" s="145">
        <f>AF11*15</f>
        <v>0.11249999999999999</v>
      </c>
      <c r="AH11" s="141">
        <f>AH10+5</f>
        <v>2035</v>
      </c>
      <c r="AI11" s="145">
        <f t="shared" ref="AI11:AI12" si="8">$AG11-AI$5</f>
        <v>1.9396551724137928E-2</v>
      </c>
      <c r="AJ11" s="145">
        <f t="shared" si="7"/>
        <v>3.3088235294117641E-2</v>
      </c>
      <c r="AK11" s="145">
        <f t="shared" si="7"/>
        <v>4.3269230769230768E-2</v>
      </c>
      <c r="AL11" s="145">
        <f t="shared" si="7"/>
        <v>5.1136363636363633E-2</v>
      </c>
      <c r="AM11" s="145">
        <f t="shared" si="7"/>
        <v>5.7397959183673464E-2</v>
      </c>
      <c r="AN11" s="141"/>
      <c r="AO11" s="141"/>
      <c r="AP11" s="141"/>
      <c r="AQ11" s="141"/>
      <c r="AR11" s="142"/>
      <c r="AU11" s="122"/>
      <c r="AV11" s="103"/>
    </row>
    <row r="12" spans="1:59" x14ac:dyDescent="0.25">
      <c r="AC12" t="s">
        <v>185</v>
      </c>
      <c r="AD12" s="103">
        <f>AD10*2</f>
        <v>0.18620689655172412</v>
      </c>
      <c r="AE12" t="s">
        <v>187</v>
      </c>
      <c r="AF12" s="144">
        <f>(AD8-AD7)/29</f>
        <v>6.2068965517241377E-3</v>
      </c>
      <c r="AG12" s="145">
        <f>AF12*15</f>
        <v>9.3103448275862061E-2</v>
      </c>
      <c r="AH12" s="141">
        <f>AH11+5</f>
        <v>2040</v>
      </c>
      <c r="AI12" s="145">
        <f t="shared" si="8"/>
        <v>0</v>
      </c>
      <c r="AJ12" s="145">
        <f t="shared" si="7"/>
        <v>1.3691683569979712E-2</v>
      </c>
      <c r="AK12" s="145">
        <f t="shared" si="7"/>
        <v>2.387267904509284E-2</v>
      </c>
      <c r="AL12" s="145">
        <f t="shared" si="7"/>
        <v>3.1739811912225704E-2</v>
      </c>
      <c r="AM12" s="145">
        <f t="shared" si="7"/>
        <v>3.8001407459535536E-2</v>
      </c>
      <c r="AN12" s="141"/>
      <c r="AO12" s="141"/>
      <c r="AP12" s="141"/>
      <c r="AQ12" s="141"/>
      <c r="AR12" s="142"/>
      <c r="AU12" s="122"/>
      <c r="AV12" s="103"/>
    </row>
    <row r="13" spans="1:59" x14ac:dyDescent="0.25">
      <c r="AC13" t="s">
        <v>67</v>
      </c>
      <c r="AD13">
        <v>7.0000000000000007E-2</v>
      </c>
      <c r="AF13" s="140"/>
      <c r="AG13" s="141"/>
      <c r="AH13" s="141"/>
      <c r="AI13" s="143" t="s">
        <v>196</v>
      </c>
      <c r="AJ13" s="143"/>
      <c r="AK13" s="143"/>
      <c r="AL13" s="143"/>
      <c r="AM13" s="143"/>
      <c r="AN13" s="141"/>
      <c r="AO13" s="141"/>
      <c r="AP13" s="141"/>
      <c r="AQ13" s="141"/>
      <c r="AR13" s="142"/>
      <c r="AU13" s="122"/>
      <c r="AV13" s="103"/>
    </row>
    <row r="14" spans="1:59" x14ac:dyDescent="0.25">
      <c r="A14" s="10" t="s">
        <v>72</v>
      </c>
      <c r="AC14" t="s">
        <v>186</v>
      </c>
      <c r="AD14" s="7">
        <f>AD13/0.00045</f>
        <v>155.55555555555557</v>
      </c>
      <c r="AE14" s="7"/>
      <c r="AF14" s="140"/>
      <c r="AG14" s="141"/>
      <c r="AH14" s="141"/>
      <c r="AI14" s="141"/>
      <c r="AJ14" s="141"/>
      <c r="AK14" s="141"/>
      <c r="AL14" s="141"/>
      <c r="AM14" s="141"/>
      <c r="AN14" s="141"/>
      <c r="AO14" s="141" t="s">
        <v>194</v>
      </c>
      <c r="AP14" s="146">
        <v>4</v>
      </c>
      <c r="AQ14" s="141"/>
      <c r="AR14" s="142"/>
      <c r="AU14" s="122"/>
    </row>
    <row r="15" spans="1:59" x14ac:dyDescent="0.25">
      <c r="AD15">
        <f>AD14*2/15</f>
        <v>20.740740740740744</v>
      </c>
      <c r="AF15" s="140"/>
      <c r="AG15" s="141"/>
      <c r="AH15" s="141"/>
      <c r="AI15" s="143" t="s">
        <v>191</v>
      </c>
      <c r="AJ15" s="143"/>
      <c r="AK15" s="143"/>
      <c r="AL15" s="143"/>
      <c r="AM15" s="143"/>
      <c r="AN15" s="141"/>
      <c r="AO15" s="141"/>
      <c r="AP15" s="141"/>
      <c r="AQ15" s="141"/>
      <c r="AR15" s="142"/>
      <c r="AX15" s="116"/>
    </row>
    <row r="16" spans="1:59" x14ac:dyDescent="0.25">
      <c r="AF16" s="140"/>
      <c r="AG16" s="141"/>
      <c r="AH16" s="141" t="s">
        <v>188</v>
      </c>
      <c r="AI16" s="141">
        <v>2040</v>
      </c>
      <c r="AJ16" s="141">
        <f>AI16+5</f>
        <v>2045</v>
      </c>
      <c r="AK16" s="141">
        <f t="shared" ref="AK16:AM16" si="9">AJ16+5</f>
        <v>2050</v>
      </c>
      <c r="AL16" s="141">
        <f t="shared" si="9"/>
        <v>2055</v>
      </c>
      <c r="AM16" s="141">
        <f t="shared" si="9"/>
        <v>2060</v>
      </c>
      <c r="AN16" s="141"/>
      <c r="AO16" s="141">
        <v>2040</v>
      </c>
      <c r="AP16" s="141">
        <v>-2.9921586058549228E-2</v>
      </c>
      <c r="AQ16" s="141">
        <v>0.60591887947313783</v>
      </c>
      <c r="AR16" s="142">
        <v>1.9709980270049166E-2</v>
      </c>
    </row>
    <row r="17" spans="1:50" ht="30" x14ac:dyDescent="0.25">
      <c r="A17" t="s">
        <v>19</v>
      </c>
      <c r="AF17" s="140"/>
      <c r="AG17" s="141"/>
      <c r="AH17" s="141">
        <v>2030</v>
      </c>
      <c r="AI17" s="146">
        <f>($AP$16*($AP$14+ AI10)*($AP$14+ AI10)+$AQ$16*($AP$14+ AI10)+$AR$16) -  ($AP$16*$AP$14*$AP$14+$AQ$16*$AP$14+$AR$16)</f>
        <v>1.7889581547296807E-2</v>
      </c>
      <c r="AJ17" s="146">
        <f>($AP$16*($AP$14+ AJ10)*($AP$14+ AJ10)+$AQ$16*($AP$14+ AJ10)+$AR$16) -  ($AP$16*$AP$14*$AP$14+$AQ$16*$AP$14+$AR$16)</f>
        <v>2.2862457019918958E-2</v>
      </c>
      <c r="AK17" s="146">
        <f t="shared" ref="AK17:AM17" si="10">($AP$16*($AP$14+ AK10)*($AP$14+ AK10)+$AQ$16*($AP$14+ AK10)+$AR$16) -  ($AP$16*$AP$14*$AP$14+$AQ$16*$AP$14+$AR$16)</f>
        <v>2.6552963846713018E-2</v>
      </c>
      <c r="AL17" s="146">
        <f t="shared" si="10"/>
        <v>2.9400470645014831E-2</v>
      </c>
      <c r="AM17" s="146">
        <f t="shared" si="10"/>
        <v>3.1664206492595603E-2</v>
      </c>
      <c r="AN17" s="141"/>
      <c r="AO17" s="141"/>
      <c r="AP17" s="141"/>
      <c r="AQ17" s="141"/>
      <c r="AR17" s="142"/>
      <c r="AT17" s="109" t="s">
        <v>200</v>
      </c>
      <c r="AU17" s="110" t="s">
        <v>205</v>
      </c>
      <c r="AV17" s="118" t="s">
        <v>67</v>
      </c>
    </row>
    <row r="18" spans="1:50" ht="15" customHeight="1" x14ac:dyDescent="0.25">
      <c r="AF18" s="140"/>
      <c r="AG18" s="141"/>
      <c r="AH18" s="141">
        <f>AH17+5</f>
        <v>2035</v>
      </c>
      <c r="AI18" s="146">
        <f>(AP$16*($AP$14+ AI11)*($AP$14+ AI11)+$AQ$16*($AP$14+ AI11)+$AR$16) -  ($AP$16*$AP$14*$AP$14+$AQ$16*$AP$14+AR16)</f>
        <v>7.0984748679263632E-3</v>
      </c>
      <c r="AJ18" s="146">
        <f t="shared" ref="AJ18:AM19" si="11">($AP$16*($AP$14+ AJ11)*($AP$14+ AJ11)+$AQ$16*($AP$14+ AJ11)+$AR$16) -  ($AP$16*$AP$14*$AP$14+$AQ$16*$AP$14+$AR$16)</f>
        <v>1.2095607524719831E-2</v>
      </c>
      <c r="AK18" s="146">
        <f t="shared" si="11"/>
        <v>1.5804151744871486E-2</v>
      </c>
      <c r="AL18" s="146">
        <f t="shared" si="11"/>
        <v>1.866559652895039E-2</v>
      </c>
      <c r="AM18" s="146">
        <f t="shared" si="11"/>
        <v>2.094042587541467E-2</v>
      </c>
      <c r="AN18" s="141"/>
      <c r="AO18" s="141"/>
      <c r="AP18" s="141"/>
      <c r="AQ18" s="141"/>
      <c r="AR18" s="142"/>
      <c r="AT18" s="119">
        <v>2040</v>
      </c>
      <c r="AU18" s="117">
        <f>(15 * (AT18-2025)/45) * (AT18-2025)/3</f>
        <v>25</v>
      </c>
      <c r="AV18" s="120">
        <f>AU18*0.00045</f>
        <v>1.125E-2</v>
      </c>
    </row>
    <row r="19" spans="1:50" ht="15" customHeight="1" x14ac:dyDescent="0.25">
      <c r="AF19" s="140"/>
      <c r="AG19" s="141"/>
      <c r="AH19" s="141">
        <f>AH18+5</f>
        <v>2040</v>
      </c>
      <c r="AI19" s="146">
        <f>(AP$16*($AP$14+ AI12)*($AP$14+ AI12)+$AQ$16*($AP$14+ AI12)+$AR$16) -  ($AP$16*$AP$14*$AP$14+$AQ$16*$AP$14+AR16)</f>
        <v>0</v>
      </c>
      <c r="AJ19" s="146">
        <f t="shared" si="11"/>
        <v>5.0130252946989362E-3</v>
      </c>
      <c r="AK19" s="146">
        <f t="shared" si="11"/>
        <v>8.7333871173955746E-3</v>
      </c>
      <c r="AL19" s="146">
        <f t="shared" si="11"/>
        <v>1.1603963685259178E-2</v>
      </c>
      <c r="AM19" s="146">
        <f t="shared" si="11"/>
        <v>1.38860611861642E-2</v>
      </c>
      <c r="AN19" s="141"/>
      <c r="AO19" s="141"/>
      <c r="AP19" s="141"/>
      <c r="AQ19" s="141"/>
      <c r="AR19" s="142"/>
      <c r="AT19" s="119">
        <f>AT18+10</f>
        <v>2050</v>
      </c>
      <c r="AU19" s="117">
        <f>(15 * (AT19-2025)/45) * (AT19-2025)/3</f>
        <v>69.444444444444443</v>
      </c>
      <c r="AV19" s="120">
        <f t="shared" ref="AV19:AV21" si="12">AU19*0.00045</f>
        <v>3.125E-2</v>
      </c>
    </row>
    <row r="20" spans="1:50" ht="15" customHeight="1" x14ac:dyDescent="0.25">
      <c r="AF20" s="140"/>
      <c r="AG20" s="141"/>
      <c r="AH20" s="141"/>
      <c r="AI20" s="143" t="s">
        <v>195</v>
      </c>
      <c r="AJ20" s="143"/>
      <c r="AK20" s="143"/>
      <c r="AL20" s="143"/>
      <c r="AM20" s="143"/>
      <c r="AN20" s="141"/>
      <c r="AO20" s="141"/>
      <c r="AP20" s="141"/>
      <c r="AQ20" s="141"/>
      <c r="AR20" s="142"/>
      <c r="AT20" s="119">
        <f>AT19+10</f>
        <v>2060</v>
      </c>
      <c r="AU20" s="117">
        <f>(15 * (AT20-2025)/45) * (AT20-2025)/3</f>
        <v>136.11111111111111</v>
      </c>
      <c r="AV20" s="120">
        <f t="shared" si="12"/>
        <v>6.1249999999999999E-2</v>
      </c>
    </row>
    <row r="21" spans="1:50" ht="15" customHeight="1" x14ac:dyDescent="0.25">
      <c r="V21" s="122" t="s">
        <v>180</v>
      </c>
      <c r="W21" s="122"/>
      <c r="X21" s="122"/>
      <c r="Y21" s="122"/>
      <c r="Z21" s="122"/>
      <c r="AA21" s="122"/>
      <c r="AB21" s="122"/>
      <c r="AF21" s="140"/>
      <c r="AG21" s="141"/>
      <c r="AH21" s="141"/>
      <c r="AI21" s="141"/>
      <c r="AJ21" s="141"/>
      <c r="AK21" s="141"/>
      <c r="AL21" s="141"/>
      <c r="AM21" s="141"/>
      <c r="AN21" s="141"/>
      <c r="AO21" s="141"/>
      <c r="AP21" s="141"/>
      <c r="AQ21" s="141"/>
      <c r="AR21" s="142"/>
      <c r="AT21" s="119">
        <f>AT20+10</f>
        <v>2070</v>
      </c>
      <c r="AU21" s="117">
        <f>(15 * (AT21-2025)/45) * (AT21-2025)/3</f>
        <v>225</v>
      </c>
      <c r="AV21" s="120">
        <f t="shared" si="12"/>
        <v>0.10124999999999999</v>
      </c>
      <c r="AX21">
        <f>(15 * (AT21-2025)/45) * (AT21-2025)/3*0.00045</f>
        <v>0.10124999999999999</v>
      </c>
    </row>
    <row r="22" spans="1:50" ht="15" customHeight="1" x14ac:dyDescent="0.25">
      <c r="M22" t="s">
        <v>96</v>
      </c>
      <c r="V22" s="122"/>
      <c r="W22" s="122"/>
      <c r="X22" s="122"/>
      <c r="Y22" s="122"/>
      <c r="Z22" s="122"/>
      <c r="AA22" s="122"/>
      <c r="AB22" s="122"/>
      <c r="AF22" s="140"/>
      <c r="AG22" s="141"/>
      <c r="AH22" s="141"/>
      <c r="AI22" s="141"/>
      <c r="AJ22" s="141"/>
      <c r="AK22" s="141"/>
      <c r="AL22" s="141"/>
      <c r="AM22" s="141"/>
      <c r="AN22" s="141"/>
      <c r="AO22" s="141"/>
      <c r="AP22" s="141"/>
      <c r="AQ22" s="141"/>
      <c r="AR22" s="142"/>
    </row>
    <row r="23" spans="1:50" ht="15.75" customHeight="1" thickBot="1" x14ac:dyDescent="0.3">
      <c r="V23" s="122"/>
      <c r="W23" s="122"/>
      <c r="X23" s="122"/>
      <c r="Y23" s="122"/>
      <c r="Z23" s="122"/>
      <c r="AA23" s="122"/>
      <c r="AB23" s="122"/>
      <c r="AF23" s="140"/>
      <c r="AG23" s="141"/>
      <c r="AH23" s="141"/>
      <c r="AI23" s="143" t="s">
        <v>191</v>
      </c>
      <c r="AJ23" s="143"/>
      <c r="AK23" s="143"/>
      <c r="AL23" s="143"/>
      <c r="AM23" s="143"/>
      <c r="AN23" s="141"/>
      <c r="AO23" s="141"/>
      <c r="AP23" s="141"/>
      <c r="AQ23" s="141"/>
      <c r="AR23" s="142"/>
    </row>
    <row r="24" spans="1:50" ht="31.5" customHeight="1" thickBot="1" x14ac:dyDescent="0.3">
      <c r="M24" s="92" t="s">
        <v>97</v>
      </c>
      <c r="N24" s="92" t="s">
        <v>98</v>
      </c>
      <c r="O24" s="92" t="s">
        <v>99</v>
      </c>
      <c r="V24" s="122"/>
      <c r="W24" s="122"/>
      <c r="X24" s="122"/>
      <c r="Y24" s="122"/>
      <c r="Z24" s="122"/>
      <c r="AA24" s="122"/>
      <c r="AB24" s="122"/>
      <c r="AF24" s="140"/>
      <c r="AG24" s="141"/>
      <c r="AH24" s="141" t="s">
        <v>188</v>
      </c>
      <c r="AI24" s="141">
        <v>2040</v>
      </c>
      <c r="AJ24" s="141">
        <f>AI24+5</f>
        <v>2045</v>
      </c>
      <c r="AK24" s="141">
        <f t="shared" ref="AK24:AM24" si="13">AJ24+5</f>
        <v>2050</v>
      </c>
      <c r="AL24" s="141">
        <f t="shared" si="13"/>
        <v>2055</v>
      </c>
      <c r="AM24" s="141">
        <f t="shared" si="13"/>
        <v>2060</v>
      </c>
      <c r="AN24" s="141"/>
      <c r="AO24" s="141"/>
      <c r="AP24" s="141"/>
      <c r="AQ24" s="141"/>
      <c r="AR24" s="142"/>
    </row>
    <row r="25" spans="1:50" ht="15" customHeight="1" thickTop="1" thickBot="1" x14ac:dyDescent="0.3">
      <c r="M25" s="93" t="s">
        <v>20</v>
      </c>
      <c r="N25" s="94">
        <v>2.72</v>
      </c>
      <c r="O25" s="95"/>
      <c r="V25" s="122"/>
      <c r="W25" s="122"/>
      <c r="X25" s="122"/>
      <c r="Y25" s="122"/>
      <c r="Z25" s="122"/>
      <c r="AA25" s="122"/>
      <c r="AB25" s="122"/>
      <c r="AF25" s="140"/>
      <c r="AG25" s="141"/>
      <c r="AH25" s="141">
        <v>2030</v>
      </c>
      <c r="AI25" s="147">
        <f t="shared" ref="AI25:AM27" si="14">AI17/0.00045</f>
        <v>39.75462566065957</v>
      </c>
      <c r="AJ25" s="147">
        <f t="shared" si="14"/>
        <v>50.80546004426435</v>
      </c>
      <c r="AK25" s="147">
        <f t="shared" si="14"/>
        <v>59.006586326028931</v>
      </c>
      <c r="AL25" s="147">
        <f t="shared" si="14"/>
        <v>65.334379211144068</v>
      </c>
      <c r="AM25" s="147">
        <f t="shared" si="14"/>
        <v>70.364903316879122</v>
      </c>
      <c r="AN25" s="141"/>
      <c r="AO25" s="141"/>
      <c r="AP25" s="141"/>
      <c r="AQ25" s="141"/>
      <c r="AR25" s="142"/>
    </row>
    <row r="26" spans="1:50" ht="15" customHeight="1" thickBot="1" x14ac:dyDescent="0.3">
      <c r="M26" s="96" t="s">
        <v>100</v>
      </c>
      <c r="N26" s="97">
        <v>2.16</v>
      </c>
      <c r="O26" s="98"/>
      <c r="V26" s="122"/>
      <c r="W26" s="122"/>
      <c r="X26" s="122"/>
      <c r="Y26" s="122"/>
      <c r="Z26" s="122"/>
      <c r="AA26" s="122"/>
      <c r="AB26" s="122"/>
      <c r="AF26" s="140"/>
      <c r="AG26" s="141"/>
      <c r="AH26" s="141">
        <f>AH25+5</f>
        <v>2035</v>
      </c>
      <c r="AI26" s="147">
        <f t="shared" si="14"/>
        <v>15.774388595391919</v>
      </c>
      <c r="AJ26" s="147">
        <f t="shared" si="14"/>
        <v>26.879127832710736</v>
      </c>
      <c r="AK26" s="147">
        <f t="shared" si="14"/>
        <v>35.120337210825525</v>
      </c>
      <c r="AL26" s="147">
        <f t="shared" si="14"/>
        <v>41.479103397667537</v>
      </c>
      <c r="AM26" s="147">
        <f t="shared" si="14"/>
        <v>46.534279723143712</v>
      </c>
      <c r="AN26" s="141"/>
      <c r="AO26" s="141"/>
      <c r="AP26" s="141"/>
      <c r="AQ26" s="141"/>
      <c r="AR26" s="142"/>
    </row>
    <row r="27" spans="1:50" ht="30" customHeight="1" thickBot="1" x14ac:dyDescent="0.3">
      <c r="M27" s="99" t="s">
        <v>101</v>
      </c>
      <c r="N27" s="100" t="s">
        <v>179</v>
      </c>
      <c r="O27" s="101" t="str">
        <f>"0.26   (=0.56/2.16)"</f>
        <v>0.26   (=0.56/2.16)</v>
      </c>
      <c r="V27" s="122"/>
      <c r="W27" s="122"/>
      <c r="X27" s="122"/>
      <c r="Y27" s="122"/>
      <c r="Z27" s="122"/>
      <c r="AA27" s="122"/>
      <c r="AB27" s="122"/>
      <c r="AF27" s="140"/>
      <c r="AG27" s="141"/>
      <c r="AH27" s="141">
        <f>AH26+5</f>
        <v>2040</v>
      </c>
      <c r="AI27" s="147">
        <f t="shared" si="14"/>
        <v>0</v>
      </c>
      <c r="AJ27" s="147">
        <f t="shared" si="14"/>
        <v>11.140056210442081</v>
      </c>
      <c r="AK27" s="147">
        <f t="shared" si="14"/>
        <v>19.407526927545721</v>
      </c>
      <c r="AL27" s="147">
        <f t="shared" si="14"/>
        <v>25.786585967242619</v>
      </c>
      <c r="AM27" s="147">
        <f t="shared" si="14"/>
        <v>30.857913747031557</v>
      </c>
      <c r="AN27" s="141"/>
      <c r="AO27" s="141"/>
      <c r="AP27" s="141"/>
      <c r="AQ27" s="141"/>
      <c r="AR27" s="142"/>
    </row>
    <row r="28" spans="1:50" ht="15" customHeight="1" x14ac:dyDescent="0.25">
      <c r="V28" s="125" t="s">
        <v>181</v>
      </c>
      <c r="W28" s="122"/>
      <c r="X28" s="122"/>
      <c r="Y28" s="122"/>
      <c r="Z28" s="122"/>
      <c r="AA28" s="122"/>
      <c r="AB28" s="122"/>
      <c r="AF28" s="140"/>
      <c r="AG28" s="141"/>
      <c r="AH28" s="141"/>
      <c r="AI28" s="143" t="s">
        <v>192</v>
      </c>
      <c r="AJ28" s="143"/>
      <c r="AK28" s="143"/>
      <c r="AL28" s="143"/>
      <c r="AM28" s="143"/>
      <c r="AN28" s="141"/>
      <c r="AO28" s="141"/>
      <c r="AP28" s="141"/>
      <c r="AQ28" s="141"/>
      <c r="AR28" s="142"/>
    </row>
    <row r="29" spans="1:50" ht="15" customHeight="1" x14ac:dyDescent="0.25">
      <c r="V29" s="122"/>
      <c r="W29" s="122"/>
      <c r="X29" s="122"/>
      <c r="Y29" s="122"/>
      <c r="Z29" s="122"/>
      <c r="AA29" s="122"/>
      <c r="AB29" s="122"/>
      <c r="AF29" s="140"/>
      <c r="AG29" s="141"/>
      <c r="AH29" s="141"/>
      <c r="AI29" s="141"/>
      <c r="AJ29" s="141"/>
      <c r="AK29" s="141"/>
      <c r="AL29" s="141"/>
      <c r="AM29" s="141"/>
      <c r="AN29" s="141"/>
      <c r="AO29" s="141"/>
      <c r="AP29" s="141"/>
      <c r="AQ29" s="141"/>
      <c r="AR29" s="142"/>
    </row>
    <row r="30" spans="1:50" x14ac:dyDescent="0.25">
      <c r="AF30" s="140"/>
      <c r="AG30" s="141"/>
      <c r="AH30" s="141"/>
      <c r="AI30" s="141"/>
      <c r="AJ30" s="141"/>
      <c r="AK30" s="141"/>
      <c r="AL30" s="141"/>
      <c r="AM30" s="141"/>
      <c r="AN30" s="141"/>
      <c r="AO30" s="141"/>
      <c r="AP30" s="141"/>
      <c r="AQ30" s="141"/>
      <c r="AR30" s="142"/>
    </row>
    <row r="31" spans="1:50" x14ac:dyDescent="0.25">
      <c r="A31" t="s">
        <v>73</v>
      </c>
      <c r="AF31" s="140"/>
      <c r="AG31" s="141"/>
      <c r="AH31" s="141"/>
      <c r="AI31" s="141"/>
      <c r="AJ31" s="141"/>
      <c r="AK31" s="141"/>
      <c r="AL31" s="141"/>
      <c r="AM31" s="141"/>
      <c r="AN31" s="141"/>
      <c r="AO31" s="141"/>
      <c r="AP31" s="141"/>
      <c r="AQ31" s="141"/>
      <c r="AR31" s="142"/>
    </row>
    <row r="32" spans="1:50" x14ac:dyDescent="0.25">
      <c r="AF32" s="140"/>
      <c r="AG32" s="141"/>
      <c r="AH32" s="141"/>
      <c r="AI32" s="143" t="s">
        <v>191</v>
      </c>
      <c r="AJ32" s="143"/>
      <c r="AK32" s="143"/>
      <c r="AL32" s="143"/>
      <c r="AM32" s="143"/>
      <c r="AN32" s="141"/>
      <c r="AO32" s="141"/>
      <c r="AP32" s="141"/>
      <c r="AQ32" s="141"/>
      <c r="AR32" s="142"/>
    </row>
    <row r="33" spans="32:44" x14ac:dyDescent="0.25">
      <c r="AF33" s="140"/>
      <c r="AG33" s="141"/>
      <c r="AH33" s="141" t="s">
        <v>188</v>
      </c>
      <c r="AI33" s="141">
        <v>2040</v>
      </c>
      <c r="AJ33" s="141">
        <f>AI33+5</f>
        <v>2045</v>
      </c>
      <c r="AK33" s="141">
        <f t="shared" ref="AK33:AM33" si="15">AJ33+5</f>
        <v>2050</v>
      </c>
      <c r="AL33" s="141">
        <f t="shared" si="15"/>
        <v>2055</v>
      </c>
      <c r="AM33" s="141">
        <f t="shared" si="15"/>
        <v>2060</v>
      </c>
      <c r="AN33" s="141"/>
      <c r="AO33" s="141"/>
      <c r="AP33" s="141"/>
      <c r="AQ33" s="141"/>
      <c r="AR33" s="142"/>
    </row>
    <row r="34" spans="32:44" x14ac:dyDescent="0.25">
      <c r="AF34" s="140"/>
      <c r="AG34" s="141"/>
      <c r="AH34" s="141">
        <v>2030</v>
      </c>
      <c r="AI34" s="147">
        <f t="shared" ref="AI34:AM36" si="16">2*AI25/15</f>
        <v>5.3006167547546097</v>
      </c>
      <c r="AJ34" s="147">
        <f t="shared" si="16"/>
        <v>6.7740613392352467</v>
      </c>
      <c r="AK34" s="147">
        <f t="shared" si="16"/>
        <v>7.8675448434705242</v>
      </c>
      <c r="AL34" s="147">
        <f t="shared" si="16"/>
        <v>8.7112505614858762</v>
      </c>
      <c r="AM34" s="147">
        <f t="shared" si="16"/>
        <v>9.3819871089172171</v>
      </c>
      <c r="AN34" s="141"/>
      <c r="AO34" s="141"/>
      <c r="AP34" s="141"/>
      <c r="AQ34" s="141"/>
      <c r="AR34" s="142"/>
    </row>
    <row r="35" spans="32:44" x14ac:dyDescent="0.25">
      <c r="AF35" s="140"/>
      <c r="AG35" s="141"/>
      <c r="AH35" s="141">
        <f>AH34+5</f>
        <v>2035</v>
      </c>
      <c r="AI35" s="147">
        <f t="shared" si="16"/>
        <v>2.1032518127189226</v>
      </c>
      <c r="AJ35" s="147">
        <f t="shared" si="16"/>
        <v>3.5838837110280983</v>
      </c>
      <c r="AK35" s="147">
        <f t="shared" si="16"/>
        <v>4.68271162811007</v>
      </c>
      <c r="AL35" s="147">
        <f t="shared" si="16"/>
        <v>5.5305471196890048</v>
      </c>
      <c r="AM35" s="147">
        <f t="shared" si="16"/>
        <v>6.204570629752495</v>
      </c>
      <c r="AN35" s="141"/>
      <c r="AO35" s="141"/>
      <c r="AP35" s="141"/>
      <c r="AQ35" s="141"/>
      <c r="AR35" s="142"/>
    </row>
    <row r="36" spans="32:44" x14ac:dyDescent="0.25">
      <c r="AF36" s="140"/>
      <c r="AG36" s="141"/>
      <c r="AH36" s="141">
        <f>AH35+5</f>
        <v>2040</v>
      </c>
      <c r="AI36" s="147">
        <f t="shared" si="16"/>
        <v>0</v>
      </c>
      <c r="AJ36" s="147">
        <f t="shared" si="16"/>
        <v>1.4853408280589442</v>
      </c>
      <c r="AK36" s="147">
        <f t="shared" si="16"/>
        <v>2.5876702570060961</v>
      </c>
      <c r="AL36" s="147">
        <f t="shared" si="16"/>
        <v>3.4382114622990159</v>
      </c>
      <c r="AM36" s="147">
        <f t="shared" si="16"/>
        <v>4.1143884996042077</v>
      </c>
      <c r="AN36" s="141"/>
      <c r="AO36" s="141"/>
      <c r="AP36" s="141"/>
      <c r="AQ36" s="141"/>
      <c r="AR36" s="142"/>
    </row>
    <row r="37" spans="32:44" x14ac:dyDescent="0.25">
      <c r="AF37" s="140"/>
      <c r="AG37" s="141"/>
      <c r="AH37" s="141"/>
      <c r="AI37" s="143" t="s">
        <v>193</v>
      </c>
      <c r="AJ37" s="143"/>
      <c r="AK37" s="143"/>
      <c r="AL37" s="143"/>
      <c r="AM37" s="143"/>
      <c r="AN37" s="141"/>
      <c r="AO37" s="141"/>
      <c r="AP37" s="141"/>
      <c r="AQ37" s="141"/>
      <c r="AR37" s="142"/>
    </row>
    <row r="38" spans="32:44" x14ac:dyDescent="0.25">
      <c r="AF38" s="148"/>
      <c r="AG38" s="149"/>
      <c r="AH38" s="149"/>
      <c r="AI38" s="149"/>
      <c r="AJ38" s="149"/>
      <c r="AK38" s="149"/>
      <c r="AL38" s="149"/>
      <c r="AM38" s="149"/>
      <c r="AN38" s="149"/>
      <c r="AO38" s="149"/>
      <c r="AP38" s="149"/>
      <c r="AQ38" s="149"/>
      <c r="AR38" s="150"/>
    </row>
    <row r="69" spans="1:1" x14ac:dyDescent="0.25">
      <c r="A69" t="s">
        <v>202</v>
      </c>
    </row>
  </sheetData>
  <mergeCells count="14">
    <mergeCell ref="V21:AB27"/>
    <mergeCell ref="V28:AB29"/>
    <mergeCell ref="V2:AB2"/>
    <mergeCell ref="AI13:AM13"/>
    <mergeCell ref="AI8:AM8"/>
    <mergeCell ref="AI23:AM23"/>
    <mergeCell ref="AI28:AM28"/>
    <mergeCell ref="AI15:AM15"/>
    <mergeCell ref="AI20:AM20"/>
    <mergeCell ref="AU10:AU14"/>
    <mergeCell ref="AX6:BG6"/>
    <mergeCell ref="AX9:BG9"/>
    <mergeCell ref="AI32:AM32"/>
    <mergeCell ref="AI37:AM37"/>
  </mergeCells>
  <hyperlinks>
    <hyperlink ref="V28" r:id="rId1" xr:uid="{8CA73CF9-4B45-4E25-BBD4-48A87DF5D2C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D73D0-C1B6-49E8-9247-52199AF13D55}">
  <sheetPr codeName="Sheet33"/>
  <dimension ref="A1:BR1001"/>
  <sheetViews>
    <sheetView zoomScaleNormal="100" workbookViewId="0">
      <selection activeCell="AA2" sqref="AA2"/>
    </sheetView>
  </sheetViews>
  <sheetFormatPr defaultRowHeight="15" x14ac:dyDescent="0.25"/>
  <cols>
    <col min="1" max="1" width="12.42578125" style="17" customWidth="1"/>
    <col min="2" max="2" width="12.42578125" style="23" customWidth="1"/>
    <col min="3" max="3" width="14.140625" style="23" customWidth="1"/>
    <col min="4" max="4" width="20.85546875" style="17" customWidth="1"/>
    <col min="5" max="5" width="5.7109375" style="17" customWidth="1"/>
    <col min="6" max="6" width="9.28515625" style="17" bestFit="1" customWidth="1"/>
    <col min="7" max="7" width="12.5703125" style="87" customWidth="1"/>
    <col min="8" max="11" width="9.28515625" style="87" bestFit="1" customWidth="1"/>
    <col min="12" max="12" width="9.140625" style="17" customWidth="1"/>
    <col min="13" max="13" width="0.42578125" style="17" customWidth="1"/>
    <col min="14" max="15" width="9.28515625" style="17" bestFit="1" customWidth="1"/>
    <col min="16" max="16" width="9.28515625" style="46" bestFit="1" customWidth="1"/>
    <col min="17" max="22" width="9.140625" style="17"/>
    <col min="23" max="24" width="9.28515625" style="17" bestFit="1" customWidth="1"/>
    <col min="25" max="26" width="9.140625" style="17"/>
    <col min="27" max="37" width="9.28515625" style="17" bestFit="1" customWidth="1"/>
    <col min="38" max="39" width="9.140625" style="17"/>
    <col min="40" max="40" width="9.28515625" style="17" bestFit="1" customWidth="1"/>
    <col min="41" max="41" width="15.85546875" style="17" customWidth="1"/>
    <col min="42" max="42" width="14.85546875" style="17" customWidth="1"/>
    <col min="43" max="43" width="13.140625" style="17" bestFit="1" customWidth="1"/>
    <col min="44" max="44" width="13.85546875" style="17" bestFit="1" customWidth="1"/>
    <col min="45" max="45" width="9.140625" style="17"/>
    <col min="46" max="46" width="15.85546875" style="17" customWidth="1"/>
    <col min="47" max="47" width="14.85546875" style="17" customWidth="1"/>
    <col min="48" max="48" width="13.85546875" style="17" bestFit="1" customWidth="1"/>
    <col min="49" max="49" width="13.140625" style="17" bestFit="1" customWidth="1"/>
    <col min="50" max="50" width="9.140625" style="17"/>
    <col min="51" max="51" width="15.85546875" style="17" customWidth="1"/>
    <col min="52" max="52" width="14.85546875" style="17" customWidth="1"/>
    <col min="53" max="53" width="13.85546875" style="17" bestFit="1" customWidth="1"/>
    <col min="54" max="54" width="13.140625" style="17" bestFit="1" customWidth="1"/>
    <col min="55" max="55" width="9.140625" style="17"/>
    <col min="56" max="56" width="15.85546875" style="17" customWidth="1"/>
    <col min="57" max="57" width="14.85546875" style="17" customWidth="1"/>
    <col min="58" max="59" width="13.140625" style="17" bestFit="1" customWidth="1"/>
    <col min="60" max="61" width="9.140625" style="17"/>
    <col min="62" max="66" width="9.28515625" style="17" bestFit="1" customWidth="1"/>
    <col min="67" max="70" width="13.140625" style="17" bestFit="1" customWidth="1"/>
    <col min="71" max="16384" width="9.140625" style="17"/>
  </cols>
  <sheetData>
    <row r="1" spans="1:70" ht="18" x14ac:dyDescent="0.35">
      <c r="A1" s="134" t="s">
        <v>0</v>
      </c>
      <c r="B1" s="134"/>
      <c r="C1" s="134"/>
      <c r="D1" s="134"/>
      <c r="F1" s="18"/>
      <c r="G1" s="19" t="s">
        <v>102</v>
      </c>
      <c r="H1" s="20"/>
      <c r="I1" s="20"/>
      <c r="J1" s="20"/>
      <c r="K1" s="20"/>
      <c r="L1" s="21"/>
      <c r="M1" s="21"/>
      <c r="O1" s="134" t="s">
        <v>1</v>
      </c>
      <c r="P1" s="130"/>
      <c r="Q1" s="130"/>
      <c r="R1" s="130"/>
      <c r="S1" s="22"/>
      <c r="T1" s="135" t="s">
        <v>2</v>
      </c>
      <c r="U1" s="135"/>
      <c r="V1" s="135"/>
      <c r="W1" s="135"/>
      <c r="X1" s="135"/>
      <c r="Y1" s="22"/>
      <c r="AA1" s="17" t="s">
        <v>3</v>
      </c>
    </row>
    <row r="2" spans="1:70" ht="31.5" customHeight="1" x14ac:dyDescent="0.35">
      <c r="A2" s="17" t="s">
        <v>4</v>
      </c>
      <c r="F2" s="18"/>
      <c r="G2" s="24" t="s">
        <v>103</v>
      </c>
      <c r="H2" s="24"/>
      <c r="I2" s="24"/>
      <c r="J2" s="24"/>
      <c r="K2" s="24"/>
      <c r="L2" s="25"/>
      <c r="M2" s="25"/>
      <c r="N2" s="17" t="s">
        <v>5</v>
      </c>
      <c r="O2" s="136" t="s">
        <v>6</v>
      </c>
      <c r="P2" s="129"/>
      <c r="Q2" s="129"/>
      <c r="R2" s="129"/>
      <c r="S2" s="26"/>
      <c r="T2" s="26"/>
      <c r="U2" s="26"/>
      <c r="V2" s="26"/>
      <c r="W2" s="26"/>
      <c r="X2" s="26"/>
      <c r="Y2" s="26"/>
      <c r="AA2" s="3" t="s">
        <v>115</v>
      </c>
      <c r="AO2" s="132" t="s">
        <v>7</v>
      </c>
      <c r="AP2" s="132"/>
      <c r="AQ2" s="132"/>
      <c r="AR2" s="132"/>
      <c r="AT2" s="132" t="s">
        <v>8</v>
      </c>
      <c r="AU2" s="132"/>
      <c r="AV2" s="132"/>
      <c r="AW2" s="132"/>
      <c r="AY2" s="132" t="s">
        <v>9</v>
      </c>
      <c r="AZ2" s="132"/>
      <c r="BA2" s="132"/>
      <c r="BB2" s="132"/>
      <c r="BD2" s="132" t="s">
        <v>10</v>
      </c>
      <c r="BE2" s="132"/>
      <c r="BF2" s="132"/>
      <c r="BG2" s="132"/>
    </row>
    <row r="3" spans="1:70" ht="28.5" customHeight="1" x14ac:dyDescent="0.25">
      <c r="A3" s="133" t="s">
        <v>11</v>
      </c>
      <c r="B3" s="129"/>
      <c r="C3" s="129"/>
      <c r="D3" s="129"/>
      <c r="F3" s="18"/>
      <c r="G3" s="28" t="s">
        <v>12</v>
      </c>
      <c r="H3" s="28"/>
      <c r="I3" s="28"/>
      <c r="J3" s="28"/>
      <c r="K3" s="28"/>
      <c r="L3" s="29"/>
      <c r="M3" s="29"/>
      <c r="N3" s="17" t="s">
        <v>5</v>
      </c>
      <c r="AA3" s="17" t="s">
        <v>174</v>
      </c>
      <c r="AO3" s="30"/>
      <c r="AP3" s="132" t="s">
        <v>13</v>
      </c>
      <c r="AQ3" s="132"/>
      <c r="AR3" s="132"/>
      <c r="AT3" s="30"/>
      <c r="AU3" s="132" t="s">
        <v>13</v>
      </c>
      <c r="AV3" s="132"/>
      <c r="AW3" s="132"/>
      <c r="AY3" s="30"/>
      <c r="AZ3" s="132" t="s">
        <v>13</v>
      </c>
      <c r="BA3" s="132"/>
      <c r="BB3" s="132"/>
      <c r="BD3" s="30"/>
      <c r="BE3" s="132" t="s">
        <v>13</v>
      </c>
      <c r="BF3" s="132"/>
      <c r="BG3" s="132"/>
    </row>
    <row r="4" spans="1:70" x14ac:dyDescent="0.25">
      <c r="A4" s="31"/>
      <c r="C4" s="32">
        <v>1.28</v>
      </c>
      <c r="D4" s="33" t="s">
        <v>14</v>
      </c>
      <c r="F4" s="34"/>
      <c r="G4" s="35" t="s">
        <v>104</v>
      </c>
      <c r="H4" s="35"/>
      <c r="I4" s="36"/>
      <c r="J4" s="36"/>
      <c r="K4" s="20"/>
      <c r="L4" s="21"/>
      <c r="M4" s="21"/>
      <c r="N4" s="17" t="s">
        <v>5</v>
      </c>
      <c r="AO4" s="30"/>
      <c r="AP4" s="27" t="s">
        <v>15</v>
      </c>
      <c r="AQ4" s="27" t="s">
        <v>16</v>
      </c>
      <c r="AR4" s="27" t="s">
        <v>17</v>
      </c>
      <c r="AT4" s="30"/>
      <c r="AU4" s="27" t="s">
        <v>15</v>
      </c>
      <c r="AV4" s="27" t="s">
        <v>16</v>
      </c>
      <c r="AW4" s="27" t="s">
        <v>17</v>
      </c>
      <c r="AY4" s="30"/>
      <c r="AZ4" s="27" t="s">
        <v>15</v>
      </c>
      <c r="BA4" s="27" t="s">
        <v>16</v>
      </c>
      <c r="BB4" s="27" t="s">
        <v>17</v>
      </c>
      <c r="BD4" s="30"/>
      <c r="BE4" s="27" t="s">
        <v>15</v>
      </c>
      <c r="BF4" s="27" t="s">
        <v>16</v>
      </c>
      <c r="BG4" s="27" t="s">
        <v>17</v>
      </c>
    </row>
    <row r="5" spans="1:70" x14ac:dyDescent="0.25">
      <c r="C5" s="32">
        <f>C4-B145</f>
        <v>0.26</v>
      </c>
      <c r="D5" s="33" t="s">
        <v>18</v>
      </c>
      <c r="F5" s="34"/>
      <c r="G5" s="35" t="s">
        <v>105</v>
      </c>
      <c r="H5" s="35"/>
      <c r="I5" s="36"/>
      <c r="J5" s="36"/>
      <c r="K5" s="20"/>
      <c r="L5" s="21"/>
      <c r="M5" s="21"/>
      <c r="AO5" s="30" t="s">
        <v>19</v>
      </c>
      <c r="AP5" s="37" cm="1">
        <f t="array" ref="AP5:AR5">LINEST(C9:C151,A9:A151^{1,2})</f>
        <v>8.8234326374096554E-5</v>
      </c>
      <c r="AQ5" s="37">
        <v>-0.33652301494158127</v>
      </c>
      <c r="AR5" s="37">
        <v>320.87250103587439</v>
      </c>
      <c r="AT5" s="30" t="s">
        <v>19</v>
      </c>
      <c r="AU5" s="37" cm="1">
        <f t="array" ref="AU5:AW5">LINEST(C69:C151,A69:A151^{1,2})</f>
        <v>2.3173973935412655E-4</v>
      </c>
      <c r="AV5" s="37">
        <v>-0.90591217732398821</v>
      </c>
      <c r="AW5" s="37">
        <v>885.58704313187195</v>
      </c>
      <c r="AY5" s="30" t="s">
        <v>19</v>
      </c>
      <c r="AZ5" s="37" cm="1">
        <f t="array" ref="AZ5:BB5">LINEST(C99:C151,A99:A151^{1,2})</f>
        <v>8.0589037303793189E-5</v>
      </c>
      <c r="BA5" s="37">
        <v>-0.30282093538473137</v>
      </c>
      <c r="BB5" s="37">
        <v>284.0452245842481</v>
      </c>
      <c r="BD5" s="30" t="s">
        <v>19</v>
      </c>
      <c r="BE5" s="37" cm="1">
        <f t="array" ref="BE5:BG5">LINEST(C129:C151,A129:A151^{1,2})</f>
        <v>1.0813099943531729E-4</v>
      </c>
      <c r="BF5" s="37">
        <v>-0.41303529079603996</v>
      </c>
      <c r="BG5" s="37">
        <v>394.30175776385425</v>
      </c>
    </row>
    <row r="6" spans="1:70" x14ac:dyDescent="0.25">
      <c r="C6" s="32"/>
      <c r="D6" s="33"/>
      <c r="F6" s="34"/>
      <c r="G6" s="35"/>
      <c r="H6" s="35"/>
      <c r="I6" s="36"/>
      <c r="J6" s="36"/>
      <c r="K6" s="20"/>
      <c r="L6" s="21"/>
      <c r="M6" s="21"/>
      <c r="AO6" s="38" t="s">
        <v>20</v>
      </c>
      <c r="AP6" s="37" cm="1">
        <f t="array" ref="AP6:AR6">LINEST(AH138:AH280,AA138:AA280^{1,2})</f>
        <v>2.0159546458079899E-4</v>
      </c>
      <c r="AQ6" s="37">
        <v>-0.77093679765283818</v>
      </c>
      <c r="AR6" s="37">
        <v>737.25263752031196</v>
      </c>
      <c r="AT6" s="38" t="s">
        <v>20</v>
      </c>
      <c r="AU6" s="37" cm="1">
        <f t="array" ref="AU6:AW6">LINEST(AH198:AH280,AA198:AA280^{1,2})</f>
        <v>6.8413857449599747E-4</v>
      </c>
      <c r="AV6" s="37">
        <v>-2.6804611255456234</v>
      </c>
      <c r="AW6" s="37">
        <v>2626.0131457608495</v>
      </c>
      <c r="AY6" s="38" t="s">
        <v>20</v>
      </c>
      <c r="AZ6" s="37" cm="1">
        <f t="array" ref="AZ6:BB6">LINEST(AH228:AH280,AA228:AA280^{1,2})</f>
        <v>3.8961127831691438E-4</v>
      </c>
      <c r="BA6" s="37">
        <v>-1.505035066859588</v>
      </c>
      <c r="BB6" s="37">
        <v>1453.3453222767112</v>
      </c>
      <c r="BD6" s="38" t="s">
        <v>20</v>
      </c>
      <c r="BE6" s="37" cm="1">
        <f t="array" ref="BE6:BG6">LINEST(AH258:AH280,AA258:AA280^{1,2})</f>
        <v>1.7349453709011693E-3</v>
      </c>
      <c r="BF6" s="37">
        <v>-6.9298375937074086</v>
      </c>
      <c r="BG6" s="37">
        <v>6921.9059715072781</v>
      </c>
    </row>
    <row r="7" spans="1:70" ht="45" x14ac:dyDescent="0.25">
      <c r="A7" s="127" t="s">
        <v>21</v>
      </c>
      <c r="B7" s="128"/>
      <c r="C7" s="32"/>
      <c r="D7" s="33" t="s">
        <v>22</v>
      </c>
      <c r="F7" s="34"/>
      <c r="G7" s="19" t="s">
        <v>23</v>
      </c>
      <c r="H7" s="20"/>
      <c r="I7" s="36"/>
      <c r="J7" s="36"/>
      <c r="K7" s="20"/>
      <c r="L7" s="21"/>
      <c r="M7" s="21"/>
      <c r="AA7" s="26" t="s">
        <v>24</v>
      </c>
      <c r="AB7" s="26" t="s">
        <v>70</v>
      </c>
      <c r="AC7" s="26" t="s">
        <v>26</v>
      </c>
      <c r="AD7" s="26" t="s">
        <v>27</v>
      </c>
      <c r="AE7" s="26" t="s">
        <v>28</v>
      </c>
      <c r="AF7" s="26" t="s">
        <v>29</v>
      </c>
      <c r="AG7" s="26" t="s">
        <v>30</v>
      </c>
      <c r="AH7" s="26" t="s">
        <v>20</v>
      </c>
      <c r="AI7" s="26" t="s">
        <v>31</v>
      </c>
      <c r="AK7" s="38" t="s">
        <v>32</v>
      </c>
      <c r="AO7" s="38" t="s">
        <v>32</v>
      </c>
      <c r="AP7" s="39" cm="1">
        <f t="array" ref="AP7:AR7">LINEST(AR10:AR140,AO10:AO140^{1,2})</f>
        <v>-4.6518998932106789E-6</v>
      </c>
      <c r="AQ7" s="39">
        <v>1.9215969633455929E-2</v>
      </c>
      <c r="AR7" s="39">
        <v>-19.393880606243375</v>
      </c>
      <c r="AT7" s="38" t="s">
        <v>32</v>
      </c>
      <c r="AU7" s="39" cm="1">
        <f t="array" ref="AU7:AW7">LINEST(AW10:AW140,AT10:AT140^{1,2})</f>
        <v>1.2501216557955829E-5</v>
      </c>
      <c r="AV7" s="39">
        <v>-5.1956179416185966E-2</v>
      </c>
      <c r="AW7" s="39">
        <v>54.351751459214384</v>
      </c>
      <c r="AY7" s="38" t="s">
        <v>32</v>
      </c>
      <c r="AZ7" s="39" cm="1">
        <f t="array" ref="AZ7:BB7">LINEST(BB10:BB140,AY10:AY140^{1,2})</f>
        <v>1.072840458804655E-5</v>
      </c>
      <c r="BA7" s="39">
        <v>-4.5163574396614767E-2</v>
      </c>
      <c r="BB7" s="39">
        <v>47.858102955745693</v>
      </c>
      <c r="BD7" s="38" t="s">
        <v>32</v>
      </c>
      <c r="BE7" s="39" cm="1">
        <f t="array" ref="BE7:BG7">LINEST(BG10:BG140,BD10:BD140^{1,2})</f>
        <v>-5.7547715372753415E-5</v>
      </c>
      <c r="BF7" s="39">
        <v>0.23379109468777012</v>
      </c>
      <c r="BG7" s="39">
        <v>-237.08204000146748</v>
      </c>
    </row>
    <row r="8" spans="1:70" s="26" customFormat="1" ht="45.75" customHeight="1" x14ac:dyDescent="0.25">
      <c r="A8" s="26" t="s">
        <v>24</v>
      </c>
      <c r="B8" s="40" t="s">
        <v>33</v>
      </c>
      <c r="C8" s="41" t="s">
        <v>34</v>
      </c>
      <c r="F8" s="42"/>
      <c r="G8" s="43" t="s">
        <v>35</v>
      </c>
      <c r="H8" s="43"/>
      <c r="I8" s="43"/>
      <c r="J8" s="43"/>
      <c r="K8" s="43"/>
      <c r="L8" s="44"/>
      <c r="M8" s="44"/>
      <c r="N8" s="26" t="s">
        <v>5</v>
      </c>
      <c r="O8" s="26" t="s">
        <v>24</v>
      </c>
      <c r="P8" s="88" t="s">
        <v>36</v>
      </c>
      <c r="T8" s="17"/>
      <c r="U8" s="45"/>
      <c r="V8" s="17"/>
      <c r="W8" s="17" t="s">
        <v>24</v>
      </c>
      <c r="X8" s="17" t="s">
        <v>37</v>
      </c>
      <c r="AA8" s="17">
        <v>1750</v>
      </c>
      <c r="AB8" s="23">
        <v>0</v>
      </c>
      <c r="AC8" s="23">
        <v>0</v>
      </c>
      <c r="AD8" s="23">
        <v>0</v>
      </c>
      <c r="AE8" s="23">
        <v>0</v>
      </c>
      <c r="AF8" s="23">
        <v>0</v>
      </c>
      <c r="AG8" s="23">
        <v>0.34400273198883058</v>
      </c>
      <c r="AH8" s="23">
        <v>0.34400273198883058</v>
      </c>
      <c r="AI8" s="23">
        <v>0.10608950522359041</v>
      </c>
      <c r="AJ8" s="46">
        <v>1880</v>
      </c>
      <c r="AK8" s="23">
        <f>C9/AH138</f>
        <v>0.26058179631685702</v>
      </c>
      <c r="AT8" s="26" t="s">
        <v>38</v>
      </c>
      <c r="AY8" s="26" t="s">
        <v>38</v>
      </c>
      <c r="BD8" s="26" t="s">
        <v>38</v>
      </c>
    </row>
    <row r="9" spans="1:70" ht="23.25" customHeight="1" x14ac:dyDescent="0.25">
      <c r="A9" s="17">
        <v>1880</v>
      </c>
      <c r="B9" s="23">
        <v>-0.17</v>
      </c>
      <c r="C9" s="23">
        <f>B9+$C$5</f>
        <v>0.09</v>
      </c>
      <c r="F9" s="18"/>
      <c r="G9" s="47" t="s">
        <v>39</v>
      </c>
      <c r="H9" s="48"/>
      <c r="I9" s="48"/>
      <c r="J9" s="48"/>
      <c r="K9" s="48"/>
      <c r="L9" s="49"/>
      <c r="M9" s="49"/>
      <c r="N9" s="17" t="s">
        <v>5</v>
      </c>
      <c r="O9" s="50">
        <v>1959</v>
      </c>
      <c r="P9" s="46">
        <v>315.98</v>
      </c>
      <c r="U9" s="45"/>
      <c r="W9" s="17">
        <v>2001</v>
      </c>
      <c r="X9" s="17">
        <v>99.8</v>
      </c>
      <c r="AA9" s="17">
        <v>1751</v>
      </c>
      <c r="AB9" s="23">
        <v>1.4160691022487501E-3</v>
      </c>
      <c r="AC9" s="23">
        <v>5.0828196706103105E-4</v>
      </c>
      <c r="AD9" s="23">
        <v>7.3976831138171102E-5</v>
      </c>
      <c r="AE9" s="23">
        <v>7.9580095943871496E-10</v>
      </c>
      <c r="AF9" s="23">
        <v>3.823609282481117E-3</v>
      </c>
      <c r="AG9" s="23">
        <v>0.32493387416321379</v>
      </c>
      <c r="AH9" s="23">
        <v>0.33075581214194383</v>
      </c>
      <c r="AI9" s="23">
        <v>0.15808008372461541</v>
      </c>
      <c r="AJ9" s="46">
        <f>AJ8+1</f>
        <v>1881</v>
      </c>
      <c r="AK9" s="23">
        <f t="shared" ref="AK9:AK72" si="0">C10/AH139</f>
        <v>0.46364940418237943</v>
      </c>
      <c r="AP9" s="17" t="s">
        <v>20</v>
      </c>
      <c r="AQ9" s="17" t="s">
        <v>40</v>
      </c>
      <c r="AR9" s="38" t="s">
        <v>32</v>
      </c>
      <c r="AU9" s="17" t="s">
        <v>20</v>
      </c>
      <c r="AV9" s="17" t="s">
        <v>40</v>
      </c>
      <c r="AW9" s="38" t="s">
        <v>32</v>
      </c>
      <c r="AZ9" s="17" t="s">
        <v>20</v>
      </c>
      <c r="BA9" s="17" t="s">
        <v>40</v>
      </c>
      <c r="BB9" s="38" t="s">
        <v>32</v>
      </c>
      <c r="BE9" s="17" t="s">
        <v>20</v>
      </c>
      <c r="BF9" s="17" t="s">
        <v>40</v>
      </c>
      <c r="BG9" s="38" t="s">
        <v>32</v>
      </c>
      <c r="BK9" s="17" t="s">
        <v>41</v>
      </c>
      <c r="BL9" s="17" t="s">
        <v>42</v>
      </c>
      <c r="BM9" s="17" t="s">
        <v>43</v>
      </c>
      <c r="BN9" s="17" t="s">
        <v>44</v>
      </c>
      <c r="BO9" s="17" t="s">
        <v>45</v>
      </c>
      <c r="BP9" s="17" t="s">
        <v>46</v>
      </c>
      <c r="BQ9" s="17" t="s">
        <v>47</v>
      </c>
      <c r="BR9" s="17" t="s">
        <v>48</v>
      </c>
    </row>
    <row r="10" spans="1:70" s="26" customFormat="1" ht="17.25" customHeight="1" x14ac:dyDescent="0.25">
      <c r="A10" s="26">
        <v>1881</v>
      </c>
      <c r="B10" s="51">
        <v>-0.09</v>
      </c>
      <c r="C10" s="51">
        <f t="shared" ref="C10:C73" si="1">B10+$C$5</f>
        <v>0.17</v>
      </c>
      <c r="F10" s="42"/>
      <c r="G10" s="52" t="s">
        <v>49</v>
      </c>
      <c r="H10" s="43"/>
      <c r="I10" s="43"/>
      <c r="J10" s="43"/>
      <c r="K10" s="43"/>
      <c r="L10" s="44"/>
      <c r="M10" s="44"/>
      <c r="N10" s="26" t="s">
        <v>5</v>
      </c>
      <c r="O10" s="50">
        <v>1960</v>
      </c>
      <c r="P10" s="46">
        <v>316.91000000000003</v>
      </c>
      <c r="T10" s="17"/>
      <c r="U10" s="45"/>
      <c r="V10" s="17"/>
      <c r="W10" s="17">
        <v>2002</v>
      </c>
      <c r="X10" s="17">
        <v>99.7</v>
      </c>
      <c r="AA10" s="17">
        <v>1752</v>
      </c>
      <c r="AB10" s="23">
        <v>2.8318009627473499E-3</v>
      </c>
      <c r="AC10" s="23">
        <v>1.01625673526638E-3</v>
      </c>
      <c r="AD10" s="23">
        <v>1.47945564478336E-4</v>
      </c>
      <c r="AE10" s="23">
        <v>1.5916019188774299E-9</v>
      </c>
      <c r="AF10" s="23">
        <v>5.8983567501516166E-3</v>
      </c>
      <c r="AG10" s="23">
        <v>0.29480447732896092</v>
      </c>
      <c r="AH10" s="23">
        <v>0.30469883893320654</v>
      </c>
      <c r="AI10" s="23">
        <v>0.19090348307169241</v>
      </c>
      <c r="AJ10" s="46">
        <f t="shared" ref="AJ10:AJ73" si="2">AJ9+1</f>
        <v>1882</v>
      </c>
      <c r="AK10" s="23">
        <f t="shared" si="0"/>
        <v>0.36166522895818637</v>
      </c>
      <c r="AO10" s="26">
        <v>1970</v>
      </c>
      <c r="AP10" s="26">
        <f>AP$6*AO10*AO10+AQ$6*AO10+AR$6</f>
        <v>0.87898463584349429</v>
      </c>
      <c r="AQ10" s="26">
        <f>AP$5*AO10*AO10+AQ$5*AO10+AR$5</f>
        <v>0.35075882619059939</v>
      </c>
      <c r="AR10" s="26">
        <f>AQ10/AP10</f>
        <v>0.39905000825640485</v>
      </c>
      <c r="AT10" s="26">
        <v>1970</v>
      </c>
      <c r="AU10" s="26">
        <f t="shared" ref="AU10:AU73" si="3">AU$6*AT10*AT10+AV$6*AT10+AW$6</f>
        <v>0.57812219748802818</v>
      </c>
      <c r="AV10" s="26">
        <f t="shared" ref="AV10:AV73" si="4">AU$5*AT10*AT10+AV$5*AT10+AW$5</f>
        <v>0.29880826304497532</v>
      </c>
      <c r="AW10" s="26">
        <f>AV10/AU10</f>
        <v>0.5168600416024729</v>
      </c>
      <c r="AY10" s="26">
        <v>1970</v>
      </c>
      <c r="AZ10" s="26">
        <f t="shared" ref="AZ10:AZ73" si="5">AZ$6*AY10*AY10+BA$6*AY10+BB$6</f>
        <v>0.46865058343564669</v>
      </c>
      <c r="BA10" s="26">
        <f t="shared" ref="BA10:BA73" si="6">AZ$5*AY10*AY10+BA$5*AY10+BB$5</f>
        <v>0.24597674861837504</v>
      </c>
      <c r="BB10" s="26">
        <f>BA10/AZ10</f>
        <v>0.52486171427577366</v>
      </c>
      <c r="BD10" s="26">
        <v>1970</v>
      </c>
      <c r="BE10" s="26">
        <f t="shared" ref="BE10:BE73" si="7">BE$6*BD10*BD10+BF$6*BD10+BG$6</f>
        <v>3.2754018340319817</v>
      </c>
      <c r="BF10" s="26">
        <f t="shared" ref="BF10:BF73" si="8">BE$5*BD10*BD10+BF$5*BD10+BG$5</f>
        <v>0.26783060417841398</v>
      </c>
      <c r="BG10" s="26">
        <f>BF10/BE10</f>
        <v>8.1770304148824885E-2</v>
      </c>
      <c r="BJ10" s="17">
        <f>AO10</f>
        <v>1970</v>
      </c>
      <c r="BK10" s="17">
        <f>AP10</f>
        <v>0.87898463584349429</v>
      </c>
      <c r="BL10" s="17">
        <f>AQ10</f>
        <v>0.35075882619059939</v>
      </c>
      <c r="BM10" s="17">
        <f>AU10</f>
        <v>0.57812219748802818</v>
      </c>
      <c r="BN10" s="17">
        <f>AV10</f>
        <v>0.29880826304497532</v>
      </c>
      <c r="BO10" s="26">
        <f>AZ10</f>
        <v>0.46865058343564669</v>
      </c>
      <c r="BP10" s="26">
        <f>BA10</f>
        <v>0.24597674861837504</v>
      </c>
      <c r="BQ10" s="26">
        <f>BE10</f>
        <v>3.2754018340319817</v>
      </c>
      <c r="BR10" s="26">
        <f>BF10</f>
        <v>0.26783060417841398</v>
      </c>
    </row>
    <row r="11" spans="1:70" x14ac:dyDescent="0.25">
      <c r="A11" s="17">
        <v>1882</v>
      </c>
      <c r="B11" s="23">
        <v>-0.11</v>
      </c>
      <c r="C11" s="23">
        <f t="shared" si="1"/>
        <v>0.15000000000000002</v>
      </c>
      <c r="F11" s="18"/>
      <c r="G11" s="53" t="s">
        <v>50</v>
      </c>
      <c r="H11" s="54"/>
      <c r="I11" s="54"/>
      <c r="J11" s="54"/>
      <c r="K11" s="54"/>
      <c r="L11" s="55"/>
      <c r="M11" s="55"/>
      <c r="N11" s="17" t="s">
        <v>5</v>
      </c>
      <c r="O11" s="50">
        <v>1961</v>
      </c>
      <c r="P11" s="46">
        <v>317.64</v>
      </c>
      <c r="U11" s="45"/>
      <c r="W11" s="17">
        <v>2003</v>
      </c>
      <c r="X11" s="17">
        <v>99.2</v>
      </c>
      <c r="AA11" s="17">
        <v>1753</v>
      </c>
      <c r="AB11" s="23">
        <v>4.24719575756959E-3</v>
      </c>
      <c r="AC11" s="23">
        <v>1.5239247974317999E-3</v>
      </c>
      <c r="AD11" s="23">
        <v>2.219062044972E-4</v>
      </c>
      <c r="AE11" s="23">
        <v>2.3874028783417401E-9</v>
      </c>
      <c r="AF11" s="23">
        <v>3.84817168068009E-3</v>
      </c>
      <c r="AG11" s="23">
        <v>0.25902818565348651</v>
      </c>
      <c r="AH11" s="23">
        <v>0.26886938648106806</v>
      </c>
      <c r="AI11" s="23">
        <v>7.8175333359224303E-2</v>
      </c>
      <c r="AJ11" s="46">
        <f t="shared" si="2"/>
        <v>1883</v>
      </c>
      <c r="AK11" s="23">
        <f t="shared" si="0"/>
        <v>-0.75757009958171573</v>
      </c>
      <c r="AO11" s="26">
        <f>AO10+1</f>
        <v>1971</v>
      </c>
      <c r="AP11" s="26">
        <f t="shared" ref="AP11:AP74" si="9">AP$6*AO11*AO11+AQ$6*AO11+AR$6</f>
        <v>0.90253556410357305</v>
      </c>
      <c r="AQ11" s="26">
        <f t="shared" ref="AQ11:AQ74" si="10">AP$5*AO11*AO11+AQ$5*AO11+AR$5</f>
        <v>0.36196729148934992</v>
      </c>
      <c r="AR11" s="26">
        <f t="shared" ref="AR11:AR74" si="11">AQ11/AP11</f>
        <v>0.4010559870279099</v>
      </c>
      <c r="AT11" s="26">
        <f>AT10+1</f>
        <v>1971</v>
      </c>
      <c r="AU11" s="26">
        <f t="shared" si="3"/>
        <v>0.59385119403123099</v>
      </c>
      <c r="AV11" s="26">
        <f t="shared" si="4"/>
        <v>0.30618239851548879</v>
      </c>
      <c r="AW11" s="26">
        <f t="shared" ref="AW11:AW74" si="12">AV11/AU11</f>
        <v>0.51558774587457756</v>
      </c>
      <c r="AY11" s="26">
        <f>AY10+1</f>
        <v>1971</v>
      </c>
      <c r="AZ11" s="26">
        <f t="shared" si="5"/>
        <v>0.49907356442327</v>
      </c>
      <c r="BA11" s="26">
        <f t="shared" si="6"/>
        <v>0.26075720924774259</v>
      </c>
      <c r="BB11" s="26">
        <f t="shared" ref="BB11:BB74" si="13">BA11/AZ11</f>
        <v>0.52248251126880252</v>
      </c>
      <c r="BD11" s="26">
        <f>BD10+1</f>
        <v>1971</v>
      </c>
      <c r="BE11" s="26">
        <f t="shared" si="7"/>
        <v>3.1829839470447041</v>
      </c>
      <c r="BF11" s="26">
        <f t="shared" si="8"/>
        <v>0.28093958215697512</v>
      </c>
      <c r="BG11" s="26">
        <f t="shared" ref="BG11:BG74" si="14">BF11/BE11</f>
        <v>8.8262959170063771E-2</v>
      </c>
      <c r="BJ11" s="17">
        <f t="shared" ref="BJ11:BL74" si="15">AO11</f>
        <v>1971</v>
      </c>
      <c r="BK11" s="17">
        <f t="shared" si="15"/>
        <v>0.90253556410357305</v>
      </c>
      <c r="BL11" s="17">
        <f t="shared" si="15"/>
        <v>0.36196729148934992</v>
      </c>
      <c r="BM11" s="17">
        <f t="shared" ref="BM11:BN74" si="16">AU11</f>
        <v>0.59385119403123099</v>
      </c>
      <c r="BN11" s="17">
        <f t="shared" si="16"/>
        <v>0.30618239851548879</v>
      </c>
      <c r="BO11" s="26">
        <f t="shared" ref="BO11:BP74" si="17">AZ11</f>
        <v>0.49907356442327</v>
      </c>
      <c r="BP11" s="26">
        <f t="shared" si="17"/>
        <v>0.26075720924774259</v>
      </c>
      <c r="BQ11" s="26">
        <f t="shared" ref="BQ11:BR74" si="18">BE11</f>
        <v>3.1829839470447041</v>
      </c>
      <c r="BR11" s="26">
        <f t="shared" si="18"/>
        <v>0.28093958215697512</v>
      </c>
    </row>
    <row r="12" spans="1:70" x14ac:dyDescent="0.25">
      <c r="A12" s="17">
        <v>1883</v>
      </c>
      <c r="B12" s="23">
        <v>-0.18</v>
      </c>
      <c r="C12" s="23">
        <f t="shared" si="1"/>
        <v>8.0000000000000016E-2</v>
      </c>
      <c r="F12" s="18"/>
      <c r="G12" s="56" t="s">
        <v>51</v>
      </c>
      <c r="H12" s="56"/>
      <c r="I12" s="57"/>
      <c r="J12" s="57"/>
      <c r="K12" s="57"/>
      <c r="L12" s="58"/>
      <c r="M12" s="58"/>
      <c r="N12" s="17" t="s">
        <v>5</v>
      </c>
      <c r="O12" s="50">
        <v>1962</v>
      </c>
      <c r="P12" s="46">
        <v>318.45</v>
      </c>
      <c r="U12" s="45"/>
      <c r="W12" s="17">
        <v>2004</v>
      </c>
      <c r="X12" s="17">
        <v>99.4</v>
      </c>
      <c r="AA12" s="17">
        <v>1754</v>
      </c>
      <c r="AB12" s="23">
        <v>5.6622536626548701E-3</v>
      </c>
      <c r="AC12" s="23">
        <v>2.0312866450537602E-3</v>
      </c>
      <c r="AD12" s="23">
        <v>2.9585875566441101E-4</v>
      </c>
      <c r="AE12" s="23">
        <v>3.1832038377804499E-9</v>
      </c>
      <c r="AF12" s="23">
        <v>-1.168443615370584E-3</v>
      </c>
      <c r="AG12" s="23">
        <v>-0.13725315333225482</v>
      </c>
      <c r="AH12" s="23">
        <v>-0.13043219470104853</v>
      </c>
      <c r="AI12" s="23">
        <v>-5.0546355979113493E-2</v>
      </c>
      <c r="AJ12" s="46">
        <f t="shared" si="2"/>
        <v>1884</v>
      </c>
      <c r="AK12" s="23">
        <f t="shared" si="0"/>
        <v>1.2109921674731685E-2</v>
      </c>
      <c r="AO12" s="26">
        <f t="shared" ref="AO12:AO75" si="19">AO11+1</f>
        <v>1972</v>
      </c>
      <c r="AP12" s="26">
        <f t="shared" si="9"/>
        <v>0.92648968329285708</v>
      </c>
      <c r="AQ12" s="26">
        <f t="shared" si="10"/>
        <v>0.3733522254408399</v>
      </c>
      <c r="AR12" s="26">
        <f t="shared" si="11"/>
        <v>0.4029750489113928</v>
      </c>
      <c r="AT12" s="26">
        <f t="shared" ref="AT12:AT75" si="20">AT11+1</f>
        <v>1972</v>
      </c>
      <c r="AU12" s="26">
        <f t="shared" si="3"/>
        <v>0.61094846772311939</v>
      </c>
      <c r="AV12" s="26">
        <f t="shared" si="4"/>
        <v>0.31402001346486941</v>
      </c>
      <c r="AW12" s="26">
        <f t="shared" si="12"/>
        <v>0.51398772573267615</v>
      </c>
      <c r="AY12" s="26">
        <f t="shared" ref="AY12:AY75" si="21">AY11+1</f>
        <v>1972</v>
      </c>
      <c r="AZ12" s="26">
        <f t="shared" si="5"/>
        <v>0.5302757679669412</v>
      </c>
      <c r="BA12" s="26">
        <f t="shared" si="6"/>
        <v>0.27569884795190092</v>
      </c>
      <c r="BB12" s="26">
        <f t="shared" si="13"/>
        <v>0.51991598448656384</v>
      </c>
      <c r="BD12" s="26">
        <f t="shared" ref="BD12:BD75" si="22">BD11+1</f>
        <v>1972</v>
      </c>
      <c r="BE12" s="26">
        <f t="shared" si="7"/>
        <v>3.0940359508003894</v>
      </c>
      <c r="BF12" s="26">
        <f t="shared" si="8"/>
        <v>0.29426482213438021</v>
      </c>
      <c r="BG12" s="26">
        <f t="shared" si="14"/>
        <v>9.5107111492436766E-2</v>
      </c>
      <c r="BJ12" s="17">
        <f t="shared" si="15"/>
        <v>1972</v>
      </c>
      <c r="BK12" s="17">
        <f t="shared" si="15"/>
        <v>0.92648968329285708</v>
      </c>
      <c r="BL12" s="17">
        <f t="shared" si="15"/>
        <v>0.3733522254408399</v>
      </c>
      <c r="BM12" s="17">
        <f t="shared" si="16"/>
        <v>0.61094846772311939</v>
      </c>
      <c r="BN12" s="17">
        <f t="shared" si="16"/>
        <v>0.31402001346486941</v>
      </c>
      <c r="BO12" s="26">
        <f t="shared" si="17"/>
        <v>0.5302757679669412</v>
      </c>
      <c r="BP12" s="26">
        <f t="shared" si="17"/>
        <v>0.27569884795190092</v>
      </c>
      <c r="BQ12" s="26">
        <f t="shared" si="18"/>
        <v>3.0940359508003894</v>
      </c>
      <c r="BR12" s="26">
        <f t="shared" si="18"/>
        <v>0.29426482213438021</v>
      </c>
    </row>
    <row r="13" spans="1:70" x14ac:dyDescent="0.25">
      <c r="A13" s="17">
        <v>1884</v>
      </c>
      <c r="B13" s="23">
        <v>-0.28000000000000003</v>
      </c>
      <c r="C13" s="23">
        <f t="shared" si="1"/>
        <v>-2.0000000000000018E-2</v>
      </c>
      <c r="F13" s="18"/>
      <c r="G13" s="59" t="s">
        <v>52</v>
      </c>
      <c r="H13" s="59"/>
      <c r="I13" s="60"/>
      <c r="J13" s="60"/>
      <c r="K13" s="60"/>
      <c r="L13" s="61"/>
      <c r="M13" s="61"/>
      <c r="N13" s="17" t="s">
        <v>5</v>
      </c>
      <c r="O13" s="50">
        <v>1963</v>
      </c>
      <c r="P13" s="46">
        <v>318.99</v>
      </c>
      <c r="U13" s="45"/>
      <c r="W13" s="17">
        <v>2005</v>
      </c>
      <c r="X13" s="17">
        <v>99.3</v>
      </c>
      <c r="AA13" s="17">
        <v>1755</v>
      </c>
      <c r="AB13" s="23">
        <v>7.0769748538047099E-3</v>
      </c>
      <c r="AC13" s="23">
        <v>2.5383427683148799E-3</v>
      </c>
      <c r="AD13" s="23">
        <v>3.69803222439561E-4</v>
      </c>
      <c r="AE13" s="23">
        <v>3.9790047972191696E-9</v>
      </c>
      <c r="AF13" s="23">
        <v>4.2204272699885757E-4</v>
      </c>
      <c r="AG13" s="23">
        <v>-4.9207559548172436E-2</v>
      </c>
      <c r="AH13" s="23">
        <v>-3.880039199760963E-2</v>
      </c>
      <c r="AI13" s="23">
        <v>0.1321940866314304</v>
      </c>
      <c r="AJ13" s="46">
        <f t="shared" si="2"/>
        <v>1885</v>
      </c>
      <c r="AK13" s="23">
        <f t="shared" si="0"/>
        <v>0.12188520807751975</v>
      </c>
      <c r="AO13" s="26">
        <f t="shared" si="19"/>
        <v>1973</v>
      </c>
      <c r="AP13" s="26">
        <f t="shared" si="9"/>
        <v>0.95084699341134638</v>
      </c>
      <c r="AQ13" s="26">
        <f t="shared" si="10"/>
        <v>0.3849136280450125</v>
      </c>
      <c r="AR13" s="26">
        <f t="shared" si="11"/>
        <v>0.40481132160292255</v>
      </c>
      <c r="AT13" s="26">
        <f t="shared" si="20"/>
        <v>1973</v>
      </c>
      <c r="AU13" s="26">
        <f t="shared" si="3"/>
        <v>0.62941401856414814</v>
      </c>
      <c r="AV13" s="26">
        <f t="shared" si="4"/>
        <v>0.3223211078930035</v>
      </c>
      <c r="AW13" s="26">
        <f t="shared" si="12"/>
        <v>0.51209712269882246</v>
      </c>
      <c r="AY13" s="26">
        <f t="shared" si="21"/>
        <v>1973</v>
      </c>
      <c r="AZ13" s="26">
        <f t="shared" si="5"/>
        <v>0.56225719406779717</v>
      </c>
      <c r="BA13" s="26">
        <f t="shared" si="6"/>
        <v>0.29080166473062263</v>
      </c>
      <c r="BB13" s="26">
        <f t="shared" si="13"/>
        <v>0.51720399098274172</v>
      </c>
      <c r="BD13" s="26">
        <f t="shared" si="22"/>
        <v>1973</v>
      </c>
      <c r="BE13" s="26">
        <f t="shared" si="7"/>
        <v>3.0085578452990376</v>
      </c>
      <c r="BF13" s="26">
        <f t="shared" si="8"/>
        <v>0.3078063241105724</v>
      </c>
      <c r="BG13" s="26">
        <f t="shared" si="14"/>
        <v>0.10231025625501237</v>
      </c>
      <c r="BJ13" s="17">
        <f t="shared" si="15"/>
        <v>1973</v>
      </c>
      <c r="BK13" s="17">
        <f t="shared" si="15"/>
        <v>0.95084699341134638</v>
      </c>
      <c r="BL13" s="17">
        <f t="shared" si="15"/>
        <v>0.3849136280450125</v>
      </c>
      <c r="BM13" s="17">
        <f t="shared" si="16"/>
        <v>0.62941401856414814</v>
      </c>
      <c r="BN13" s="17">
        <f t="shared" si="16"/>
        <v>0.3223211078930035</v>
      </c>
      <c r="BO13" s="26">
        <f t="shared" si="17"/>
        <v>0.56225719406779717</v>
      </c>
      <c r="BP13" s="26">
        <f t="shared" si="17"/>
        <v>0.29080166473062263</v>
      </c>
      <c r="BQ13" s="26">
        <f t="shared" si="18"/>
        <v>3.0085578452990376</v>
      </c>
      <c r="BR13" s="26">
        <f t="shared" si="18"/>
        <v>0.3078063241105724</v>
      </c>
    </row>
    <row r="14" spans="1:70" x14ac:dyDescent="0.25">
      <c r="A14" s="17">
        <v>1885</v>
      </c>
      <c r="B14" s="23">
        <v>-0.33</v>
      </c>
      <c r="C14" s="23">
        <f t="shared" si="1"/>
        <v>-7.0000000000000007E-2</v>
      </c>
      <c r="F14" s="18"/>
      <c r="G14" s="62" t="s">
        <v>53</v>
      </c>
      <c r="H14" s="62"/>
      <c r="I14" s="63"/>
      <c r="J14" s="63"/>
      <c r="K14" s="63"/>
      <c r="L14" s="64"/>
      <c r="M14" s="64"/>
      <c r="N14" s="17" t="s">
        <v>5</v>
      </c>
      <c r="O14" s="50">
        <v>1964</v>
      </c>
      <c r="P14" s="46">
        <v>319.62</v>
      </c>
      <c r="U14" s="45"/>
      <c r="W14" s="17">
        <v>2006</v>
      </c>
      <c r="X14" s="17">
        <v>99.2</v>
      </c>
      <c r="AA14" s="17">
        <v>1756</v>
      </c>
      <c r="AB14" s="23">
        <v>8.4913595066792094E-3</v>
      </c>
      <c r="AC14" s="23">
        <v>3.0450936560881799E-3</v>
      </c>
      <c r="AD14" s="23">
        <v>4.4373960927523602E-4</v>
      </c>
      <c r="AE14" s="23">
        <v>4.7748057566578798E-9</v>
      </c>
      <c r="AF14" s="23">
        <v>3.5563403307443562E-3</v>
      </c>
      <c r="AG14" s="23">
        <v>0.10278765523828749</v>
      </c>
      <c r="AH14" s="23">
        <v>0.11832419311588023</v>
      </c>
      <c r="AI14" s="23">
        <v>1.7949215081155101E-2</v>
      </c>
      <c r="AJ14" s="46">
        <f t="shared" si="2"/>
        <v>1886</v>
      </c>
      <c r="AK14" s="23">
        <f t="shared" si="0"/>
        <v>-2.5213362402617805</v>
      </c>
      <c r="AO14" s="26">
        <f t="shared" si="19"/>
        <v>1974</v>
      </c>
      <c r="AP14" s="26">
        <f t="shared" si="9"/>
        <v>0.97560749445881356</v>
      </c>
      <c r="AQ14" s="26">
        <f t="shared" si="10"/>
        <v>0.39665149930203825</v>
      </c>
      <c r="AR14" s="26">
        <f t="shared" si="11"/>
        <v>0.40656872928397064</v>
      </c>
      <c r="AT14" s="26">
        <f t="shared" si="20"/>
        <v>1974</v>
      </c>
      <c r="AU14" s="26">
        <f t="shared" si="3"/>
        <v>0.64924784655431722</v>
      </c>
      <c r="AV14" s="26">
        <f t="shared" si="4"/>
        <v>0.33108568179966369</v>
      </c>
      <c r="AW14" s="26">
        <f t="shared" si="12"/>
        <v>0.50995268379679481</v>
      </c>
      <c r="AY14" s="26">
        <f t="shared" si="21"/>
        <v>1974</v>
      </c>
      <c r="AZ14" s="26">
        <f t="shared" si="5"/>
        <v>0.59501784272492841</v>
      </c>
      <c r="BA14" s="26">
        <f t="shared" si="6"/>
        <v>0.30606565958402143</v>
      </c>
      <c r="BB14" s="26">
        <f t="shared" si="13"/>
        <v>0.51438064139786299</v>
      </c>
      <c r="BD14" s="26">
        <f t="shared" si="22"/>
        <v>1974</v>
      </c>
      <c r="BE14" s="26">
        <f t="shared" si="7"/>
        <v>2.9265496305370107</v>
      </c>
      <c r="BF14" s="26">
        <f t="shared" si="8"/>
        <v>0.32156408808583592</v>
      </c>
      <c r="BG14" s="26">
        <f t="shared" si="14"/>
        <v>0.1098782281805452</v>
      </c>
      <c r="BJ14" s="17">
        <f t="shared" si="15"/>
        <v>1974</v>
      </c>
      <c r="BK14" s="17">
        <f t="shared" si="15"/>
        <v>0.97560749445881356</v>
      </c>
      <c r="BL14" s="17">
        <f t="shared" si="15"/>
        <v>0.39665149930203825</v>
      </c>
      <c r="BM14" s="17">
        <f t="shared" si="16"/>
        <v>0.64924784655431722</v>
      </c>
      <c r="BN14" s="17">
        <f t="shared" si="16"/>
        <v>0.33108568179966369</v>
      </c>
      <c r="BO14" s="26">
        <f t="shared" si="17"/>
        <v>0.59501784272492841</v>
      </c>
      <c r="BP14" s="26">
        <f t="shared" si="17"/>
        <v>0.30606565958402143</v>
      </c>
      <c r="BQ14" s="26">
        <f t="shared" si="18"/>
        <v>2.9265496305370107</v>
      </c>
      <c r="BR14" s="26">
        <f t="shared" si="18"/>
        <v>0.32156408808583592</v>
      </c>
    </row>
    <row r="15" spans="1:70" x14ac:dyDescent="0.25">
      <c r="A15" s="17">
        <v>1886</v>
      </c>
      <c r="B15" s="23">
        <v>-0.31</v>
      </c>
      <c r="C15" s="23">
        <f t="shared" si="1"/>
        <v>-4.9999999999999989E-2</v>
      </c>
      <c r="F15" s="18"/>
      <c r="G15" s="65"/>
      <c r="H15" s="65"/>
      <c r="I15" s="65"/>
      <c r="J15" s="65"/>
      <c r="K15" s="65"/>
      <c r="L15" s="66"/>
      <c r="M15" s="66"/>
      <c r="O15" s="50">
        <v>1965</v>
      </c>
      <c r="P15" s="46">
        <v>320.04000000000002</v>
      </c>
      <c r="U15" s="45"/>
      <c r="W15" s="17">
        <v>2007</v>
      </c>
      <c r="X15" s="17">
        <v>99.4</v>
      </c>
      <c r="AA15" s="17">
        <v>1757</v>
      </c>
      <c r="AB15" s="23">
        <v>9.9054077968045093E-3</v>
      </c>
      <c r="AC15" s="23">
        <v>3.5515397959428401E-3</v>
      </c>
      <c r="AD15" s="23">
        <v>5.1766792061445498E-4</v>
      </c>
      <c r="AE15" s="23">
        <v>5.5706067161221896E-9</v>
      </c>
      <c r="AF15" s="23">
        <v>-4.5069175413749475E-3</v>
      </c>
      <c r="AG15" s="23">
        <v>0.18509208646650718</v>
      </c>
      <c r="AH15" s="23">
        <v>0.19455979000910076</v>
      </c>
      <c r="AI15" s="23">
        <v>0.22719180510677378</v>
      </c>
      <c r="AJ15" s="46">
        <f t="shared" si="2"/>
        <v>1887</v>
      </c>
      <c r="AK15" s="23">
        <f t="shared" si="0"/>
        <v>-0.61075722251808839</v>
      </c>
      <c r="AO15" s="26">
        <f t="shared" si="19"/>
        <v>1975</v>
      </c>
      <c r="AP15" s="26">
        <f t="shared" si="9"/>
        <v>1.0007711864355997</v>
      </c>
      <c r="AQ15" s="26">
        <f t="shared" si="10"/>
        <v>0.40856583921174661</v>
      </c>
      <c r="AR15" s="26">
        <f t="shared" si="11"/>
        <v>0.40825100157701044</v>
      </c>
      <c r="AT15" s="26">
        <f t="shared" si="20"/>
        <v>1975</v>
      </c>
      <c r="AU15" s="26">
        <f t="shared" si="3"/>
        <v>0.6704499516931719</v>
      </c>
      <c r="AV15" s="26">
        <f t="shared" si="4"/>
        <v>0.34031373518507735</v>
      </c>
      <c r="AW15" s="26">
        <f t="shared" si="12"/>
        <v>0.50759006593354228</v>
      </c>
      <c r="AY15" s="26">
        <f t="shared" si="21"/>
        <v>1975</v>
      </c>
      <c r="AZ15" s="26">
        <f t="shared" si="5"/>
        <v>0.62855771393901705</v>
      </c>
      <c r="BA15" s="26">
        <f t="shared" si="6"/>
        <v>0.32149083251198363</v>
      </c>
      <c r="BB15" s="26">
        <f t="shared" si="13"/>
        <v>0.5114738477987637</v>
      </c>
      <c r="BD15" s="26">
        <f t="shared" si="22"/>
        <v>1975</v>
      </c>
      <c r="BE15" s="26">
        <f t="shared" si="7"/>
        <v>2.8480113065188561</v>
      </c>
      <c r="BF15" s="26">
        <f t="shared" si="8"/>
        <v>0.3355381140598297</v>
      </c>
      <c r="BG15" s="26">
        <f t="shared" si="14"/>
        <v>0.11781488131448475</v>
      </c>
      <c r="BJ15" s="17">
        <f t="shared" si="15"/>
        <v>1975</v>
      </c>
      <c r="BK15" s="17">
        <f t="shared" si="15"/>
        <v>1.0007711864355997</v>
      </c>
      <c r="BL15" s="17">
        <f t="shared" si="15"/>
        <v>0.40856583921174661</v>
      </c>
      <c r="BM15" s="17">
        <f t="shared" si="16"/>
        <v>0.6704499516931719</v>
      </c>
      <c r="BN15" s="17">
        <f t="shared" si="16"/>
        <v>0.34031373518507735</v>
      </c>
      <c r="BO15" s="26">
        <f t="shared" si="17"/>
        <v>0.62855771393901705</v>
      </c>
      <c r="BP15" s="26">
        <f t="shared" si="17"/>
        <v>0.32149083251198363</v>
      </c>
      <c r="BQ15" s="26">
        <f t="shared" si="18"/>
        <v>2.8480113065188561</v>
      </c>
      <c r="BR15" s="26">
        <f t="shared" si="18"/>
        <v>0.3355381140598297</v>
      </c>
    </row>
    <row r="16" spans="1:70" x14ac:dyDescent="0.25">
      <c r="A16" s="17">
        <v>1887</v>
      </c>
      <c r="B16" s="23">
        <v>-0.36</v>
      </c>
      <c r="C16" s="23">
        <f t="shared" si="1"/>
        <v>-9.9999999999999978E-2</v>
      </c>
      <c r="F16" s="67" t="s">
        <v>54</v>
      </c>
      <c r="G16" s="68"/>
      <c r="H16" s="68"/>
      <c r="I16" s="68"/>
      <c r="J16" s="68"/>
      <c r="K16" s="68"/>
      <c r="L16" s="69"/>
      <c r="M16" s="69"/>
      <c r="O16" s="50">
        <v>1966</v>
      </c>
      <c r="P16" s="46">
        <v>321.37</v>
      </c>
      <c r="W16" s="17">
        <v>2008</v>
      </c>
      <c r="X16" s="17">
        <v>99</v>
      </c>
      <c r="AA16" s="17">
        <v>1758</v>
      </c>
      <c r="AB16" s="23">
        <v>1.1319119899568001E-2</v>
      </c>
      <c r="AC16" s="23">
        <v>4.0576816741483201E-3</v>
      </c>
      <c r="AD16" s="23">
        <v>5.9158816089371999E-4</v>
      </c>
      <c r="AE16" s="23">
        <v>6.3664076755609098E-9</v>
      </c>
      <c r="AF16" s="23">
        <v>-1.3737986447398421E-3</v>
      </c>
      <c r="AG16" s="23">
        <v>0.25594488225840223</v>
      </c>
      <c r="AH16" s="23">
        <v>0.27053947971468012</v>
      </c>
      <c r="AI16" s="23">
        <v>0.22065792266886392</v>
      </c>
      <c r="AJ16" s="46">
        <f t="shared" si="2"/>
        <v>1888</v>
      </c>
      <c r="AK16" s="23">
        <f t="shared" si="0"/>
        <v>0.26915933317342849</v>
      </c>
      <c r="AO16" s="26">
        <f t="shared" si="19"/>
        <v>1976</v>
      </c>
      <c r="AP16" s="26">
        <f t="shared" si="9"/>
        <v>1.0263380693414774</v>
      </c>
      <c r="AQ16" s="26">
        <f t="shared" si="10"/>
        <v>0.42065664777425127</v>
      </c>
      <c r="AR16" s="26">
        <f t="shared" si="11"/>
        <v>0.40986168236374049</v>
      </c>
      <c r="AT16" s="26">
        <f t="shared" si="20"/>
        <v>1976</v>
      </c>
      <c r="AU16" s="26">
        <f t="shared" si="3"/>
        <v>0.69302033398162166</v>
      </c>
      <c r="AV16" s="26">
        <f t="shared" si="4"/>
        <v>0.35000526804913079</v>
      </c>
      <c r="AW16" s="26">
        <f t="shared" si="12"/>
        <v>0.5050432878906157</v>
      </c>
      <c r="AY16" s="26">
        <f t="shared" si="21"/>
        <v>1976</v>
      </c>
      <c r="AZ16" s="26">
        <f t="shared" si="5"/>
        <v>0.6628768077098357</v>
      </c>
      <c r="BA16" s="26">
        <f t="shared" si="6"/>
        <v>0.33707718351450922</v>
      </c>
      <c r="BB16" s="26">
        <f t="shared" si="13"/>
        <v>0.50850652729739132</v>
      </c>
      <c r="BD16" s="26">
        <f t="shared" si="22"/>
        <v>1976</v>
      </c>
      <c r="BE16" s="26">
        <f t="shared" si="7"/>
        <v>2.772942873242755</v>
      </c>
      <c r="BF16" s="26">
        <f t="shared" si="8"/>
        <v>0.34972840203272426</v>
      </c>
      <c r="BG16" s="26">
        <f t="shared" si="14"/>
        <v>0.12612174791172034</v>
      </c>
      <c r="BJ16" s="17">
        <f t="shared" si="15"/>
        <v>1976</v>
      </c>
      <c r="BK16" s="17">
        <f t="shared" si="15"/>
        <v>1.0263380693414774</v>
      </c>
      <c r="BL16" s="17">
        <f t="shared" si="15"/>
        <v>0.42065664777425127</v>
      </c>
      <c r="BM16" s="17">
        <f t="shared" si="16"/>
        <v>0.69302033398162166</v>
      </c>
      <c r="BN16" s="17">
        <f t="shared" si="16"/>
        <v>0.35000526804913079</v>
      </c>
      <c r="BO16" s="26">
        <f t="shared" si="17"/>
        <v>0.6628768077098357</v>
      </c>
      <c r="BP16" s="26">
        <f t="shared" si="17"/>
        <v>0.33707718351450922</v>
      </c>
      <c r="BQ16" s="26">
        <f t="shared" si="18"/>
        <v>2.772942873242755</v>
      </c>
      <c r="BR16" s="26">
        <f t="shared" si="18"/>
        <v>0.34972840203272426</v>
      </c>
    </row>
    <row r="17" spans="1:70" ht="15.75" thickBot="1" x14ac:dyDescent="0.3">
      <c r="A17" s="17">
        <v>1888</v>
      </c>
      <c r="B17" s="23">
        <v>-0.17</v>
      </c>
      <c r="C17" s="23">
        <f t="shared" si="1"/>
        <v>0.09</v>
      </c>
      <c r="F17" s="70" t="s">
        <v>24</v>
      </c>
      <c r="G17" s="71" t="s">
        <v>55</v>
      </c>
      <c r="H17" s="71" t="s">
        <v>56</v>
      </c>
      <c r="I17" s="71" t="s">
        <v>57</v>
      </c>
      <c r="J17" s="71" t="s">
        <v>58</v>
      </c>
      <c r="K17" s="71" t="s">
        <v>59</v>
      </c>
      <c r="L17" s="72" t="s">
        <v>60</v>
      </c>
      <c r="M17" s="73" t="s">
        <v>61</v>
      </c>
      <c r="O17" s="50">
        <v>1967</v>
      </c>
      <c r="P17" s="46">
        <v>322.18</v>
      </c>
      <c r="U17" s="45"/>
      <c r="W17" s="17">
        <v>2009</v>
      </c>
      <c r="X17" s="17">
        <v>99.1</v>
      </c>
      <c r="AA17" s="17">
        <v>1759</v>
      </c>
      <c r="AB17" s="23">
        <v>1.27324959902212E-2</v>
      </c>
      <c r="AC17" s="23">
        <v>4.5635197756793804E-3</v>
      </c>
      <c r="AD17" s="23">
        <v>6.6550033453915297E-4</v>
      </c>
      <c r="AE17" s="23">
        <v>7.16220863499962E-9</v>
      </c>
      <c r="AF17" s="23">
        <v>-2.4113560656161197E-3</v>
      </c>
      <c r="AG17" s="23">
        <v>0.31301111094185219</v>
      </c>
      <c r="AH17" s="23">
        <v>0.32856127813888442</v>
      </c>
      <c r="AI17" s="23">
        <v>0.16441639361616039</v>
      </c>
      <c r="AJ17" s="46">
        <f t="shared" si="2"/>
        <v>1889</v>
      </c>
      <c r="AK17" s="23">
        <f t="shared" si="0"/>
        <v>0.37395020951252722</v>
      </c>
      <c r="AO17" s="26">
        <f t="shared" si="19"/>
        <v>1977</v>
      </c>
      <c r="AP17" s="26">
        <f t="shared" si="9"/>
        <v>1.0523081431766741</v>
      </c>
      <c r="AQ17" s="26">
        <f t="shared" si="10"/>
        <v>0.43292392498949539</v>
      </c>
      <c r="AR17" s="26">
        <f t="shared" si="11"/>
        <v>0.41140413841386658</v>
      </c>
      <c r="AT17" s="26">
        <f t="shared" si="20"/>
        <v>1977</v>
      </c>
      <c r="AU17" s="26">
        <f t="shared" si="3"/>
        <v>0.71695899341830227</v>
      </c>
      <c r="AV17" s="26">
        <f t="shared" si="4"/>
        <v>0.36016028039216508</v>
      </c>
      <c r="AW17" s="26">
        <f t="shared" si="12"/>
        <v>0.5023443233133883</v>
      </c>
      <c r="AY17" s="26">
        <f t="shared" si="21"/>
        <v>1977</v>
      </c>
      <c r="AZ17" s="26">
        <f t="shared" si="5"/>
        <v>0.69797512403670225</v>
      </c>
      <c r="BA17" s="26">
        <f t="shared" si="6"/>
        <v>0.35282471259171189</v>
      </c>
      <c r="BB17" s="26">
        <f t="shared" si="13"/>
        <v>0.50549754631822519</v>
      </c>
      <c r="BD17" s="26">
        <f t="shared" si="22"/>
        <v>1977</v>
      </c>
      <c r="BE17" s="26">
        <f t="shared" si="7"/>
        <v>2.7013443307077978</v>
      </c>
      <c r="BF17" s="26">
        <f t="shared" si="8"/>
        <v>0.36413495200451962</v>
      </c>
      <c r="BG17" s="26">
        <f t="shared" si="14"/>
        <v>0.13479768123788577</v>
      </c>
      <c r="BJ17" s="17">
        <f t="shared" si="15"/>
        <v>1977</v>
      </c>
      <c r="BK17" s="17">
        <f t="shared" si="15"/>
        <v>1.0523081431766741</v>
      </c>
      <c r="BL17" s="17">
        <f t="shared" si="15"/>
        <v>0.43292392498949539</v>
      </c>
      <c r="BM17" s="17">
        <f t="shared" si="16"/>
        <v>0.71695899341830227</v>
      </c>
      <c r="BN17" s="17">
        <f t="shared" si="16"/>
        <v>0.36016028039216508</v>
      </c>
      <c r="BO17" s="26">
        <f t="shared" si="17"/>
        <v>0.69797512403670225</v>
      </c>
      <c r="BP17" s="26">
        <f t="shared" si="17"/>
        <v>0.35282471259171189</v>
      </c>
      <c r="BQ17" s="26">
        <f t="shared" si="18"/>
        <v>2.7013443307077978</v>
      </c>
      <c r="BR17" s="26">
        <f t="shared" si="18"/>
        <v>0.36413495200451962</v>
      </c>
    </row>
    <row r="18" spans="1:70" x14ac:dyDescent="0.25">
      <c r="A18" s="17">
        <v>1889</v>
      </c>
      <c r="B18" s="23">
        <v>-0.11</v>
      </c>
      <c r="C18" s="23">
        <f t="shared" si="1"/>
        <v>0.15000000000000002</v>
      </c>
      <c r="F18" s="74">
        <v>1750</v>
      </c>
      <c r="G18" s="65">
        <v>2.5398299672489098E-3</v>
      </c>
      <c r="H18" s="75"/>
      <c r="I18" s="65"/>
      <c r="J18" s="75"/>
      <c r="K18" s="65">
        <v>4.9033235101757298E-2</v>
      </c>
      <c r="L18" s="76"/>
      <c r="M18" s="66"/>
      <c r="O18" s="50">
        <v>1968</v>
      </c>
      <c r="P18" s="46">
        <v>323.05</v>
      </c>
      <c r="U18" s="45"/>
      <c r="W18" s="17">
        <v>2010</v>
      </c>
      <c r="X18" s="17">
        <v>99.6</v>
      </c>
      <c r="AA18" s="17">
        <v>1760</v>
      </c>
      <c r="AB18" s="23">
        <v>1.41455362438733E-2</v>
      </c>
      <c r="AC18" s="23">
        <v>5.0690545842213396E-3</v>
      </c>
      <c r="AD18" s="23">
        <v>7.39404445969548E-4</v>
      </c>
      <c r="AE18" s="23">
        <v>7.9580095944383393E-9</v>
      </c>
      <c r="AF18" s="23">
        <v>-5.7299327123154142E-3</v>
      </c>
      <c r="AG18" s="23">
        <v>0.34070161615167316</v>
      </c>
      <c r="AH18" s="23">
        <v>0.35492568667143154</v>
      </c>
      <c r="AI18" s="23">
        <v>-4.2154804986867599E-2</v>
      </c>
      <c r="AJ18" s="46">
        <f t="shared" si="2"/>
        <v>1890</v>
      </c>
      <c r="AK18" s="23">
        <f t="shared" si="0"/>
        <v>-0.38492156313004705</v>
      </c>
      <c r="AO18" s="26">
        <f t="shared" si="19"/>
        <v>1978</v>
      </c>
      <c r="AP18" s="26">
        <f t="shared" si="9"/>
        <v>1.0786814079408487</v>
      </c>
      <c r="AQ18" s="26">
        <f t="shared" si="10"/>
        <v>0.44536767085742213</v>
      </c>
      <c r="AR18" s="26">
        <f t="shared" si="11"/>
        <v>0.41288156779081581</v>
      </c>
      <c r="AT18" s="26">
        <f t="shared" si="20"/>
        <v>1978</v>
      </c>
      <c r="AU18" s="26">
        <f t="shared" si="3"/>
        <v>0.74226593000457797</v>
      </c>
      <c r="AV18" s="26">
        <f t="shared" si="4"/>
        <v>0.37077877221383915</v>
      </c>
      <c r="AW18" s="26">
        <f t="shared" si="12"/>
        <v>0.49952282224721312</v>
      </c>
      <c r="AY18" s="26">
        <f t="shared" si="21"/>
        <v>1978</v>
      </c>
      <c r="AZ18" s="26">
        <f t="shared" si="5"/>
        <v>0.73385266292075357</v>
      </c>
      <c r="BA18" s="26">
        <f t="shared" si="6"/>
        <v>0.36873341974336427</v>
      </c>
      <c r="BB18" s="26">
        <f t="shared" si="13"/>
        <v>0.50246246743289757</v>
      </c>
      <c r="BD18" s="26">
        <f t="shared" si="22"/>
        <v>1978</v>
      </c>
      <c r="BE18" s="26">
        <f t="shared" si="7"/>
        <v>2.633215678913075</v>
      </c>
      <c r="BF18" s="26">
        <f t="shared" si="8"/>
        <v>0.37875776397510208</v>
      </c>
      <c r="BG18" s="26">
        <f t="shared" si="14"/>
        <v>0.14383848881358771</v>
      </c>
      <c r="BJ18" s="17">
        <f t="shared" si="15"/>
        <v>1978</v>
      </c>
      <c r="BK18" s="17">
        <f t="shared" si="15"/>
        <v>1.0786814079408487</v>
      </c>
      <c r="BL18" s="17">
        <f t="shared" si="15"/>
        <v>0.44536767085742213</v>
      </c>
      <c r="BM18" s="17">
        <f t="shared" si="16"/>
        <v>0.74226593000457797</v>
      </c>
      <c r="BN18" s="17">
        <f t="shared" si="16"/>
        <v>0.37077877221383915</v>
      </c>
      <c r="BO18" s="26">
        <f t="shared" si="17"/>
        <v>0.73385266292075357</v>
      </c>
      <c r="BP18" s="26">
        <f t="shared" si="17"/>
        <v>0.36873341974336427</v>
      </c>
      <c r="BQ18" s="26">
        <f t="shared" si="18"/>
        <v>2.633215678913075</v>
      </c>
      <c r="BR18" s="26">
        <f t="shared" si="18"/>
        <v>0.37875776397510208</v>
      </c>
    </row>
    <row r="19" spans="1:70" x14ac:dyDescent="0.25">
      <c r="A19" s="17">
        <v>1890</v>
      </c>
      <c r="B19" s="23">
        <v>-0.35</v>
      </c>
      <c r="C19" s="23">
        <f t="shared" si="1"/>
        <v>-8.9999999999999969E-2</v>
      </c>
      <c r="F19" s="18">
        <v>1751</v>
      </c>
      <c r="G19" s="65">
        <v>2.5674751637554602E-3</v>
      </c>
      <c r="H19" s="65"/>
      <c r="I19" s="65">
        <v>-7.4340000000120199E-2</v>
      </c>
      <c r="J19" s="65"/>
      <c r="K19" s="65">
        <v>-0.30340074382492699</v>
      </c>
      <c r="L19" s="76"/>
      <c r="M19" s="66"/>
      <c r="O19" s="50">
        <v>1969</v>
      </c>
      <c r="P19" s="46">
        <v>324.62</v>
      </c>
      <c r="U19" s="45"/>
      <c r="W19" s="17">
        <v>2011</v>
      </c>
      <c r="X19" s="17">
        <v>99.3</v>
      </c>
      <c r="AA19" s="17">
        <v>1761</v>
      </c>
      <c r="AB19" s="23">
        <v>1.5558240835503801E-2</v>
      </c>
      <c r="AC19" s="23">
        <v>5.5742865821744297E-3</v>
      </c>
      <c r="AD19" s="23">
        <v>8.1330049959639603E-4</v>
      </c>
      <c r="AE19" s="23">
        <v>8.7538105538770503E-9</v>
      </c>
      <c r="AF19" s="23">
        <v>-4.4282779223356536E-3</v>
      </c>
      <c r="AG19" s="23">
        <v>0.33610258897239859</v>
      </c>
      <c r="AH19" s="23">
        <v>0.35362014772114814</v>
      </c>
      <c r="AI19" s="23">
        <v>-1.342488206466897</v>
      </c>
      <c r="AJ19" s="46">
        <f t="shared" si="2"/>
        <v>1891</v>
      </c>
      <c r="AK19" s="23">
        <f t="shared" si="0"/>
        <v>0.33993577288231885</v>
      </c>
      <c r="AO19" s="26">
        <f t="shared" si="19"/>
        <v>1979</v>
      </c>
      <c r="AP19" s="26">
        <f t="shared" si="9"/>
        <v>1.1054578636342285</v>
      </c>
      <c r="AQ19" s="26">
        <f t="shared" si="10"/>
        <v>0.45798788537814517</v>
      </c>
      <c r="AR19" s="26">
        <f t="shared" si="11"/>
        <v>0.41429700800399138</v>
      </c>
      <c r="AT19" s="26">
        <f t="shared" si="20"/>
        <v>1979</v>
      </c>
      <c r="AU19" s="26">
        <f t="shared" si="3"/>
        <v>0.76894114373953926</v>
      </c>
      <c r="AV19" s="26">
        <f t="shared" si="4"/>
        <v>0.38186074351392563</v>
      </c>
      <c r="AW19" s="26">
        <f t="shared" si="12"/>
        <v>0.49660594523118923</v>
      </c>
      <c r="AY19" s="26">
        <f t="shared" si="21"/>
        <v>1979</v>
      </c>
      <c r="AZ19" s="26">
        <f t="shared" si="5"/>
        <v>0.77050942436085279</v>
      </c>
      <c r="BA19" s="26">
        <f t="shared" si="6"/>
        <v>0.38480330496975057</v>
      </c>
      <c r="BB19" s="26">
        <f t="shared" si="13"/>
        <v>0.49941414446546156</v>
      </c>
      <c r="BD19" s="26">
        <f t="shared" si="22"/>
        <v>1979</v>
      </c>
      <c r="BE19" s="26">
        <f t="shared" si="7"/>
        <v>2.568556917863134</v>
      </c>
      <c r="BF19" s="26">
        <f t="shared" si="8"/>
        <v>0.39359683794464217</v>
      </c>
      <c r="BG19" s="26">
        <f t="shared" si="14"/>
        <v>0.1532365645500619</v>
      </c>
      <c r="BJ19" s="17">
        <f t="shared" si="15"/>
        <v>1979</v>
      </c>
      <c r="BK19" s="17">
        <f t="shared" si="15"/>
        <v>1.1054578636342285</v>
      </c>
      <c r="BL19" s="17">
        <f t="shared" si="15"/>
        <v>0.45798788537814517</v>
      </c>
      <c r="BM19" s="17">
        <f t="shared" si="16"/>
        <v>0.76894114373953926</v>
      </c>
      <c r="BN19" s="17">
        <f t="shared" si="16"/>
        <v>0.38186074351392563</v>
      </c>
      <c r="BO19" s="26">
        <f t="shared" si="17"/>
        <v>0.77050942436085279</v>
      </c>
      <c r="BP19" s="26">
        <f t="shared" si="17"/>
        <v>0.38480330496975057</v>
      </c>
      <c r="BQ19" s="26">
        <f t="shared" si="18"/>
        <v>2.568556917863134</v>
      </c>
      <c r="BR19" s="26">
        <f t="shared" si="18"/>
        <v>0.39359683794464217</v>
      </c>
    </row>
    <row r="20" spans="1:70" x14ac:dyDescent="0.25">
      <c r="A20" s="17">
        <v>1891</v>
      </c>
      <c r="B20" s="23">
        <v>-0.22</v>
      </c>
      <c r="C20" s="23">
        <f t="shared" si="1"/>
        <v>4.0000000000000008E-2</v>
      </c>
      <c r="F20" s="18">
        <v>1752</v>
      </c>
      <c r="G20" s="65">
        <v>2.5942052401746701E-3</v>
      </c>
      <c r="H20" s="65"/>
      <c r="I20" s="65">
        <v>-7.0729199999959705E-2</v>
      </c>
      <c r="J20" s="65"/>
      <c r="K20" s="65">
        <v>-8.7770458188095493E-2</v>
      </c>
      <c r="L20" s="76"/>
      <c r="M20" s="66"/>
      <c r="O20" s="50">
        <v>1970</v>
      </c>
      <c r="P20" s="46">
        <v>325.68</v>
      </c>
      <c r="U20" s="45"/>
      <c r="W20" s="17">
        <v>2012</v>
      </c>
      <c r="X20" s="17">
        <v>98.9</v>
      </c>
      <c r="AA20" s="17">
        <v>1762</v>
      </c>
      <c r="AB20" s="23">
        <v>1.6970609939951802E-2</v>
      </c>
      <c r="AC20" s="23">
        <v>6.0792162506586702E-3</v>
      </c>
      <c r="AD20" s="23">
        <v>8.8718849982175703E-4</v>
      </c>
      <c r="AE20" s="23">
        <v>9.5496115133413692E-9</v>
      </c>
      <c r="AF20" s="23">
        <v>-1.5401824988632419E-3</v>
      </c>
      <c r="AG20" s="23">
        <v>-0.82439603691416519</v>
      </c>
      <c r="AH20" s="23">
        <v>-0.80199919517298468</v>
      </c>
      <c r="AI20" s="23">
        <v>-0.65602796971928812</v>
      </c>
      <c r="AJ20" s="46">
        <f t="shared" si="2"/>
        <v>1892</v>
      </c>
      <c r="AK20" s="23">
        <f t="shared" si="0"/>
        <v>-5.3801629364029144E-2</v>
      </c>
      <c r="AO20" s="26">
        <f t="shared" si="19"/>
        <v>1980</v>
      </c>
      <c r="AP20" s="26">
        <f t="shared" si="9"/>
        <v>1.1326375102565862</v>
      </c>
      <c r="AQ20" s="26">
        <f t="shared" si="10"/>
        <v>0.47078456855166451</v>
      </c>
      <c r="AR20" s="26">
        <f t="shared" si="11"/>
        <v>0.41565334388847286</v>
      </c>
      <c r="AT20" s="26">
        <f t="shared" si="20"/>
        <v>1980</v>
      </c>
      <c r="AU20" s="26">
        <f t="shared" si="3"/>
        <v>0.79698463462364089</v>
      </c>
      <c r="AV20" s="26">
        <f t="shared" si="4"/>
        <v>0.39340619429299295</v>
      </c>
      <c r="AW20" s="26">
        <f t="shared" si="12"/>
        <v>0.49361829225072912</v>
      </c>
      <c r="AY20" s="26">
        <f t="shared" si="21"/>
        <v>1980</v>
      </c>
      <c r="AZ20" s="26">
        <f t="shared" si="5"/>
        <v>0.80794540835836415</v>
      </c>
      <c r="BA20" s="26">
        <f t="shared" si="6"/>
        <v>0.40103436827081396</v>
      </c>
      <c r="BB20" s="26">
        <f t="shared" si="13"/>
        <v>0.49636319994151779</v>
      </c>
      <c r="BD20" s="26">
        <f t="shared" si="22"/>
        <v>1980</v>
      </c>
      <c r="BE20" s="26">
        <f t="shared" si="7"/>
        <v>2.5073680475534275</v>
      </c>
      <c r="BF20" s="26">
        <f t="shared" si="8"/>
        <v>0.40865217391308306</v>
      </c>
      <c r="BG20" s="26">
        <f t="shared" si="14"/>
        <v>0.16298053024637796</v>
      </c>
      <c r="BJ20" s="17">
        <f t="shared" si="15"/>
        <v>1980</v>
      </c>
      <c r="BK20" s="17">
        <f t="shared" si="15"/>
        <v>1.1326375102565862</v>
      </c>
      <c r="BL20" s="17">
        <f t="shared" si="15"/>
        <v>0.47078456855166451</v>
      </c>
      <c r="BM20" s="17">
        <f t="shared" si="16"/>
        <v>0.79698463462364089</v>
      </c>
      <c r="BN20" s="17">
        <f t="shared" si="16"/>
        <v>0.39340619429299295</v>
      </c>
      <c r="BO20" s="26">
        <f t="shared" si="17"/>
        <v>0.80794540835836415</v>
      </c>
      <c r="BP20" s="26">
        <f t="shared" si="17"/>
        <v>0.40103436827081396</v>
      </c>
      <c r="BQ20" s="26">
        <f t="shared" si="18"/>
        <v>2.5073680475534275</v>
      </c>
      <c r="BR20" s="26">
        <f t="shared" si="18"/>
        <v>0.40865217391308306</v>
      </c>
    </row>
    <row r="21" spans="1:70" x14ac:dyDescent="0.25">
      <c r="A21" s="17">
        <v>1892</v>
      </c>
      <c r="B21" s="23">
        <v>-0.27</v>
      </c>
      <c r="C21" s="23">
        <f t="shared" si="1"/>
        <v>-1.0000000000000009E-2</v>
      </c>
      <c r="F21" s="18">
        <v>1753</v>
      </c>
      <c r="G21" s="65">
        <v>2.6229503275109201E-3</v>
      </c>
      <c r="H21" s="65"/>
      <c r="I21" s="65">
        <v>-6.7755599999941296E-2</v>
      </c>
      <c r="J21" s="65"/>
      <c r="K21" s="65">
        <v>-0.22613467631327999</v>
      </c>
      <c r="L21" s="76"/>
      <c r="M21" s="66"/>
      <c r="O21" s="50">
        <v>1971</v>
      </c>
      <c r="P21" s="46">
        <v>326.32</v>
      </c>
      <c r="U21" s="45"/>
      <c r="W21" s="17">
        <v>2013</v>
      </c>
      <c r="X21" s="17">
        <v>99.4</v>
      </c>
      <c r="AA21" s="17">
        <v>1763</v>
      </c>
      <c r="AB21" s="23">
        <v>1.83826437319171E-2</v>
      </c>
      <c r="AC21" s="23">
        <v>6.5838440695186401E-3</v>
      </c>
      <c r="AD21" s="23">
        <v>9.6106845103957497E-4</v>
      </c>
      <c r="AE21" s="23">
        <v>1.0345412472780001E-8</v>
      </c>
      <c r="AF21" s="23">
        <v>-1.8437790526874499E-3</v>
      </c>
      <c r="AG21" s="23">
        <v>-0.50588082957174718</v>
      </c>
      <c r="AH21" s="23">
        <v>-0.48179704202654683</v>
      </c>
      <c r="AI21" s="23">
        <v>-6.1531157872643405E-2</v>
      </c>
      <c r="AJ21" s="46">
        <f t="shared" si="2"/>
        <v>1893</v>
      </c>
      <c r="AK21" s="23">
        <f t="shared" si="0"/>
        <v>-0.12592891549662449</v>
      </c>
      <c r="AO21" s="26">
        <f t="shared" si="19"/>
        <v>1981</v>
      </c>
      <c r="AP21" s="26">
        <f t="shared" si="9"/>
        <v>1.1602203478084903</v>
      </c>
      <c r="AQ21" s="26">
        <f t="shared" si="10"/>
        <v>0.48375772037786646</v>
      </c>
      <c r="AR21" s="26">
        <f t="shared" si="11"/>
        <v>0.41695331519708623</v>
      </c>
      <c r="AT21" s="26">
        <f t="shared" si="20"/>
        <v>1981</v>
      </c>
      <c r="AU21" s="26">
        <f t="shared" si="3"/>
        <v>0.82639640265642811</v>
      </c>
      <c r="AV21" s="26">
        <f t="shared" si="4"/>
        <v>0.40541512455058637</v>
      </c>
      <c r="AW21" s="26">
        <f t="shared" si="12"/>
        <v>0.4905819086910238</v>
      </c>
      <c r="AY21" s="26">
        <f t="shared" si="21"/>
        <v>1981</v>
      </c>
      <c r="AZ21" s="26">
        <f t="shared" si="5"/>
        <v>0.8461606149119234</v>
      </c>
      <c r="BA21" s="26">
        <f t="shared" si="6"/>
        <v>0.41742660964644074</v>
      </c>
      <c r="BB21" s="26">
        <f t="shared" si="13"/>
        <v>0.49331841058318526</v>
      </c>
      <c r="BD21" s="26">
        <f t="shared" si="22"/>
        <v>1981</v>
      </c>
      <c r="BE21" s="26">
        <f t="shared" si="7"/>
        <v>2.4496490679839553</v>
      </c>
      <c r="BF21" s="26">
        <f t="shared" si="8"/>
        <v>0.42392377188025421</v>
      </c>
      <c r="BG21" s="26">
        <f t="shared" si="14"/>
        <v>0.17305489893258083</v>
      </c>
      <c r="BJ21" s="17">
        <f t="shared" si="15"/>
        <v>1981</v>
      </c>
      <c r="BK21" s="17">
        <f t="shared" si="15"/>
        <v>1.1602203478084903</v>
      </c>
      <c r="BL21" s="17">
        <f t="shared" si="15"/>
        <v>0.48375772037786646</v>
      </c>
      <c r="BM21" s="17">
        <f t="shared" si="16"/>
        <v>0.82639640265642811</v>
      </c>
      <c r="BN21" s="17">
        <f t="shared" si="16"/>
        <v>0.40541512455058637</v>
      </c>
      <c r="BO21" s="26">
        <f t="shared" si="17"/>
        <v>0.8461606149119234</v>
      </c>
      <c r="BP21" s="26">
        <f t="shared" si="17"/>
        <v>0.41742660964644074</v>
      </c>
      <c r="BQ21" s="26">
        <f t="shared" si="18"/>
        <v>2.4496490679839553</v>
      </c>
      <c r="BR21" s="26">
        <f t="shared" si="18"/>
        <v>0.42392377188025421</v>
      </c>
    </row>
    <row r="22" spans="1:70" x14ac:dyDescent="0.25">
      <c r="A22" s="17">
        <v>1893</v>
      </c>
      <c r="B22" s="23">
        <v>-0.31</v>
      </c>
      <c r="C22" s="23">
        <f t="shared" si="1"/>
        <v>-4.9999999999999989E-2</v>
      </c>
      <c r="F22" s="18">
        <v>1754</v>
      </c>
      <c r="G22" s="65">
        <v>2.6565447598253301E-3</v>
      </c>
      <c r="H22" s="65"/>
      <c r="I22" s="65">
        <v>-6.4144800000008204E-2</v>
      </c>
      <c r="J22" s="65"/>
      <c r="K22" s="65">
        <v>7.9688181426644494E-2</v>
      </c>
      <c r="L22" s="76"/>
      <c r="M22" s="66"/>
      <c r="O22" s="50">
        <v>1972</v>
      </c>
      <c r="P22" s="46">
        <v>327.45999999999998</v>
      </c>
      <c r="U22" s="45"/>
      <c r="W22" s="17">
        <v>2014</v>
      </c>
      <c r="X22" s="17">
        <v>99</v>
      </c>
      <c r="AA22" s="17">
        <v>1764</v>
      </c>
      <c r="AB22" s="23">
        <v>1.9794342385966501E-2</v>
      </c>
      <c r="AC22" s="23">
        <v>7.0881705173281902E-3</v>
      </c>
      <c r="AD22" s="23">
        <v>1.0349403576361399E-3</v>
      </c>
      <c r="AE22" s="23">
        <v>1.11412134322188E-8</v>
      </c>
      <c r="AF22" s="23">
        <v>5.8788019883056998E-3</v>
      </c>
      <c r="AG22" s="23">
        <v>-4.0160435548762682E-2</v>
      </c>
      <c r="AH22" s="23">
        <v>-6.36416915831272E-3</v>
      </c>
      <c r="AI22" s="23">
        <v>0.17553480649360931</v>
      </c>
      <c r="AJ22" s="46">
        <f t="shared" si="2"/>
        <v>1894</v>
      </c>
      <c r="AK22" s="23">
        <f t="shared" si="0"/>
        <v>-8.3971566711961917E-2</v>
      </c>
      <c r="AO22" s="26">
        <f t="shared" si="19"/>
        <v>1982</v>
      </c>
      <c r="AP22" s="26">
        <f t="shared" si="9"/>
        <v>1.1882063762893722</v>
      </c>
      <c r="AQ22" s="26">
        <f t="shared" si="10"/>
        <v>0.49690734085680788</v>
      </c>
      <c r="AR22" s="26">
        <f t="shared" si="11"/>
        <v>0.41819952389802068</v>
      </c>
      <c r="AT22" s="26">
        <f t="shared" si="20"/>
        <v>1982</v>
      </c>
      <c r="AU22" s="26">
        <f t="shared" si="3"/>
        <v>0.85717644783835567</v>
      </c>
      <c r="AV22" s="26">
        <f t="shared" si="4"/>
        <v>0.41788753428704695</v>
      </c>
      <c r="AW22" s="26">
        <f t="shared" si="12"/>
        <v>0.48751635131936244</v>
      </c>
      <c r="AY22" s="26">
        <f t="shared" si="21"/>
        <v>1982</v>
      </c>
      <c r="AZ22" s="26">
        <f t="shared" si="5"/>
        <v>0.88515504402221268</v>
      </c>
      <c r="BA22" s="26">
        <f t="shared" si="6"/>
        <v>0.43398002909663091</v>
      </c>
      <c r="BB22" s="26">
        <f t="shared" si="13"/>
        <v>0.49028702036718025</v>
      </c>
      <c r="BD22" s="26">
        <f t="shared" si="22"/>
        <v>1982</v>
      </c>
      <c r="BE22" s="26">
        <f t="shared" si="7"/>
        <v>2.3953999791592651</v>
      </c>
      <c r="BF22" s="26">
        <f t="shared" si="8"/>
        <v>0.43941163184638299</v>
      </c>
      <c r="BG22" s="26">
        <f t="shared" si="14"/>
        <v>0.18343977442990844</v>
      </c>
      <c r="BJ22" s="17">
        <f t="shared" si="15"/>
        <v>1982</v>
      </c>
      <c r="BK22" s="17">
        <f t="shared" si="15"/>
        <v>1.1882063762893722</v>
      </c>
      <c r="BL22" s="17">
        <f t="shared" si="15"/>
        <v>0.49690734085680788</v>
      </c>
      <c r="BM22" s="17">
        <f t="shared" si="16"/>
        <v>0.85717644783835567</v>
      </c>
      <c r="BN22" s="17">
        <f t="shared" si="16"/>
        <v>0.41788753428704695</v>
      </c>
      <c r="BO22" s="26">
        <f t="shared" si="17"/>
        <v>0.88515504402221268</v>
      </c>
      <c r="BP22" s="26">
        <f t="shared" si="17"/>
        <v>0.43398002909663091</v>
      </c>
      <c r="BQ22" s="26">
        <f t="shared" si="18"/>
        <v>2.3953999791592651</v>
      </c>
      <c r="BR22" s="26">
        <f t="shared" si="18"/>
        <v>0.43941163184638299</v>
      </c>
    </row>
    <row r="23" spans="1:70" x14ac:dyDescent="0.25">
      <c r="A23" s="17">
        <v>1894</v>
      </c>
      <c r="B23" s="23">
        <v>-0.3</v>
      </c>
      <c r="C23" s="23">
        <f t="shared" si="1"/>
        <v>-3.999999999999998E-2</v>
      </c>
      <c r="F23" s="18">
        <v>1755</v>
      </c>
      <c r="G23" s="65">
        <v>2.67288973799127E-3</v>
      </c>
      <c r="H23" s="65"/>
      <c r="I23" s="65">
        <v>-5.8409999999980797E-2</v>
      </c>
      <c r="J23" s="65"/>
      <c r="K23" s="65">
        <v>-2.03993369610098E-2</v>
      </c>
      <c r="L23" s="18"/>
      <c r="M23" s="66"/>
      <c r="O23" s="50">
        <v>1973</v>
      </c>
      <c r="P23" s="46">
        <v>329.68</v>
      </c>
      <c r="U23" s="45"/>
      <c r="W23" s="17">
        <v>2015</v>
      </c>
      <c r="X23" s="17">
        <v>98.6</v>
      </c>
      <c r="AA23" s="17">
        <v>1765</v>
      </c>
      <c r="AB23" s="23">
        <v>2.1205706076530401E-2</v>
      </c>
      <c r="AC23" s="23">
        <v>7.5921960713951804E-3</v>
      </c>
      <c r="AD23" s="23">
        <v>1.10880422399012E-3</v>
      </c>
      <c r="AE23" s="23">
        <v>1.1937014391657501E-8</v>
      </c>
      <c r="AF23" s="23">
        <v>-4.1109247742380454E-3</v>
      </c>
      <c r="AG23" s="23">
        <v>0.11875073956767118</v>
      </c>
      <c r="AH23" s="23">
        <v>0.14454653310236323</v>
      </c>
      <c r="AI23" s="23">
        <v>0.26873013299004977</v>
      </c>
      <c r="AJ23" s="46">
        <f t="shared" si="2"/>
        <v>1895</v>
      </c>
      <c r="AK23" s="23">
        <f t="shared" si="0"/>
        <v>8.3402055954949372E-2</v>
      </c>
      <c r="AO23" s="26">
        <f t="shared" si="19"/>
        <v>1983</v>
      </c>
      <c r="AP23" s="26">
        <f t="shared" si="9"/>
        <v>1.216595595699232</v>
      </c>
      <c r="AQ23" s="26">
        <f t="shared" si="10"/>
        <v>0.51023342998854559</v>
      </c>
      <c r="AR23" s="26">
        <f t="shared" si="11"/>
        <v>0.41939444117031477</v>
      </c>
      <c r="AT23" s="26">
        <f t="shared" si="20"/>
        <v>1983</v>
      </c>
      <c r="AU23" s="26">
        <f t="shared" si="3"/>
        <v>0.88932477016942357</v>
      </c>
      <c r="AV23" s="26">
        <f t="shared" si="4"/>
        <v>0.43082342350226099</v>
      </c>
      <c r="AW23" s="26">
        <f t="shared" si="12"/>
        <v>0.4844387989105326</v>
      </c>
      <c r="AY23" s="26">
        <f t="shared" si="21"/>
        <v>1983</v>
      </c>
      <c r="AZ23" s="26">
        <f t="shared" si="5"/>
        <v>0.9249286956890046</v>
      </c>
      <c r="BA23" s="26">
        <f t="shared" si="6"/>
        <v>0.45069462662144133</v>
      </c>
      <c r="BB23" s="26">
        <f t="shared" si="13"/>
        <v>0.48727499613979064</v>
      </c>
      <c r="BD23" s="26">
        <f t="shared" si="22"/>
        <v>1983</v>
      </c>
      <c r="BE23" s="26">
        <f t="shared" si="7"/>
        <v>2.3446207810748092</v>
      </c>
      <c r="BF23" s="26">
        <f t="shared" si="8"/>
        <v>0.45511575381135572</v>
      </c>
      <c r="BG23" s="26">
        <f t="shared" si="14"/>
        <v>0.19411060308128969</v>
      </c>
      <c r="BJ23" s="17">
        <f t="shared" si="15"/>
        <v>1983</v>
      </c>
      <c r="BK23" s="17">
        <f t="shared" si="15"/>
        <v>1.216595595699232</v>
      </c>
      <c r="BL23" s="17">
        <f t="shared" si="15"/>
        <v>0.51023342998854559</v>
      </c>
      <c r="BM23" s="17">
        <f t="shared" si="16"/>
        <v>0.88932477016942357</v>
      </c>
      <c r="BN23" s="17">
        <f t="shared" si="16"/>
        <v>0.43082342350226099</v>
      </c>
      <c r="BO23" s="26">
        <f t="shared" si="17"/>
        <v>0.9249286956890046</v>
      </c>
      <c r="BP23" s="26">
        <f t="shared" si="17"/>
        <v>0.45069462662144133</v>
      </c>
      <c r="BQ23" s="26">
        <f t="shared" si="18"/>
        <v>2.3446207810748092</v>
      </c>
      <c r="BR23" s="26">
        <f t="shared" si="18"/>
        <v>0.45511575381135572</v>
      </c>
    </row>
    <row r="24" spans="1:70" x14ac:dyDescent="0.25">
      <c r="A24" s="17">
        <v>1895</v>
      </c>
      <c r="B24" s="23">
        <v>-0.22</v>
      </c>
      <c r="C24" s="23">
        <f t="shared" si="1"/>
        <v>4.0000000000000008E-2</v>
      </c>
      <c r="F24" s="18">
        <v>1756</v>
      </c>
      <c r="G24" s="65">
        <v>2.7046708515283801E-3</v>
      </c>
      <c r="H24" s="65"/>
      <c r="I24" s="65">
        <v>-5.0338799999963199E-2</v>
      </c>
      <c r="J24" s="65"/>
      <c r="K24" s="65">
        <v>0.35244172818323399</v>
      </c>
      <c r="L24" s="18"/>
      <c r="M24" s="66"/>
      <c r="O24" s="50">
        <v>1974</v>
      </c>
      <c r="P24" s="46">
        <v>330.19</v>
      </c>
      <c r="U24" s="45"/>
      <c r="W24" s="17">
        <v>2016</v>
      </c>
      <c r="X24" s="17">
        <v>98.4</v>
      </c>
      <c r="AA24" s="17">
        <v>1766</v>
      </c>
      <c r="AB24" s="23">
        <v>2.2616734977899199E-2</v>
      </c>
      <c r="AC24" s="23">
        <v>8.0959212077662702E-3</v>
      </c>
      <c r="AD24" s="23">
        <v>1.18266005447084E-3</v>
      </c>
      <c r="AE24" s="23">
        <v>1.27328153511218E-8</v>
      </c>
      <c r="AF24" s="23">
        <v>-1.5012344580758957E-5</v>
      </c>
      <c r="AG24" s="23">
        <v>0.16786089214310337</v>
      </c>
      <c r="AH24" s="23">
        <v>0.19974120877147428</v>
      </c>
      <c r="AI24" s="23">
        <v>-0.19237466984832771</v>
      </c>
      <c r="AJ24" s="46">
        <f t="shared" si="2"/>
        <v>1896</v>
      </c>
      <c r="AK24" s="23">
        <f t="shared" si="0"/>
        <v>0.32440190290365856</v>
      </c>
      <c r="AO24" s="26">
        <f t="shared" si="19"/>
        <v>1984</v>
      </c>
      <c r="AP24" s="26">
        <f t="shared" si="9"/>
        <v>1.2453880060384108</v>
      </c>
      <c r="AQ24" s="26">
        <f t="shared" si="10"/>
        <v>0.52373598777302277</v>
      </c>
      <c r="AR24" s="26">
        <f t="shared" si="11"/>
        <v>0.42054041409876036</v>
      </c>
      <c r="AT24" s="26">
        <f t="shared" si="20"/>
        <v>1984</v>
      </c>
      <c r="AU24" s="26">
        <f t="shared" si="3"/>
        <v>0.92284136964963182</v>
      </c>
      <c r="AV24" s="26">
        <f t="shared" si="4"/>
        <v>0.44422279219600114</v>
      </c>
      <c r="AW24" s="26">
        <f t="shared" si="12"/>
        <v>0.48136419411350817</v>
      </c>
      <c r="AY24" s="26">
        <f t="shared" si="21"/>
        <v>1984</v>
      </c>
      <c r="AZ24" s="26">
        <f t="shared" si="5"/>
        <v>0.96548156991298129</v>
      </c>
      <c r="BA24" s="26">
        <f t="shared" si="6"/>
        <v>0.46757040222087198</v>
      </c>
      <c r="BB24" s="26">
        <f t="shared" si="13"/>
        <v>0.48428723736592305</v>
      </c>
      <c r="BD24" s="26">
        <f t="shared" si="22"/>
        <v>1984</v>
      </c>
      <c r="BE24" s="26">
        <f t="shared" si="7"/>
        <v>2.2973114737324067</v>
      </c>
      <c r="BF24" s="26">
        <f t="shared" si="8"/>
        <v>0.47103613777528608</v>
      </c>
      <c r="BG24" s="26">
        <f t="shared" si="14"/>
        <v>0.20503799469995285</v>
      </c>
      <c r="BJ24" s="17">
        <f t="shared" si="15"/>
        <v>1984</v>
      </c>
      <c r="BK24" s="17">
        <f t="shared" si="15"/>
        <v>1.2453880060384108</v>
      </c>
      <c r="BL24" s="17">
        <f t="shared" si="15"/>
        <v>0.52373598777302277</v>
      </c>
      <c r="BM24" s="17">
        <f t="shared" si="16"/>
        <v>0.92284136964963182</v>
      </c>
      <c r="BN24" s="17">
        <f t="shared" si="16"/>
        <v>0.44422279219600114</v>
      </c>
      <c r="BO24" s="26">
        <f t="shared" si="17"/>
        <v>0.96548156991298129</v>
      </c>
      <c r="BP24" s="26">
        <f t="shared" si="17"/>
        <v>0.46757040222087198</v>
      </c>
      <c r="BQ24" s="26">
        <f t="shared" si="18"/>
        <v>2.2973114737324067</v>
      </c>
      <c r="BR24" s="26">
        <f t="shared" si="18"/>
        <v>0.47103613777528608</v>
      </c>
    </row>
    <row r="25" spans="1:70" x14ac:dyDescent="0.25">
      <c r="A25" s="17">
        <v>1896</v>
      </c>
      <c r="B25" s="23">
        <v>-0.11</v>
      </c>
      <c r="C25" s="23">
        <f t="shared" si="1"/>
        <v>0.15000000000000002</v>
      </c>
      <c r="F25" s="18">
        <v>1757</v>
      </c>
      <c r="G25" s="65">
        <v>2.75489519650655E-3</v>
      </c>
      <c r="H25" s="65"/>
      <c r="I25" s="65">
        <v>-4.0568399999983698E-2</v>
      </c>
      <c r="J25" s="65"/>
      <c r="K25" s="65">
        <v>0.52666129841428</v>
      </c>
      <c r="L25" s="18"/>
      <c r="M25" s="66"/>
      <c r="O25" s="50">
        <v>1975</v>
      </c>
      <c r="P25" s="46">
        <v>331.13</v>
      </c>
      <c r="U25" s="45"/>
      <c r="W25" s="17">
        <v>2017</v>
      </c>
      <c r="X25" s="17">
        <v>98.3</v>
      </c>
      <c r="AA25" s="17">
        <v>1767</v>
      </c>
      <c r="AB25" s="23">
        <v>2.40274292642308E-2</v>
      </c>
      <c r="AC25" s="23">
        <v>8.5993464012314499E-3</v>
      </c>
      <c r="AD25" s="23">
        <v>1.2565078534400699E-3</v>
      </c>
      <c r="AE25" s="23">
        <v>1.3528616310560501E-8</v>
      </c>
      <c r="AF25" s="23">
        <v>-2.1856175411305405E-4</v>
      </c>
      <c r="AG25" s="23">
        <v>-0.34630959585891002</v>
      </c>
      <c r="AH25" s="23">
        <v>-0.31264486056550445</v>
      </c>
      <c r="AI25" s="23">
        <v>3.9729535487408797E-2</v>
      </c>
      <c r="AJ25" s="46">
        <f t="shared" si="2"/>
        <v>1897</v>
      </c>
      <c r="AK25" s="23">
        <f t="shared" si="0"/>
        <v>0.36289813201656662</v>
      </c>
      <c r="AO25" s="26">
        <f t="shared" si="19"/>
        <v>1985</v>
      </c>
      <c r="AP25" s="26">
        <f t="shared" si="9"/>
        <v>1.2745836073070222</v>
      </c>
      <c r="AQ25" s="26">
        <f t="shared" si="10"/>
        <v>0.53741501421018256</v>
      </c>
      <c r="AR25" s="26">
        <f t="shared" si="11"/>
        <v>0.42163967206957009</v>
      </c>
      <c r="AT25" s="26">
        <f t="shared" si="20"/>
        <v>1985</v>
      </c>
      <c r="AU25" s="26">
        <f t="shared" si="3"/>
        <v>0.95772624627852565</v>
      </c>
      <c r="AV25" s="26">
        <f t="shared" si="4"/>
        <v>0.45808564036872212</v>
      </c>
      <c r="AW25" s="26">
        <f t="shared" si="12"/>
        <v>0.47830540527496601</v>
      </c>
      <c r="AY25" s="26">
        <f t="shared" si="21"/>
        <v>1985</v>
      </c>
      <c r="AZ25" s="26">
        <f t="shared" si="5"/>
        <v>1.0068136666930059</v>
      </c>
      <c r="BA25" s="26">
        <f t="shared" si="6"/>
        <v>0.48460735589492288</v>
      </c>
      <c r="BB25" s="26">
        <f t="shared" si="13"/>
        <v>0.48132774904285014</v>
      </c>
      <c r="BD25" s="26">
        <f t="shared" si="22"/>
        <v>1985</v>
      </c>
      <c r="BE25" s="26">
        <f t="shared" si="7"/>
        <v>2.2534720571311482</v>
      </c>
      <c r="BF25" s="26">
        <f t="shared" si="8"/>
        <v>0.48717278373800355</v>
      </c>
      <c r="BG25" s="26">
        <f t="shared" si="14"/>
        <v>0.21618763019329995</v>
      </c>
      <c r="BJ25" s="17">
        <f t="shared" si="15"/>
        <v>1985</v>
      </c>
      <c r="BK25" s="17">
        <f t="shared" si="15"/>
        <v>1.2745836073070222</v>
      </c>
      <c r="BL25" s="17">
        <f t="shared" si="15"/>
        <v>0.53741501421018256</v>
      </c>
      <c r="BM25" s="17">
        <f t="shared" si="16"/>
        <v>0.95772624627852565</v>
      </c>
      <c r="BN25" s="17">
        <f t="shared" si="16"/>
        <v>0.45808564036872212</v>
      </c>
      <c r="BO25" s="26">
        <f t="shared" si="17"/>
        <v>1.0068136666930059</v>
      </c>
      <c r="BP25" s="26">
        <f t="shared" si="17"/>
        <v>0.48460735589492288</v>
      </c>
      <c r="BQ25" s="26">
        <f t="shared" si="18"/>
        <v>2.2534720571311482</v>
      </c>
      <c r="BR25" s="26">
        <f t="shared" si="18"/>
        <v>0.48717278373800355</v>
      </c>
    </row>
    <row r="26" spans="1:70" x14ac:dyDescent="0.25">
      <c r="A26" s="17">
        <v>1897</v>
      </c>
      <c r="B26" s="23">
        <v>-0.1</v>
      </c>
      <c r="C26" s="23">
        <f t="shared" si="1"/>
        <v>0.16</v>
      </c>
      <c r="F26" s="18">
        <v>1758</v>
      </c>
      <c r="G26" s="65">
        <v>2.7883073144104801E-3</v>
      </c>
      <c r="H26" s="65"/>
      <c r="I26" s="65">
        <v>-2.82492000000047E-2</v>
      </c>
      <c r="J26" s="65"/>
      <c r="K26" s="65">
        <v>5.4314229111129498E-3</v>
      </c>
      <c r="L26" s="18"/>
      <c r="M26" s="66"/>
      <c r="O26" s="50">
        <v>1976</v>
      </c>
      <c r="P26" s="46">
        <v>332.03</v>
      </c>
      <c r="U26" s="45"/>
      <c r="W26" s="17">
        <v>2018</v>
      </c>
      <c r="X26" s="17">
        <v>98.4</v>
      </c>
      <c r="AA26" s="17">
        <v>1768</v>
      </c>
      <c r="AB26" s="23">
        <v>2.5437789109546902E-2</v>
      </c>
      <c r="AC26" s="23">
        <v>9.1024721253283401E-3</v>
      </c>
      <c r="AD26" s="23">
        <v>1.3303476252524401E-3</v>
      </c>
      <c r="AE26" s="23">
        <v>1.43244172699992E-8</v>
      </c>
      <c r="AF26" s="23">
        <v>-1.0629922607428056E-2</v>
      </c>
      <c r="AG26" s="23">
        <v>-0.11023976162100971</v>
      </c>
      <c r="AH26" s="23">
        <v>-8.4999061043892807E-2</v>
      </c>
      <c r="AI26" s="23">
        <v>0.14768778694795889</v>
      </c>
      <c r="AJ26" s="46">
        <f t="shared" si="2"/>
        <v>1898</v>
      </c>
      <c r="AK26" s="23">
        <f t="shared" si="0"/>
        <v>-2.3192913275717417E-2</v>
      </c>
      <c r="AO26" s="26">
        <f t="shared" si="19"/>
        <v>1986</v>
      </c>
      <c r="AP26" s="26">
        <f t="shared" si="9"/>
        <v>1.3041823995043842</v>
      </c>
      <c r="AQ26" s="26">
        <f t="shared" si="10"/>
        <v>0.5512705093001955</v>
      </c>
      <c r="AR26" s="26">
        <f t="shared" si="11"/>
        <v>0.42269433287068547</v>
      </c>
      <c r="AT26" s="26">
        <f t="shared" si="20"/>
        <v>1986</v>
      </c>
      <c r="AU26" s="26">
        <f t="shared" si="3"/>
        <v>0.99397940005655983</v>
      </c>
      <c r="AV26" s="26">
        <f t="shared" si="4"/>
        <v>0.47241196801974183</v>
      </c>
      <c r="AW26" s="26">
        <f t="shared" si="12"/>
        <v>0.47527339901899424</v>
      </c>
      <c r="AY26" s="26">
        <f t="shared" si="21"/>
        <v>1986</v>
      </c>
      <c r="AZ26" s="26">
        <f t="shared" si="5"/>
        <v>1.0489249860302152</v>
      </c>
      <c r="BA26" s="26">
        <f t="shared" si="6"/>
        <v>0.50180548764342348</v>
      </c>
      <c r="BB26" s="26">
        <f t="shared" si="13"/>
        <v>0.47839978485264961</v>
      </c>
      <c r="BD26" s="26">
        <f t="shared" si="22"/>
        <v>1986</v>
      </c>
      <c r="BE26" s="26">
        <f t="shared" si="7"/>
        <v>2.2131025312728525</v>
      </c>
      <c r="BF26" s="26">
        <f t="shared" si="8"/>
        <v>0.50352569169956496</v>
      </c>
      <c r="BG26" s="26">
        <f t="shared" si="14"/>
        <v>0.22752027282259046</v>
      </c>
      <c r="BJ26" s="17">
        <f t="shared" si="15"/>
        <v>1986</v>
      </c>
      <c r="BK26" s="17">
        <f t="shared" si="15"/>
        <v>1.3041823995043842</v>
      </c>
      <c r="BL26" s="17">
        <f t="shared" si="15"/>
        <v>0.5512705093001955</v>
      </c>
      <c r="BM26" s="17">
        <f t="shared" si="16"/>
        <v>0.99397940005655983</v>
      </c>
      <c r="BN26" s="17">
        <f t="shared" si="16"/>
        <v>0.47241196801974183</v>
      </c>
      <c r="BO26" s="26">
        <f t="shared" si="17"/>
        <v>1.0489249860302152</v>
      </c>
      <c r="BP26" s="26">
        <f t="shared" si="17"/>
        <v>0.50180548764342348</v>
      </c>
      <c r="BQ26" s="26">
        <f t="shared" si="18"/>
        <v>2.2131025312728525</v>
      </c>
      <c r="BR26" s="26">
        <f t="shared" si="18"/>
        <v>0.50352569169956496</v>
      </c>
    </row>
    <row r="27" spans="1:70" x14ac:dyDescent="0.25">
      <c r="A27" s="17">
        <v>1898</v>
      </c>
      <c r="B27" s="23">
        <v>-0.27</v>
      </c>
      <c r="C27" s="23">
        <f t="shared" si="1"/>
        <v>-1.0000000000000009E-2</v>
      </c>
      <c r="F27" s="18">
        <v>1759</v>
      </c>
      <c r="G27" s="65">
        <v>2.8217396288209599E-3</v>
      </c>
      <c r="H27" s="65"/>
      <c r="I27" s="65">
        <v>-1.4443200000073399E-2</v>
      </c>
      <c r="J27" s="65"/>
      <c r="K27" s="65">
        <v>-0.54014829028515199</v>
      </c>
      <c r="L27" s="18"/>
      <c r="M27" s="66"/>
      <c r="O27" s="50">
        <v>1977</v>
      </c>
      <c r="P27" s="46">
        <v>333.84</v>
      </c>
      <c r="U27" s="45"/>
      <c r="W27" s="17">
        <v>2019</v>
      </c>
      <c r="X27" s="17">
        <v>98</v>
      </c>
      <c r="AA27" s="17">
        <v>1769</v>
      </c>
      <c r="AB27" s="23">
        <v>2.6847814687729898E-2</v>
      </c>
      <c r="AC27" s="23">
        <v>9.6052988523479006E-3</v>
      </c>
      <c r="AD27" s="23">
        <v>1.4041793742524799E-3</v>
      </c>
      <c r="AE27" s="23">
        <v>1.5120218229437901E-8</v>
      </c>
      <c r="AF27" s="23">
        <v>-5.575522090214266E-3</v>
      </c>
      <c r="AG27" s="23">
        <v>0.19952545618448736</v>
      </c>
      <c r="AH27" s="23">
        <v>0.23180724212882159</v>
      </c>
      <c r="AI27" s="23">
        <v>-5.1409859684072808E-2</v>
      </c>
      <c r="AJ27" s="46">
        <f t="shared" si="2"/>
        <v>1899</v>
      </c>
      <c r="AK27" s="23">
        <f t="shared" si="0"/>
        <v>0.2211197955759085</v>
      </c>
      <c r="AO27" s="26">
        <f t="shared" si="19"/>
        <v>1987</v>
      </c>
      <c r="AP27" s="26">
        <f t="shared" si="9"/>
        <v>1.3341843826310651</v>
      </c>
      <c r="AQ27" s="26">
        <f t="shared" si="10"/>
        <v>0.56530247304289105</v>
      </c>
      <c r="AR27" s="26">
        <f t="shared" si="11"/>
        <v>0.42370640850111879</v>
      </c>
      <c r="AT27" s="26">
        <f t="shared" si="20"/>
        <v>1987</v>
      </c>
      <c r="AU27" s="26">
        <f t="shared" si="3"/>
        <v>1.0316008309832796</v>
      </c>
      <c r="AV27" s="26">
        <f t="shared" si="4"/>
        <v>0.48720177514985608</v>
      </c>
      <c r="AW27" s="26">
        <f t="shared" si="12"/>
        <v>0.47227741633891018</v>
      </c>
      <c r="AY27" s="26">
        <f t="shared" si="21"/>
        <v>1987</v>
      </c>
      <c r="AZ27" s="26">
        <f t="shared" si="5"/>
        <v>1.0918155279232451</v>
      </c>
      <c r="BA27" s="26">
        <f t="shared" si="6"/>
        <v>0.51916479746671484</v>
      </c>
      <c r="BB27" s="26">
        <f t="shared" si="13"/>
        <v>0.47550596615366353</v>
      </c>
      <c r="BD27" s="26">
        <f t="shared" si="22"/>
        <v>1987</v>
      </c>
      <c r="BE27" s="26">
        <f t="shared" si="7"/>
        <v>2.1762028961557007</v>
      </c>
      <c r="BF27" s="26">
        <f t="shared" si="8"/>
        <v>0.52009486166008401</v>
      </c>
      <c r="BG27" s="26">
        <f t="shared" si="14"/>
        <v>0.23899189849385846</v>
      </c>
      <c r="BJ27" s="17">
        <f t="shared" si="15"/>
        <v>1987</v>
      </c>
      <c r="BK27" s="17">
        <f t="shared" si="15"/>
        <v>1.3341843826310651</v>
      </c>
      <c r="BL27" s="17">
        <f t="shared" si="15"/>
        <v>0.56530247304289105</v>
      </c>
      <c r="BM27" s="17">
        <f t="shared" si="16"/>
        <v>1.0316008309832796</v>
      </c>
      <c r="BN27" s="17">
        <f t="shared" si="16"/>
        <v>0.48720177514985608</v>
      </c>
      <c r="BO27" s="26">
        <f t="shared" si="17"/>
        <v>1.0918155279232451</v>
      </c>
      <c r="BP27" s="26">
        <f t="shared" si="17"/>
        <v>0.51916479746671484</v>
      </c>
      <c r="BQ27" s="26">
        <f t="shared" si="18"/>
        <v>2.1762028961557007</v>
      </c>
      <c r="BR27" s="26">
        <f t="shared" si="18"/>
        <v>0.52009486166008401</v>
      </c>
    </row>
    <row r="28" spans="1:70" x14ac:dyDescent="0.25">
      <c r="A28" s="17">
        <v>1899</v>
      </c>
      <c r="B28" s="23">
        <v>-0.17</v>
      </c>
      <c r="C28" s="23">
        <f t="shared" si="1"/>
        <v>0.09</v>
      </c>
      <c r="F28" s="18">
        <v>1760</v>
      </c>
      <c r="G28" s="65">
        <v>2.8696318231440998E-3</v>
      </c>
      <c r="H28" s="65"/>
      <c r="I28" s="65">
        <v>1.9116000000849499E-3</v>
      </c>
      <c r="J28" s="65"/>
      <c r="K28" s="65">
        <v>-0.101331575019953</v>
      </c>
      <c r="L28" s="18"/>
      <c r="M28" s="66"/>
      <c r="O28" s="50">
        <v>1978</v>
      </c>
      <c r="P28" s="46">
        <v>335.41</v>
      </c>
      <c r="U28" s="45"/>
      <c r="W28" s="17">
        <v>2020</v>
      </c>
      <c r="X28" s="17">
        <v>98.3</v>
      </c>
      <c r="AA28" s="17">
        <v>1770</v>
      </c>
      <c r="AB28" s="23">
        <v>2.8257506172529801E-2</v>
      </c>
      <c r="AC28" s="23">
        <v>1.0107827053337501E-2</v>
      </c>
      <c r="AD28" s="23">
        <v>1.47800310477894E-3</v>
      </c>
      <c r="AE28" s="23">
        <v>1.5916019188876599E-8</v>
      </c>
      <c r="AF28" s="23">
        <v>-5.8394385738739568E-3</v>
      </c>
      <c r="AG28" s="23">
        <v>0.32234777950662202</v>
      </c>
      <c r="AH28" s="23">
        <v>0.35635169317941351</v>
      </c>
      <c r="AI28" s="23">
        <v>6.2271290834742005E-2</v>
      </c>
      <c r="AJ28" s="46">
        <f t="shared" si="2"/>
        <v>1900</v>
      </c>
      <c r="AK28" s="23">
        <f t="shared" si="0"/>
        <v>0.44937131015446558</v>
      </c>
      <c r="AO28" s="26">
        <f t="shared" si="19"/>
        <v>1988</v>
      </c>
      <c r="AP28" s="26">
        <f t="shared" si="9"/>
        <v>1.3645895566868376</v>
      </c>
      <c r="AQ28" s="26">
        <f t="shared" si="10"/>
        <v>0.57951090543821238</v>
      </c>
      <c r="AR28" s="26">
        <f t="shared" si="11"/>
        <v>0.42467781070026578</v>
      </c>
      <c r="AT28" s="26">
        <f t="shared" si="20"/>
        <v>1988</v>
      </c>
      <c r="AU28" s="26">
        <f t="shared" si="3"/>
        <v>1.0705905390591397</v>
      </c>
      <c r="AV28" s="26">
        <f t="shared" si="4"/>
        <v>0.5024550617586101</v>
      </c>
      <c r="AW28" s="26">
        <f t="shared" si="12"/>
        <v>0.46932514666174752</v>
      </c>
      <c r="AY28" s="26">
        <f t="shared" si="21"/>
        <v>1988</v>
      </c>
      <c r="AZ28" s="26">
        <f t="shared" si="5"/>
        <v>1.1354852923736871</v>
      </c>
      <c r="BA28" s="26">
        <f t="shared" si="6"/>
        <v>0.53668528536456961</v>
      </c>
      <c r="BB28" s="26">
        <f t="shared" si="13"/>
        <v>0.47264838124204167</v>
      </c>
      <c r="BD28" s="26">
        <f t="shared" si="22"/>
        <v>1988</v>
      </c>
      <c r="BE28" s="26">
        <f t="shared" si="7"/>
        <v>2.1427731517815118</v>
      </c>
      <c r="BF28" s="26">
        <f t="shared" si="8"/>
        <v>0.536880293619447</v>
      </c>
      <c r="BG28" s="26">
        <f t="shared" si="14"/>
        <v>0.25055395769406674</v>
      </c>
      <c r="BJ28" s="17">
        <f t="shared" si="15"/>
        <v>1988</v>
      </c>
      <c r="BK28" s="17">
        <f t="shared" si="15"/>
        <v>1.3645895566868376</v>
      </c>
      <c r="BL28" s="17">
        <f t="shared" si="15"/>
        <v>0.57951090543821238</v>
      </c>
      <c r="BM28" s="17">
        <f t="shared" si="16"/>
        <v>1.0705905390591397</v>
      </c>
      <c r="BN28" s="17">
        <f t="shared" si="16"/>
        <v>0.5024550617586101</v>
      </c>
      <c r="BO28" s="26">
        <f t="shared" si="17"/>
        <v>1.1354852923736871</v>
      </c>
      <c r="BP28" s="26">
        <f t="shared" si="17"/>
        <v>0.53668528536456961</v>
      </c>
      <c r="BQ28" s="26">
        <f t="shared" si="18"/>
        <v>2.1427731517815118</v>
      </c>
      <c r="BR28" s="26">
        <f t="shared" si="18"/>
        <v>0.536880293619447</v>
      </c>
    </row>
    <row r="29" spans="1:70" x14ac:dyDescent="0.25">
      <c r="A29" s="17">
        <v>1900</v>
      </c>
      <c r="B29" s="23">
        <v>-0.08</v>
      </c>
      <c r="C29" s="23">
        <f t="shared" si="1"/>
        <v>0.18</v>
      </c>
      <c r="F29" s="18">
        <v>1761</v>
      </c>
      <c r="G29" s="65">
        <v>2.9333747270742401E-3</v>
      </c>
      <c r="H29" s="65"/>
      <c r="I29" s="65">
        <v>2.0177999999987199E-2</v>
      </c>
      <c r="J29" s="65"/>
      <c r="K29" s="65">
        <v>-0.66410690937191796</v>
      </c>
      <c r="L29" s="18"/>
      <c r="M29" s="66"/>
      <c r="O29" s="50">
        <v>1979</v>
      </c>
      <c r="P29" s="46">
        <v>336.84</v>
      </c>
      <c r="U29" s="45"/>
      <c r="W29" s="17">
        <v>2021</v>
      </c>
      <c r="X29" s="17">
        <v>98.2</v>
      </c>
      <c r="AA29" s="17">
        <v>1771</v>
      </c>
      <c r="AB29" s="23">
        <v>2.96668637375598E-2</v>
      </c>
      <c r="AC29" s="23">
        <v>1.06100571981069E-2</v>
      </c>
      <c r="AD29" s="23">
        <v>1.5518188211618E-3</v>
      </c>
      <c r="AE29" s="23">
        <v>1.6711820148340999E-8</v>
      </c>
      <c r="AF29" s="23">
        <v>3.77301546326203E-4</v>
      </c>
      <c r="AG29" s="23">
        <v>0.3442086481931747</v>
      </c>
      <c r="AH29" s="23">
        <v>0.38641470620814955</v>
      </c>
      <c r="AI29" s="23">
        <v>0.12434777494627101</v>
      </c>
      <c r="AJ29" s="46">
        <f t="shared" si="2"/>
        <v>1901</v>
      </c>
      <c r="AK29" s="23">
        <f t="shared" si="0"/>
        <v>0.27906715821567124</v>
      </c>
      <c r="AO29" s="26">
        <f t="shared" si="19"/>
        <v>1989</v>
      </c>
      <c r="AP29" s="26">
        <f t="shared" si="9"/>
        <v>1.395397921671929</v>
      </c>
      <c r="AQ29" s="26">
        <f t="shared" si="10"/>
        <v>0.59389580648644369</v>
      </c>
      <c r="AR29" s="26">
        <f t="shared" si="11"/>
        <v>0.42561035620208848</v>
      </c>
      <c r="AT29" s="26">
        <f t="shared" si="20"/>
        <v>1989</v>
      </c>
      <c r="AU29" s="26">
        <f t="shared" si="3"/>
        <v>1.1109485242841401</v>
      </c>
      <c r="AV29" s="26">
        <f t="shared" si="4"/>
        <v>0.51817182784577653</v>
      </c>
      <c r="AW29" s="26">
        <f t="shared" si="12"/>
        <v>0.46642289585799662</v>
      </c>
      <c r="AY29" s="26">
        <f t="shared" si="21"/>
        <v>1989</v>
      </c>
      <c r="AZ29" s="26">
        <f t="shared" si="5"/>
        <v>1.179934279380177</v>
      </c>
      <c r="BA29" s="26">
        <f t="shared" si="6"/>
        <v>0.55436695133698777</v>
      </c>
      <c r="BB29" s="26">
        <f t="shared" si="13"/>
        <v>0.46982866844770232</v>
      </c>
      <c r="BD29" s="26">
        <f t="shared" si="22"/>
        <v>1989</v>
      </c>
      <c r="BE29" s="26">
        <f t="shared" si="7"/>
        <v>2.1128132981466479</v>
      </c>
      <c r="BF29" s="26">
        <f t="shared" si="8"/>
        <v>0.55388198757765394</v>
      </c>
      <c r="BG29" s="26">
        <f t="shared" si="14"/>
        <v>0.26215377764969444</v>
      </c>
      <c r="BJ29" s="17">
        <f t="shared" si="15"/>
        <v>1989</v>
      </c>
      <c r="BK29" s="17">
        <f t="shared" si="15"/>
        <v>1.395397921671929</v>
      </c>
      <c r="BL29" s="17">
        <f t="shared" si="15"/>
        <v>0.59389580648644369</v>
      </c>
      <c r="BM29" s="17">
        <f t="shared" si="16"/>
        <v>1.1109485242841401</v>
      </c>
      <c r="BN29" s="17">
        <f t="shared" si="16"/>
        <v>0.51817182784577653</v>
      </c>
      <c r="BO29" s="26">
        <f t="shared" si="17"/>
        <v>1.179934279380177</v>
      </c>
      <c r="BP29" s="26">
        <f t="shared" si="17"/>
        <v>0.55436695133698777</v>
      </c>
      <c r="BQ29" s="26">
        <f t="shared" si="18"/>
        <v>2.1128132981466479</v>
      </c>
      <c r="BR29" s="26">
        <f t="shared" si="18"/>
        <v>0.55388198757765394</v>
      </c>
    </row>
    <row r="30" spans="1:70" x14ac:dyDescent="0.25">
      <c r="A30" s="17">
        <v>1901</v>
      </c>
      <c r="B30" s="23">
        <v>-0.15</v>
      </c>
      <c r="C30" s="23">
        <f t="shared" si="1"/>
        <v>0.11000000000000001</v>
      </c>
      <c r="F30" s="18">
        <v>1762</v>
      </c>
      <c r="G30" s="65">
        <v>2.9891370087336199E-3</v>
      </c>
      <c r="H30" s="65"/>
      <c r="I30" s="65">
        <v>4.0568399999870101E-2</v>
      </c>
      <c r="J30" s="65"/>
      <c r="K30" s="65">
        <v>-0.54057349363317098</v>
      </c>
      <c r="L30" s="18"/>
      <c r="M30" s="66"/>
      <c r="O30" s="50">
        <v>1980</v>
      </c>
      <c r="P30" s="46">
        <v>338.76</v>
      </c>
      <c r="U30" s="45"/>
      <c r="W30" s="17">
        <v>2022</v>
      </c>
      <c r="X30" s="17">
        <v>98.1</v>
      </c>
      <c r="AA30" s="17">
        <v>1772</v>
      </c>
      <c r="AB30" s="23">
        <v>3.10758875562991E-2</v>
      </c>
      <c r="AC30" s="23">
        <v>1.11119897552318E-2</v>
      </c>
      <c r="AD30" s="23">
        <v>1.6256265277227401E-3</v>
      </c>
      <c r="AE30" s="23">
        <v>1.75076211077797E-8</v>
      </c>
      <c r="AF30" s="23">
        <v>3.3863658827087638E-3</v>
      </c>
      <c r="AG30" s="23">
        <v>0.33116958980416528</v>
      </c>
      <c r="AH30" s="23">
        <v>0.37836947703374879</v>
      </c>
      <c r="AI30" s="23">
        <v>0.1569132157493219</v>
      </c>
      <c r="AJ30" s="46">
        <f t="shared" si="2"/>
        <v>1902</v>
      </c>
      <c r="AK30" s="23">
        <f t="shared" si="0"/>
        <v>-0.12214284622236743</v>
      </c>
      <c r="AO30" s="26">
        <f t="shared" si="19"/>
        <v>1990</v>
      </c>
      <c r="AP30" s="26">
        <f t="shared" si="9"/>
        <v>1.426609477586112</v>
      </c>
      <c r="AQ30" s="26">
        <f t="shared" si="10"/>
        <v>0.60845717618741446</v>
      </c>
      <c r="AR30" s="26">
        <f t="shared" si="11"/>
        <v>0.42650577172454485</v>
      </c>
      <c r="AT30" s="26">
        <f t="shared" si="20"/>
        <v>1990</v>
      </c>
      <c r="AU30" s="26">
        <f t="shared" si="3"/>
        <v>1.1526747866591904</v>
      </c>
      <c r="AV30" s="26">
        <f t="shared" si="4"/>
        <v>0.53435207341192381</v>
      </c>
      <c r="AW30" s="26">
        <f t="shared" si="12"/>
        <v>0.46357574538490781</v>
      </c>
      <c r="AY30" s="26">
        <f t="shared" si="21"/>
        <v>1990</v>
      </c>
      <c r="AZ30" s="26">
        <f t="shared" si="5"/>
        <v>1.2251624889438517</v>
      </c>
      <c r="BA30" s="26">
        <f t="shared" si="6"/>
        <v>0.57220979538408301</v>
      </c>
      <c r="BB30" s="26">
        <f t="shared" si="13"/>
        <v>0.46704808590520513</v>
      </c>
      <c r="BD30" s="26">
        <f t="shared" si="22"/>
        <v>1990</v>
      </c>
      <c r="BE30" s="26">
        <f t="shared" si="7"/>
        <v>2.0863233352547468</v>
      </c>
      <c r="BF30" s="26">
        <f t="shared" si="8"/>
        <v>0.57109994353476168</v>
      </c>
      <c r="BG30" s="26">
        <f t="shared" si="14"/>
        <v>0.2737351080171993</v>
      </c>
      <c r="BJ30" s="17">
        <f t="shared" si="15"/>
        <v>1990</v>
      </c>
      <c r="BK30" s="17">
        <f t="shared" si="15"/>
        <v>1.426609477586112</v>
      </c>
      <c r="BL30" s="17">
        <f t="shared" si="15"/>
        <v>0.60845717618741446</v>
      </c>
      <c r="BM30" s="17">
        <f t="shared" si="16"/>
        <v>1.1526747866591904</v>
      </c>
      <c r="BN30" s="17">
        <f t="shared" si="16"/>
        <v>0.53435207341192381</v>
      </c>
      <c r="BO30" s="26">
        <f t="shared" si="17"/>
        <v>1.2251624889438517</v>
      </c>
      <c r="BP30" s="26">
        <f t="shared" si="17"/>
        <v>0.57220979538408301</v>
      </c>
      <c r="BQ30" s="26">
        <f t="shared" si="18"/>
        <v>2.0863233352547468</v>
      </c>
      <c r="BR30" s="26">
        <f t="shared" si="18"/>
        <v>0.57109994353476168</v>
      </c>
    </row>
    <row r="31" spans="1:70" x14ac:dyDescent="0.25">
      <c r="A31" s="17">
        <v>1902</v>
      </c>
      <c r="B31" s="23">
        <v>-0.28000000000000003</v>
      </c>
      <c r="C31" s="23">
        <f t="shared" si="1"/>
        <v>-2.0000000000000018E-2</v>
      </c>
      <c r="F31" s="18">
        <v>1763</v>
      </c>
      <c r="G31" s="65">
        <v>3.0544737991266401E-3</v>
      </c>
      <c r="H31" s="65"/>
      <c r="I31" s="65">
        <v>6.2870400000065302E-2</v>
      </c>
      <c r="J31" s="65"/>
      <c r="K31" s="65">
        <v>0.61197978797312802</v>
      </c>
      <c r="L31" s="18"/>
      <c r="M31" s="66"/>
      <c r="O31" s="50">
        <v>1981</v>
      </c>
      <c r="P31" s="46">
        <v>340.12</v>
      </c>
      <c r="U31" s="45"/>
      <c r="W31" s="17">
        <v>2023</v>
      </c>
      <c r="X31" s="17">
        <v>97.4</v>
      </c>
      <c r="AA31" s="17">
        <v>1773</v>
      </c>
      <c r="AB31" s="23">
        <v>3.2484577802087598E-2</v>
      </c>
      <c r="AC31" s="23">
        <v>1.1613625192059201E-2</v>
      </c>
      <c r="AD31" s="23">
        <v>1.6994262287755801E-3</v>
      </c>
      <c r="AE31" s="23">
        <v>1.8303422067218401E-8</v>
      </c>
      <c r="AF31" s="23">
        <v>2.0216908238287123E-3</v>
      </c>
      <c r="AG31" s="23">
        <v>0.29891188606741248</v>
      </c>
      <c r="AH31" s="23">
        <v>0.34673122441758564</v>
      </c>
      <c r="AI31" s="23">
        <v>0.1944100469835319</v>
      </c>
      <c r="AJ31" s="46">
        <f t="shared" si="2"/>
        <v>1903</v>
      </c>
      <c r="AK31" s="23">
        <f t="shared" si="0"/>
        <v>0.20635847033133189</v>
      </c>
      <c r="AO31" s="26">
        <f t="shared" si="19"/>
        <v>1991</v>
      </c>
      <c r="AP31" s="26">
        <f t="shared" si="9"/>
        <v>1.4582242244293866</v>
      </c>
      <c r="AQ31" s="26">
        <f t="shared" si="10"/>
        <v>0.62319501454106785</v>
      </c>
      <c r="AR31" s="26">
        <f t="shared" si="11"/>
        <v>0.42736569870448315</v>
      </c>
      <c r="AT31" s="26">
        <f t="shared" si="20"/>
        <v>1991</v>
      </c>
      <c r="AU31" s="26">
        <f t="shared" si="3"/>
        <v>1.1957693261815621</v>
      </c>
      <c r="AV31" s="26">
        <f t="shared" si="4"/>
        <v>0.55099579845659719</v>
      </c>
      <c r="AW31" s="26">
        <f t="shared" si="12"/>
        <v>0.46078770076506848</v>
      </c>
      <c r="AY31" s="26">
        <f t="shared" si="21"/>
        <v>1991</v>
      </c>
      <c r="AZ31" s="26">
        <f t="shared" si="5"/>
        <v>1.2711699210638017</v>
      </c>
      <c r="BA31" s="26">
        <f t="shared" si="6"/>
        <v>0.59021381750574164</v>
      </c>
      <c r="BB31" s="26">
        <f t="shared" si="13"/>
        <v>0.46430757031429004</v>
      </c>
      <c r="BD31" s="26">
        <f t="shared" si="22"/>
        <v>1991</v>
      </c>
      <c r="BE31" s="26">
        <f t="shared" si="7"/>
        <v>2.0633032631058086</v>
      </c>
      <c r="BF31" s="26">
        <f t="shared" si="8"/>
        <v>0.58853416149071336</v>
      </c>
      <c r="BG31" s="26">
        <f t="shared" si="14"/>
        <v>0.28523880711787186</v>
      </c>
      <c r="BJ31" s="17">
        <f t="shared" si="15"/>
        <v>1991</v>
      </c>
      <c r="BK31" s="17">
        <f t="shared" si="15"/>
        <v>1.4582242244293866</v>
      </c>
      <c r="BL31" s="17">
        <f t="shared" si="15"/>
        <v>0.62319501454106785</v>
      </c>
      <c r="BM31" s="17">
        <f t="shared" si="16"/>
        <v>1.1957693261815621</v>
      </c>
      <c r="BN31" s="17">
        <f t="shared" si="16"/>
        <v>0.55099579845659719</v>
      </c>
      <c r="BO31" s="26">
        <f t="shared" si="17"/>
        <v>1.2711699210638017</v>
      </c>
      <c r="BP31" s="26">
        <f t="shared" si="17"/>
        <v>0.59021381750574164</v>
      </c>
      <c r="BQ31" s="26">
        <f t="shared" si="18"/>
        <v>2.0633032631058086</v>
      </c>
      <c r="BR31" s="26">
        <f t="shared" si="18"/>
        <v>0.58853416149071336</v>
      </c>
    </row>
    <row r="32" spans="1:70" x14ac:dyDescent="0.25">
      <c r="A32" s="17">
        <v>1903</v>
      </c>
      <c r="B32" s="23">
        <v>-0.37</v>
      </c>
      <c r="C32" s="23">
        <f t="shared" si="1"/>
        <v>-0.10999999999999999</v>
      </c>
      <c r="F32" s="18">
        <v>1764</v>
      </c>
      <c r="G32" s="65">
        <v>3.11053002183406E-3</v>
      </c>
      <c r="H32" s="65"/>
      <c r="I32" s="65">
        <v>8.7508800000023299E-2</v>
      </c>
      <c r="J32" s="65"/>
      <c r="K32" s="65">
        <v>0.26111683056150597</v>
      </c>
      <c r="L32" s="18"/>
      <c r="M32" s="66"/>
      <c r="O32" s="50">
        <v>1982</v>
      </c>
      <c r="P32" s="46">
        <v>341.48</v>
      </c>
      <c r="U32" s="45"/>
      <c r="W32" s="17">
        <v>2024</v>
      </c>
      <c r="X32" s="17">
        <v>98</v>
      </c>
      <c r="AA32" s="17">
        <v>1774</v>
      </c>
      <c r="AB32" s="23">
        <v>3.3892934648133803E-2</v>
      </c>
      <c r="AC32" s="23">
        <v>1.21149639747109E-2</v>
      </c>
      <c r="AD32" s="23">
        <v>1.7732179286267301E-3</v>
      </c>
      <c r="AE32" s="23">
        <v>1.9099223026657099E-8</v>
      </c>
      <c r="AF32" s="23">
        <v>-7.3725859327471999E-3</v>
      </c>
      <c r="AG32" s="23">
        <v>0.26187020299316427</v>
      </c>
      <c r="AH32" s="23">
        <v>0.30227875271111154</v>
      </c>
      <c r="AI32" s="23">
        <v>0.2353980320244729</v>
      </c>
      <c r="AJ32" s="46">
        <f t="shared" si="2"/>
        <v>1904</v>
      </c>
      <c r="AK32" s="23">
        <f t="shared" si="0"/>
        <v>4.4723312911620967</v>
      </c>
      <c r="AO32" s="26">
        <f t="shared" si="19"/>
        <v>1992</v>
      </c>
      <c r="AP32" s="26">
        <f t="shared" si="9"/>
        <v>1.4902421622017528</v>
      </c>
      <c r="AQ32" s="26">
        <f t="shared" si="10"/>
        <v>0.63810932154757438</v>
      </c>
      <c r="AR32" s="26">
        <f t="shared" si="11"/>
        <v>0.42819169778742677</v>
      </c>
      <c r="AT32" s="26">
        <f t="shared" si="20"/>
        <v>1992</v>
      </c>
      <c r="AU32" s="26">
        <f t="shared" si="3"/>
        <v>1.2402321428535288</v>
      </c>
      <c r="AV32" s="26">
        <f t="shared" si="4"/>
        <v>0.5681030029802514</v>
      </c>
      <c r="AW32" s="26">
        <f t="shared" si="12"/>
        <v>0.45806182838735238</v>
      </c>
      <c r="AY32" s="26">
        <f t="shared" si="21"/>
        <v>1992</v>
      </c>
      <c r="AZ32" s="26">
        <f t="shared" si="5"/>
        <v>1.3179565757404816</v>
      </c>
      <c r="BA32" s="26">
        <f t="shared" si="6"/>
        <v>0.60837901770207736</v>
      </c>
      <c r="BB32" s="26">
        <f t="shared" si="13"/>
        <v>0.46160778655417023</v>
      </c>
      <c r="BD32" s="26">
        <f t="shared" si="22"/>
        <v>1992</v>
      </c>
      <c r="BE32" s="26">
        <f t="shared" si="7"/>
        <v>2.0437530816961953</v>
      </c>
      <c r="BF32" s="26">
        <f t="shared" si="8"/>
        <v>0.60618464144550899</v>
      </c>
      <c r="BG32" s="26">
        <f t="shared" si="14"/>
        <v>0.29660365866820432</v>
      </c>
      <c r="BJ32" s="17">
        <f t="shared" si="15"/>
        <v>1992</v>
      </c>
      <c r="BK32" s="17">
        <f t="shared" si="15"/>
        <v>1.4902421622017528</v>
      </c>
      <c r="BL32" s="17">
        <f t="shared" si="15"/>
        <v>0.63810932154757438</v>
      </c>
      <c r="BM32" s="17">
        <f t="shared" si="16"/>
        <v>1.2402321428535288</v>
      </c>
      <c r="BN32" s="17">
        <f t="shared" si="16"/>
        <v>0.5681030029802514</v>
      </c>
      <c r="BO32" s="26">
        <f t="shared" si="17"/>
        <v>1.3179565757404816</v>
      </c>
      <c r="BP32" s="26">
        <f t="shared" si="17"/>
        <v>0.60837901770207736</v>
      </c>
      <c r="BQ32" s="26">
        <f t="shared" si="18"/>
        <v>2.0437530816961953</v>
      </c>
      <c r="BR32" s="26">
        <f t="shared" si="18"/>
        <v>0.60618464144550899</v>
      </c>
    </row>
    <row r="33" spans="1:70" x14ac:dyDescent="0.25">
      <c r="A33" s="17">
        <v>1904</v>
      </c>
      <c r="B33" s="23">
        <v>-0.47</v>
      </c>
      <c r="C33" s="23">
        <f t="shared" si="1"/>
        <v>-0.20999999999999996</v>
      </c>
      <c r="F33" s="18">
        <v>1765</v>
      </c>
      <c r="G33" s="65">
        <v>3.1778073144104798E-3</v>
      </c>
      <c r="H33" s="65"/>
      <c r="I33" s="65">
        <v>0.11257200000000001</v>
      </c>
      <c r="J33" s="65"/>
      <c r="K33" s="65">
        <v>-0.24043856260465199</v>
      </c>
      <c r="L33" s="18"/>
      <c r="M33" s="66"/>
      <c r="O33" s="50">
        <v>1983</v>
      </c>
      <c r="P33" s="46">
        <v>343.15</v>
      </c>
      <c r="AA33" s="17">
        <v>1775</v>
      </c>
      <c r="AB33" s="23">
        <v>3.5300958267511E-2</v>
      </c>
      <c r="AC33" s="23">
        <v>1.26160065680892E-2</v>
      </c>
      <c r="AD33" s="23">
        <v>1.8470016315743801E-3</v>
      </c>
      <c r="AE33" s="23">
        <v>1.98950239861214E-8</v>
      </c>
      <c r="AF33" s="23">
        <v>-2.8284162765586018E-3</v>
      </c>
      <c r="AG33" s="23">
        <v>0.22644129412581968</v>
      </c>
      <c r="AH33" s="23">
        <v>0.27337686421145962</v>
      </c>
      <c r="AI33" s="23">
        <v>0.27115927255932881</v>
      </c>
      <c r="AJ33" s="46">
        <f t="shared" si="2"/>
        <v>1905</v>
      </c>
      <c r="AK33" s="23">
        <f t="shared" si="0"/>
        <v>0</v>
      </c>
      <c r="AO33" s="26">
        <f t="shared" si="19"/>
        <v>1993</v>
      </c>
      <c r="AP33" s="26">
        <f t="shared" si="9"/>
        <v>1.5226632909036653</v>
      </c>
      <c r="AQ33" s="26">
        <f t="shared" si="10"/>
        <v>0.65320009720676353</v>
      </c>
      <c r="AR33" s="26">
        <f t="shared" si="11"/>
        <v>0.42898525308185792</v>
      </c>
      <c r="AT33" s="26">
        <f t="shared" si="20"/>
        <v>1993</v>
      </c>
      <c r="AU33" s="26">
        <f t="shared" si="3"/>
        <v>1.2860632366746358</v>
      </c>
      <c r="AV33" s="26">
        <f t="shared" si="4"/>
        <v>0.58567368698243172</v>
      </c>
      <c r="AW33" s="26">
        <f t="shared" si="12"/>
        <v>0.45540038023076052</v>
      </c>
      <c r="AY33" s="26">
        <f t="shared" si="21"/>
        <v>1993</v>
      </c>
      <c r="AZ33" s="26">
        <f t="shared" si="5"/>
        <v>1.3655224529736643</v>
      </c>
      <c r="BA33" s="26">
        <f t="shared" si="6"/>
        <v>0.62670539597286279</v>
      </c>
      <c r="BB33" s="26">
        <f t="shared" si="13"/>
        <v>0.45894916968088079</v>
      </c>
      <c r="BD33" s="26">
        <f t="shared" si="22"/>
        <v>1993</v>
      </c>
      <c r="BE33" s="26">
        <f t="shared" si="7"/>
        <v>2.0276727910304544</v>
      </c>
      <c r="BF33" s="26">
        <f t="shared" si="8"/>
        <v>0.62405138339920541</v>
      </c>
      <c r="BG33" s="26">
        <f t="shared" si="14"/>
        <v>0.3077673015881745</v>
      </c>
      <c r="BJ33" s="17">
        <f t="shared" si="15"/>
        <v>1993</v>
      </c>
      <c r="BK33" s="17">
        <f t="shared" si="15"/>
        <v>1.5226632909036653</v>
      </c>
      <c r="BL33" s="17">
        <f t="shared" si="15"/>
        <v>0.65320009720676353</v>
      </c>
      <c r="BM33" s="17">
        <f t="shared" si="16"/>
        <v>1.2860632366746358</v>
      </c>
      <c r="BN33" s="17">
        <f t="shared" si="16"/>
        <v>0.58567368698243172</v>
      </c>
      <c r="BO33" s="26">
        <f t="shared" si="17"/>
        <v>1.3655224529736643</v>
      </c>
      <c r="BP33" s="26">
        <f t="shared" si="17"/>
        <v>0.62670539597286279</v>
      </c>
      <c r="BQ33" s="26">
        <f t="shared" si="18"/>
        <v>2.0276727910304544</v>
      </c>
      <c r="BR33" s="26">
        <f t="shared" si="18"/>
        <v>0.62405138339920541</v>
      </c>
    </row>
    <row r="34" spans="1:70" x14ac:dyDescent="0.25">
      <c r="A34" s="17">
        <v>1905</v>
      </c>
      <c r="B34" s="23">
        <v>-0.26</v>
      </c>
      <c r="C34" s="23">
        <f t="shared" si="1"/>
        <v>0</v>
      </c>
      <c r="F34" s="18">
        <v>1766</v>
      </c>
      <c r="G34" s="65">
        <v>3.2412882096069899E-3</v>
      </c>
      <c r="H34" s="65"/>
      <c r="I34" s="65">
        <v>0.135723600000006</v>
      </c>
      <c r="J34" s="65"/>
      <c r="K34" s="65">
        <v>0.259305314081826</v>
      </c>
      <c r="L34" s="18"/>
      <c r="M34" s="66"/>
      <c r="O34" s="50">
        <v>1984</v>
      </c>
      <c r="P34" s="46">
        <v>344.87</v>
      </c>
      <c r="AA34" s="17">
        <v>1776</v>
      </c>
      <c r="AB34" s="23">
        <v>3.6708648833154098E-2</v>
      </c>
      <c r="AC34" s="23">
        <v>1.31167534358804E-2</v>
      </c>
      <c r="AD34" s="23">
        <v>1.92077734190894E-3</v>
      </c>
      <c r="AE34" s="23">
        <v>2.0690824945560101E-8</v>
      </c>
      <c r="AF34" s="23">
        <v>-7.4145635597440039E-5</v>
      </c>
      <c r="AG34" s="23">
        <v>0.20371440117985429</v>
      </c>
      <c r="AH34" s="23">
        <v>0.25538645584602521</v>
      </c>
      <c r="AI34" s="23">
        <v>0.29231897164417181</v>
      </c>
      <c r="AJ34" s="46">
        <f t="shared" si="2"/>
        <v>1906</v>
      </c>
      <c r="AK34" s="23">
        <f t="shared" si="0"/>
        <v>9.4613523253710599E-2</v>
      </c>
      <c r="AO34" s="26">
        <f t="shared" si="19"/>
        <v>1994</v>
      </c>
      <c r="AP34" s="26">
        <f t="shared" si="9"/>
        <v>1.555487610534442</v>
      </c>
      <c r="AQ34" s="26">
        <f t="shared" si="10"/>
        <v>0.66846734151863529</v>
      </c>
      <c r="AR34" s="26">
        <f t="shared" si="11"/>
        <v>0.42974777619023274</v>
      </c>
      <c r="AT34" s="26">
        <f t="shared" si="20"/>
        <v>1994</v>
      </c>
      <c r="AU34" s="26">
        <f t="shared" si="3"/>
        <v>1.3332626076444285</v>
      </c>
      <c r="AV34" s="26">
        <f t="shared" si="4"/>
        <v>0.60370785046325182</v>
      </c>
      <c r="AW34" s="26">
        <f t="shared" si="12"/>
        <v>0.4528049065516554</v>
      </c>
      <c r="AY34" s="26">
        <f t="shared" si="21"/>
        <v>1994</v>
      </c>
      <c r="AZ34" s="26">
        <f t="shared" si="5"/>
        <v>1.4138675527638043</v>
      </c>
      <c r="BA34" s="26">
        <f t="shared" si="6"/>
        <v>0.64519295231838214</v>
      </c>
      <c r="BB34" s="26">
        <f t="shared" si="13"/>
        <v>0.45633196055540698</v>
      </c>
      <c r="BD34" s="26">
        <f t="shared" si="22"/>
        <v>1994</v>
      </c>
      <c r="BE34" s="26">
        <f t="shared" si="7"/>
        <v>2.0150623911067669</v>
      </c>
      <c r="BF34" s="26">
        <f t="shared" si="8"/>
        <v>0.64213438735180262</v>
      </c>
      <c r="BG34" s="26">
        <f t="shared" si="14"/>
        <v>0.31866724831240201</v>
      </c>
      <c r="BJ34" s="17">
        <f t="shared" si="15"/>
        <v>1994</v>
      </c>
      <c r="BK34" s="17">
        <f t="shared" si="15"/>
        <v>1.555487610534442</v>
      </c>
      <c r="BL34" s="17">
        <f t="shared" si="15"/>
        <v>0.66846734151863529</v>
      </c>
      <c r="BM34" s="17">
        <f t="shared" si="16"/>
        <v>1.3332626076444285</v>
      </c>
      <c r="BN34" s="17">
        <f t="shared" si="16"/>
        <v>0.60370785046325182</v>
      </c>
      <c r="BO34" s="26">
        <f t="shared" si="17"/>
        <v>1.4138675527638043</v>
      </c>
      <c r="BP34" s="26">
        <f t="shared" si="17"/>
        <v>0.64519295231838214</v>
      </c>
      <c r="BQ34" s="26">
        <f t="shared" si="18"/>
        <v>2.0150623911067669</v>
      </c>
      <c r="BR34" s="26">
        <f t="shared" si="18"/>
        <v>0.64213438735180262</v>
      </c>
    </row>
    <row r="35" spans="1:70" x14ac:dyDescent="0.25">
      <c r="A35" s="17">
        <v>1906</v>
      </c>
      <c r="B35" s="23">
        <v>-0.22</v>
      </c>
      <c r="C35" s="23">
        <f t="shared" si="1"/>
        <v>4.0000000000000008E-2</v>
      </c>
      <c r="F35" s="18">
        <v>1767</v>
      </c>
      <c r="G35" s="65">
        <v>3.31673280567686E-3</v>
      </c>
      <c r="H35" s="65"/>
      <c r="I35" s="65">
        <v>0.15611399999988901</v>
      </c>
      <c r="J35" s="65"/>
      <c r="K35" s="65">
        <v>0.30570970796892499</v>
      </c>
      <c r="L35" s="18"/>
      <c r="M35" s="66"/>
      <c r="O35" s="50">
        <v>1985</v>
      </c>
      <c r="P35" s="46">
        <v>346.35</v>
      </c>
      <c r="AA35" s="17">
        <v>1777</v>
      </c>
      <c r="AB35" s="23">
        <v>3.8116006517866598E-2</v>
      </c>
      <c r="AC35" s="23">
        <v>1.36172050405595E-2</v>
      </c>
      <c r="AD35" s="23">
        <v>1.9945450639130601E-3</v>
      </c>
      <c r="AE35" s="23">
        <v>2.1486625904998799E-8</v>
      </c>
      <c r="AF35" s="23">
        <v>-4.3881848225934168E-3</v>
      </c>
      <c r="AG35" s="23">
        <v>0.21006841064888349</v>
      </c>
      <c r="AH35" s="23">
        <v>0.25940800393525515</v>
      </c>
      <c r="AI35" s="23">
        <v>0.28851320558895277</v>
      </c>
      <c r="AJ35" s="46">
        <f t="shared" si="2"/>
        <v>1907</v>
      </c>
      <c r="AK35" s="23">
        <f t="shared" si="0"/>
        <v>-0.53292787177117462</v>
      </c>
      <c r="AO35" s="26">
        <f t="shared" si="19"/>
        <v>1995</v>
      </c>
      <c r="AP35" s="26">
        <f t="shared" si="9"/>
        <v>1.5887151210941965</v>
      </c>
      <c r="AQ35" s="26">
        <f t="shared" si="10"/>
        <v>0.68391105448341705</v>
      </c>
      <c r="AR35" s="26">
        <f t="shared" si="11"/>
        <v>0.43048061002427335</v>
      </c>
      <c r="AT35" s="26">
        <f t="shared" si="20"/>
        <v>1995</v>
      </c>
      <c r="AU35" s="26">
        <f t="shared" si="3"/>
        <v>1.3818302557633615</v>
      </c>
      <c r="AV35" s="26">
        <f t="shared" si="4"/>
        <v>0.62220549342305276</v>
      </c>
      <c r="AW35" s="26">
        <f t="shared" si="12"/>
        <v>0.45027635690270013</v>
      </c>
      <c r="AY35" s="26">
        <f t="shared" si="21"/>
        <v>1995</v>
      </c>
      <c r="AZ35" s="26">
        <f t="shared" si="5"/>
        <v>1.4629918751102196</v>
      </c>
      <c r="BA35" s="26">
        <f t="shared" si="6"/>
        <v>0.66384168673852173</v>
      </c>
      <c r="BB35" s="26">
        <f t="shared" si="13"/>
        <v>0.45375623612982058</v>
      </c>
      <c r="BD35" s="26">
        <f t="shared" si="22"/>
        <v>1995</v>
      </c>
      <c r="BE35" s="26">
        <f t="shared" si="7"/>
        <v>2.0059218819242233</v>
      </c>
      <c r="BF35" s="26">
        <f t="shared" si="8"/>
        <v>0.66043365330318693</v>
      </c>
      <c r="BG35" s="26">
        <f t="shared" si="14"/>
        <v>0.32924196064387706</v>
      </c>
      <c r="BJ35" s="17">
        <f t="shared" si="15"/>
        <v>1995</v>
      </c>
      <c r="BK35" s="17">
        <f t="shared" si="15"/>
        <v>1.5887151210941965</v>
      </c>
      <c r="BL35" s="17">
        <f t="shared" si="15"/>
        <v>0.68391105448341705</v>
      </c>
      <c r="BM35" s="17">
        <f t="shared" si="16"/>
        <v>1.3818302557633615</v>
      </c>
      <c r="BN35" s="17">
        <f t="shared" si="16"/>
        <v>0.62220549342305276</v>
      </c>
      <c r="BO35" s="26">
        <f t="shared" si="17"/>
        <v>1.4629918751102196</v>
      </c>
      <c r="BP35" s="26">
        <f t="shared" si="17"/>
        <v>0.66384168673852173</v>
      </c>
      <c r="BQ35" s="26">
        <f t="shared" si="18"/>
        <v>2.0059218819242233</v>
      </c>
      <c r="BR35" s="26">
        <f t="shared" si="18"/>
        <v>0.66043365330318693</v>
      </c>
    </row>
    <row r="36" spans="1:70" x14ac:dyDescent="0.25">
      <c r="A36" s="17">
        <v>1907</v>
      </c>
      <c r="B36" s="23">
        <v>-0.38</v>
      </c>
      <c r="C36" s="23">
        <f t="shared" si="1"/>
        <v>-0.12</v>
      </c>
      <c r="F36" s="18">
        <v>1768</v>
      </c>
      <c r="G36" s="65">
        <v>3.4025480349345002E-3</v>
      </c>
      <c r="H36" s="65"/>
      <c r="I36" s="65">
        <v>0.17480520000003699</v>
      </c>
      <c r="J36" s="65"/>
      <c r="K36" s="65">
        <v>0.40133979299940797</v>
      </c>
      <c r="L36" s="18"/>
      <c r="M36" s="66"/>
      <c r="O36" s="50">
        <v>1986</v>
      </c>
      <c r="P36" s="46">
        <v>347.61</v>
      </c>
      <c r="AA36" s="17">
        <v>1778</v>
      </c>
      <c r="AB36" s="23">
        <v>3.9523031494317698E-2</v>
      </c>
      <c r="AC36" s="23">
        <v>1.4117361843394899E-2</v>
      </c>
      <c r="AD36" s="23">
        <v>2.0683048018616599E-3</v>
      </c>
      <c r="AE36" s="23">
        <v>2.2282426864437599E-8</v>
      </c>
      <c r="AF36" s="23">
        <v>-8.1383961947534191E-3</v>
      </c>
      <c r="AG36" s="23">
        <v>0.25607604723097732</v>
      </c>
      <c r="AH36" s="23">
        <v>0.30364637145822504</v>
      </c>
      <c r="AI36" s="23">
        <v>0.24090662203585739</v>
      </c>
      <c r="AJ36" s="46">
        <f t="shared" si="2"/>
        <v>1908</v>
      </c>
      <c r="AK36" s="23">
        <f t="shared" si="0"/>
        <v>-0.46021194032148705</v>
      </c>
      <c r="AO36" s="26">
        <f t="shared" si="19"/>
        <v>1996</v>
      </c>
      <c r="AP36" s="26">
        <f t="shared" si="9"/>
        <v>1.6223458225833838</v>
      </c>
      <c r="AQ36" s="26">
        <f t="shared" si="10"/>
        <v>0.69953123610082457</v>
      </c>
      <c r="AR36" s="26">
        <f t="shared" si="11"/>
        <v>0.43118503241615164</v>
      </c>
      <c r="AT36" s="26">
        <f t="shared" si="20"/>
        <v>1996</v>
      </c>
      <c r="AU36" s="26">
        <f t="shared" si="3"/>
        <v>1.4317661810309801</v>
      </c>
      <c r="AV36" s="26">
        <f t="shared" si="4"/>
        <v>0.64116661586149348</v>
      </c>
      <c r="AW36" s="26">
        <f t="shared" si="12"/>
        <v>0.44781517007183741</v>
      </c>
      <c r="AY36" s="26">
        <f t="shared" si="21"/>
        <v>1996</v>
      </c>
      <c r="AZ36" s="26">
        <f t="shared" si="5"/>
        <v>1.5128954200138196</v>
      </c>
      <c r="BA36" s="26">
        <f t="shared" si="6"/>
        <v>0.68265159923322472</v>
      </c>
      <c r="BB36" s="26">
        <f t="shared" si="13"/>
        <v>0.45122193523924409</v>
      </c>
      <c r="BD36" s="26">
        <f t="shared" si="22"/>
        <v>1996</v>
      </c>
      <c r="BE36" s="26">
        <f t="shared" si="7"/>
        <v>2.0002512634828236</v>
      </c>
      <c r="BF36" s="26">
        <f t="shared" si="8"/>
        <v>0.67894918125352888</v>
      </c>
      <c r="BG36" s="26">
        <f t="shared" si="14"/>
        <v>0.33943194720014691</v>
      </c>
      <c r="BJ36" s="17">
        <f t="shared" si="15"/>
        <v>1996</v>
      </c>
      <c r="BK36" s="17">
        <f t="shared" si="15"/>
        <v>1.6223458225833838</v>
      </c>
      <c r="BL36" s="17">
        <f t="shared" si="15"/>
        <v>0.69953123610082457</v>
      </c>
      <c r="BM36" s="17">
        <f t="shared" si="16"/>
        <v>1.4317661810309801</v>
      </c>
      <c r="BN36" s="17">
        <f t="shared" si="16"/>
        <v>0.64116661586149348</v>
      </c>
      <c r="BO36" s="26">
        <f t="shared" si="17"/>
        <v>1.5128954200138196</v>
      </c>
      <c r="BP36" s="26">
        <f t="shared" si="17"/>
        <v>0.68265159923322472</v>
      </c>
      <c r="BQ36" s="26">
        <f t="shared" si="18"/>
        <v>2.0002512634828236</v>
      </c>
      <c r="BR36" s="26">
        <f t="shared" si="18"/>
        <v>0.67894918125352888</v>
      </c>
    </row>
    <row r="37" spans="1:70" x14ac:dyDescent="0.25">
      <c r="A37" s="17">
        <v>1908</v>
      </c>
      <c r="B37" s="23">
        <v>-0.43</v>
      </c>
      <c r="C37" s="23">
        <f t="shared" si="1"/>
        <v>-0.16999999999999998</v>
      </c>
      <c r="F37" s="18">
        <v>1769</v>
      </c>
      <c r="G37" s="65">
        <v>3.4880114628820999E-3</v>
      </c>
      <c r="H37" s="65"/>
      <c r="I37" s="65">
        <v>0.19115999999996799</v>
      </c>
      <c r="J37" s="65"/>
      <c r="K37" s="65">
        <v>-5.9887355370421502E-2</v>
      </c>
      <c r="L37" s="18"/>
      <c r="M37" s="66"/>
      <c r="O37" s="50">
        <v>1987</v>
      </c>
      <c r="P37" s="46">
        <v>349.31</v>
      </c>
      <c r="AA37" s="17">
        <v>1779</v>
      </c>
      <c r="AB37" s="23">
        <v>4.0929723935038097E-2</v>
      </c>
      <c r="AC37" s="23">
        <v>1.46172243044526E-2</v>
      </c>
      <c r="AD37" s="23">
        <v>2.1420565600219601E-3</v>
      </c>
      <c r="AE37" s="23">
        <v>2.30782278238763E-8</v>
      </c>
      <c r="AF37" s="23">
        <v>-3.7348898459040147E-3</v>
      </c>
      <c r="AG37" s="23">
        <v>0.3256061906638138</v>
      </c>
      <c r="AH37" s="23">
        <v>0.37956032869565026</v>
      </c>
      <c r="AI37" s="23">
        <v>9.2385715887141895E-2</v>
      </c>
      <c r="AJ37" s="46">
        <f t="shared" si="2"/>
        <v>1909</v>
      </c>
      <c r="AK37" s="23">
        <f t="shared" si="0"/>
        <v>-0.52598154095644201</v>
      </c>
      <c r="AO37" s="26">
        <f t="shared" si="19"/>
        <v>1997</v>
      </c>
      <c r="AP37" s="26">
        <f t="shared" si="9"/>
        <v>1.65637971500189</v>
      </c>
      <c r="AQ37" s="26">
        <f t="shared" si="10"/>
        <v>0.71532788637097156</v>
      </c>
      <c r="AR37" s="26">
        <f t="shared" si="11"/>
        <v>0.43186225953639823</v>
      </c>
      <c r="AT37" s="26">
        <f t="shared" si="20"/>
        <v>1997</v>
      </c>
      <c r="AU37" s="26">
        <f t="shared" si="3"/>
        <v>1.483070383447739</v>
      </c>
      <c r="AV37" s="26">
        <f t="shared" si="4"/>
        <v>0.66059121777823293</v>
      </c>
      <c r="AW37" s="26">
        <f t="shared" si="12"/>
        <v>0.44542135366666574</v>
      </c>
      <c r="AY37" s="26">
        <f t="shared" si="21"/>
        <v>1997</v>
      </c>
      <c r="AZ37" s="26">
        <f t="shared" si="5"/>
        <v>1.5635781874732402</v>
      </c>
      <c r="BA37" s="26">
        <f t="shared" si="6"/>
        <v>0.70162268980254794</v>
      </c>
      <c r="BB37" s="26">
        <f t="shared" si="13"/>
        <v>0.44872888060454336</v>
      </c>
      <c r="BD37" s="26">
        <f t="shared" si="22"/>
        <v>1997</v>
      </c>
      <c r="BE37" s="26">
        <f t="shared" si="7"/>
        <v>1.9980505357843867</v>
      </c>
      <c r="BF37" s="26">
        <f t="shared" si="8"/>
        <v>0.69768097120277162</v>
      </c>
      <c r="BG37" s="26">
        <f t="shared" si="14"/>
        <v>0.34918084338086014</v>
      </c>
      <c r="BJ37" s="17">
        <f t="shared" si="15"/>
        <v>1997</v>
      </c>
      <c r="BK37" s="17">
        <f t="shared" si="15"/>
        <v>1.65637971500189</v>
      </c>
      <c r="BL37" s="17">
        <f t="shared" si="15"/>
        <v>0.71532788637097156</v>
      </c>
      <c r="BM37" s="17">
        <f t="shared" si="16"/>
        <v>1.483070383447739</v>
      </c>
      <c r="BN37" s="17">
        <f t="shared" si="16"/>
        <v>0.66059121777823293</v>
      </c>
      <c r="BO37" s="26">
        <f t="shared" si="17"/>
        <v>1.5635781874732402</v>
      </c>
      <c r="BP37" s="26">
        <f t="shared" si="17"/>
        <v>0.70162268980254794</v>
      </c>
      <c r="BQ37" s="26">
        <f t="shared" si="18"/>
        <v>1.9980505357843867</v>
      </c>
      <c r="BR37" s="26">
        <f t="shared" si="18"/>
        <v>0.69768097120277162</v>
      </c>
    </row>
    <row r="38" spans="1:70" x14ac:dyDescent="0.25">
      <c r="A38" s="17">
        <v>1909</v>
      </c>
      <c r="B38" s="23">
        <v>-0.48</v>
      </c>
      <c r="C38" s="23">
        <f t="shared" si="1"/>
        <v>-0.21999999999999997</v>
      </c>
      <c r="F38" s="18">
        <v>1770</v>
      </c>
      <c r="G38" s="65">
        <v>3.5745676855895199E-3</v>
      </c>
      <c r="H38" s="65"/>
      <c r="I38" s="65">
        <v>0.20496600000012699</v>
      </c>
      <c r="J38" s="65"/>
      <c r="K38" s="65">
        <v>-2.3384284415997599E-2</v>
      </c>
      <c r="L38" s="18"/>
      <c r="M38" s="66"/>
      <c r="O38" s="50">
        <v>1988</v>
      </c>
      <c r="P38" s="46">
        <v>351.69</v>
      </c>
      <c r="AA38" s="17">
        <v>1780</v>
      </c>
      <c r="AB38" s="23">
        <v>4.2336084012428103E-2</v>
      </c>
      <c r="AC38" s="23">
        <v>1.51167928826005E-2</v>
      </c>
      <c r="AD38" s="23">
        <v>2.21580034265306E-3</v>
      </c>
      <c r="AE38" s="23">
        <v>2.3874028783340601E-8</v>
      </c>
      <c r="AF38" s="23">
        <v>-9.9507100829567784E-3</v>
      </c>
      <c r="AG38" s="23">
        <v>0.36933882888381225</v>
      </c>
      <c r="AH38" s="23">
        <v>0.41905681991256594</v>
      </c>
      <c r="AI38" s="23">
        <v>7.6157048846527006E-2</v>
      </c>
      <c r="AJ38" s="46">
        <f t="shared" si="2"/>
        <v>1910</v>
      </c>
      <c r="AK38" s="23">
        <f t="shared" si="0"/>
        <v>-0.42685307225085023</v>
      </c>
      <c r="AO38" s="26">
        <f t="shared" si="19"/>
        <v>1998</v>
      </c>
      <c r="AP38" s="26">
        <f t="shared" si="9"/>
        <v>1.6908167983491467</v>
      </c>
      <c r="AQ38" s="26">
        <f t="shared" si="10"/>
        <v>0.73130100529397168</v>
      </c>
      <c r="AR38" s="26">
        <f t="shared" si="11"/>
        <v>0.4325134491258828</v>
      </c>
      <c r="AT38" s="26">
        <f t="shared" si="20"/>
        <v>1998</v>
      </c>
      <c r="AU38" s="26">
        <f t="shared" si="3"/>
        <v>1.5357428630136383</v>
      </c>
      <c r="AV38" s="26">
        <f t="shared" si="4"/>
        <v>0.6804792991741806</v>
      </c>
      <c r="AW38" s="26">
        <f t="shared" si="12"/>
        <v>0.44309455414876803</v>
      </c>
      <c r="AY38" s="26">
        <f t="shared" si="21"/>
        <v>1998</v>
      </c>
      <c r="AZ38" s="26">
        <f t="shared" si="5"/>
        <v>1.6150401774898455</v>
      </c>
      <c r="BA38" s="26">
        <f t="shared" si="6"/>
        <v>0.7207549584464914</v>
      </c>
      <c r="BB38" s="26">
        <f t="shared" si="13"/>
        <v>0.44627679762537864</v>
      </c>
      <c r="BD38" s="26">
        <f t="shared" si="22"/>
        <v>1998</v>
      </c>
      <c r="BE38" s="26">
        <f t="shared" si="7"/>
        <v>1.9993196988270938</v>
      </c>
      <c r="BF38" s="26">
        <f t="shared" si="8"/>
        <v>0.71662902315074462</v>
      </c>
      <c r="BG38" s="26">
        <f t="shared" si="14"/>
        <v>0.35843643393858265</v>
      </c>
      <c r="BJ38" s="17">
        <f t="shared" si="15"/>
        <v>1998</v>
      </c>
      <c r="BK38" s="17">
        <f t="shared" si="15"/>
        <v>1.6908167983491467</v>
      </c>
      <c r="BL38" s="17">
        <f t="shared" si="15"/>
        <v>0.73130100529397168</v>
      </c>
      <c r="BM38" s="17">
        <f t="shared" si="16"/>
        <v>1.5357428630136383</v>
      </c>
      <c r="BN38" s="17">
        <f t="shared" si="16"/>
        <v>0.6804792991741806</v>
      </c>
      <c r="BO38" s="26">
        <f t="shared" si="17"/>
        <v>1.6150401774898455</v>
      </c>
      <c r="BP38" s="26">
        <f t="shared" si="17"/>
        <v>0.7207549584464914</v>
      </c>
      <c r="BQ38" s="26">
        <f t="shared" si="18"/>
        <v>1.9993196988270938</v>
      </c>
      <c r="BR38" s="26">
        <f t="shared" si="18"/>
        <v>0.71662902315074462</v>
      </c>
    </row>
    <row r="39" spans="1:70" x14ac:dyDescent="0.25">
      <c r="A39" s="17">
        <v>1910</v>
      </c>
      <c r="B39" s="23">
        <v>-0.43</v>
      </c>
      <c r="C39" s="23">
        <f t="shared" si="1"/>
        <v>-0.16999999999999998</v>
      </c>
      <c r="F39" s="18">
        <v>1771</v>
      </c>
      <c r="G39" s="65">
        <v>3.64887772925764E-3</v>
      </c>
      <c r="H39" s="65"/>
      <c r="I39" s="65">
        <v>0.21664799999996401</v>
      </c>
      <c r="J39" s="65"/>
      <c r="K39" s="65">
        <v>-0.24117212655737399</v>
      </c>
      <c r="L39" s="18"/>
      <c r="M39" s="66"/>
      <c r="O39" s="50">
        <v>1989</v>
      </c>
      <c r="P39" s="46">
        <v>353.2</v>
      </c>
      <c r="AA39" s="17">
        <v>1781</v>
      </c>
      <c r="AB39" s="23">
        <v>4.3742111898752198E-2</v>
      </c>
      <c r="AC39" s="23">
        <v>1.56160680355131E-2</v>
      </c>
      <c r="AD39" s="23">
        <v>2.2895361540068498E-3</v>
      </c>
      <c r="AE39" s="23">
        <v>2.4669829742779299E-8</v>
      </c>
      <c r="AF39" s="23">
        <v>-6.868560978039482E-3</v>
      </c>
      <c r="AG39" s="23">
        <v>0.36941192649215787</v>
      </c>
      <c r="AH39" s="23">
        <v>0.42419110627222029</v>
      </c>
      <c r="AI39" s="23">
        <v>0.12078233338187201</v>
      </c>
      <c r="AJ39" s="46">
        <f t="shared" si="2"/>
        <v>1911</v>
      </c>
      <c r="AK39" s="23">
        <f t="shared" si="0"/>
        <v>-0.45283369568716914</v>
      </c>
      <c r="AO39" s="26">
        <f t="shared" si="19"/>
        <v>1999</v>
      </c>
      <c r="AP39" s="26">
        <f t="shared" si="9"/>
        <v>1.7256570726257223</v>
      </c>
      <c r="AQ39" s="26">
        <f t="shared" si="10"/>
        <v>0.74745059286965443</v>
      </c>
      <c r="AR39" s="26">
        <f t="shared" si="11"/>
        <v>0.43313970355207937</v>
      </c>
      <c r="AT39" s="26">
        <f t="shared" si="20"/>
        <v>1999</v>
      </c>
      <c r="AU39" s="26">
        <f t="shared" si="3"/>
        <v>1.5897836197286779</v>
      </c>
      <c r="AV39" s="26">
        <f t="shared" si="4"/>
        <v>0.70083086004854067</v>
      </c>
      <c r="AW39" s="26">
        <f t="shared" si="12"/>
        <v>0.44083411814756823</v>
      </c>
      <c r="AY39" s="26">
        <f t="shared" si="21"/>
        <v>1999</v>
      </c>
      <c r="AZ39" s="26">
        <f t="shared" si="5"/>
        <v>1.6672813900629535</v>
      </c>
      <c r="BA39" s="26">
        <f t="shared" si="6"/>
        <v>0.74004840516499826</v>
      </c>
      <c r="BB39" s="26">
        <f t="shared" si="13"/>
        <v>0.44386533045693949</v>
      </c>
      <c r="BD39" s="26">
        <f t="shared" si="22"/>
        <v>1999</v>
      </c>
      <c r="BE39" s="26">
        <f t="shared" si="7"/>
        <v>2.0040587526127638</v>
      </c>
      <c r="BF39" s="26">
        <f t="shared" si="8"/>
        <v>0.73579333709767525</v>
      </c>
      <c r="BG39" s="26">
        <f t="shared" si="14"/>
        <v>0.36715157983187613</v>
      </c>
      <c r="BJ39" s="17">
        <f t="shared" si="15"/>
        <v>1999</v>
      </c>
      <c r="BK39" s="17">
        <f t="shared" si="15"/>
        <v>1.7256570726257223</v>
      </c>
      <c r="BL39" s="17">
        <f t="shared" si="15"/>
        <v>0.74745059286965443</v>
      </c>
      <c r="BM39" s="17">
        <f t="shared" si="16"/>
        <v>1.5897836197286779</v>
      </c>
      <c r="BN39" s="17">
        <f t="shared" si="16"/>
        <v>0.70083086004854067</v>
      </c>
      <c r="BO39" s="26">
        <f t="shared" si="17"/>
        <v>1.6672813900629535</v>
      </c>
      <c r="BP39" s="26">
        <f t="shared" si="17"/>
        <v>0.74004840516499826</v>
      </c>
      <c r="BQ39" s="26">
        <f t="shared" si="18"/>
        <v>2.0040587526127638</v>
      </c>
      <c r="BR39" s="26">
        <f t="shared" si="18"/>
        <v>0.73579333709767525</v>
      </c>
    </row>
    <row r="40" spans="1:70" x14ac:dyDescent="0.25">
      <c r="A40" s="17">
        <v>1911</v>
      </c>
      <c r="B40" s="23">
        <v>-0.44</v>
      </c>
      <c r="C40" s="23">
        <f t="shared" si="1"/>
        <v>-0.18</v>
      </c>
      <c r="F40" s="18">
        <v>1772</v>
      </c>
      <c r="G40" s="65">
        <v>3.71820605895196E-3</v>
      </c>
      <c r="H40" s="65"/>
      <c r="I40" s="65">
        <v>0.226418400000057</v>
      </c>
      <c r="J40" s="65"/>
      <c r="K40" s="65">
        <v>-4.1601748786187401E-2</v>
      </c>
      <c r="L40" s="18"/>
      <c r="M40" s="66"/>
      <c r="O40" s="50">
        <v>1990</v>
      </c>
      <c r="P40" s="46">
        <v>354.45</v>
      </c>
      <c r="AA40" s="17">
        <v>1782</v>
      </c>
      <c r="AB40" s="23">
        <v>4.5147807766141003E-2</v>
      </c>
      <c r="AC40" s="23">
        <v>1.6115050219675301E-2</v>
      </c>
      <c r="AD40" s="23">
        <v>2.3632639983267099E-3</v>
      </c>
      <c r="AE40" s="23">
        <v>2.5465630702218E-8</v>
      </c>
      <c r="AF40" s="23">
        <v>-5.4190729321975601E-3</v>
      </c>
      <c r="AG40" s="23">
        <v>0.34375613524451909</v>
      </c>
      <c r="AH40" s="23">
        <v>0.40196320976209526</v>
      </c>
      <c r="AI40" s="23">
        <v>0.15276369987669042</v>
      </c>
      <c r="AJ40" s="46">
        <f t="shared" si="2"/>
        <v>1912</v>
      </c>
      <c r="AK40" s="23">
        <f t="shared" si="0"/>
        <v>0.53524312047198419</v>
      </c>
      <c r="AO40" s="26">
        <f t="shared" si="19"/>
        <v>2000</v>
      </c>
      <c r="AP40" s="26">
        <f t="shared" si="9"/>
        <v>1.7609005378315032</v>
      </c>
      <c r="AQ40" s="26">
        <f t="shared" si="10"/>
        <v>0.76377664909807663</v>
      </c>
      <c r="AR40" s="26">
        <f t="shared" si="11"/>
        <v>0.43374207270028148</v>
      </c>
      <c r="AT40" s="26">
        <f t="shared" si="20"/>
        <v>2000</v>
      </c>
      <c r="AU40" s="26">
        <f t="shared" si="3"/>
        <v>1.6451926535924031</v>
      </c>
      <c r="AV40" s="26">
        <f t="shared" si="4"/>
        <v>0.72164590040165422</v>
      </c>
      <c r="AW40" s="26">
        <f t="shared" si="12"/>
        <v>0.43863914589327008</v>
      </c>
      <c r="AY40" s="26">
        <f t="shared" si="21"/>
        <v>2000</v>
      </c>
      <c r="AZ40" s="26">
        <f t="shared" si="5"/>
        <v>1.7203018251927915</v>
      </c>
      <c r="BA40" s="26">
        <f t="shared" si="6"/>
        <v>0.75950302995806851</v>
      </c>
      <c r="BB40" s="26">
        <f t="shared" si="13"/>
        <v>0.44149405577300493</v>
      </c>
      <c r="BD40" s="26">
        <f t="shared" si="22"/>
        <v>2000</v>
      </c>
      <c r="BE40" s="26">
        <f t="shared" si="7"/>
        <v>2.0122676971377587</v>
      </c>
      <c r="BF40" s="26">
        <f t="shared" si="8"/>
        <v>0.75517391304356352</v>
      </c>
      <c r="BG40" s="26">
        <f t="shared" si="14"/>
        <v>0.37528501506917783</v>
      </c>
      <c r="BJ40" s="17">
        <f t="shared" si="15"/>
        <v>2000</v>
      </c>
      <c r="BK40" s="17">
        <f t="shared" si="15"/>
        <v>1.7609005378315032</v>
      </c>
      <c r="BL40" s="17">
        <f t="shared" si="15"/>
        <v>0.76377664909807663</v>
      </c>
      <c r="BM40" s="17">
        <f t="shared" si="16"/>
        <v>1.6451926535924031</v>
      </c>
      <c r="BN40" s="17">
        <f t="shared" si="16"/>
        <v>0.72164590040165422</v>
      </c>
      <c r="BO40" s="26">
        <f t="shared" si="17"/>
        <v>1.7203018251927915</v>
      </c>
      <c r="BP40" s="26">
        <f t="shared" si="17"/>
        <v>0.75950302995806851</v>
      </c>
      <c r="BQ40" s="26">
        <f t="shared" si="18"/>
        <v>2.0122676971377587</v>
      </c>
      <c r="BR40" s="26">
        <f t="shared" si="18"/>
        <v>0.75517391304356352</v>
      </c>
    </row>
    <row r="41" spans="1:70" x14ac:dyDescent="0.25">
      <c r="A41" s="17">
        <v>1912</v>
      </c>
      <c r="B41" s="23">
        <v>-0.36</v>
      </c>
      <c r="C41" s="23">
        <f t="shared" si="1"/>
        <v>-9.9999999999999978E-2</v>
      </c>
      <c r="F41" s="18">
        <v>1773</v>
      </c>
      <c r="G41" s="65">
        <v>3.7685966157205201E-3</v>
      </c>
      <c r="H41" s="65"/>
      <c r="I41" s="65">
        <v>0.233639999999809</v>
      </c>
      <c r="J41" s="65"/>
      <c r="K41" s="65">
        <v>-0.14361807298205101</v>
      </c>
      <c r="L41" s="18"/>
      <c r="M41" s="66"/>
      <c r="O41" s="50">
        <v>1991</v>
      </c>
      <c r="P41" s="46">
        <v>355.7</v>
      </c>
      <c r="AA41" s="17">
        <v>1783</v>
      </c>
      <c r="AB41" s="23">
        <v>4.6553171786591199E-2</v>
      </c>
      <c r="AC41" s="23">
        <v>1.6613739890387599E-2</v>
      </c>
      <c r="AD41" s="23">
        <v>2.43698387985015E-3</v>
      </c>
      <c r="AE41" s="23">
        <v>2.6261431661656701E-8</v>
      </c>
      <c r="AF41" s="23">
        <v>-3.7461990591632329E-3</v>
      </c>
      <c r="AG41" s="23">
        <v>-2.0009220682834474</v>
      </c>
      <c r="AH41" s="23">
        <v>-1.9390643455243501</v>
      </c>
      <c r="AI41" s="23">
        <v>-2.1465228095477222</v>
      </c>
      <c r="AJ41" s="46">
        <f t="shared" si="2"/>
        <v>1913</v>
      </c>
      <c r="AK41" s="23">
        <f t="shared" si="0"/>
        <v>0.80610612142260163</v>
      </c>
      <c r="AO41" s="26">
        <f t="shared" si="19"/>
        <v>2001</v>
      </c>
      <c r="AP41" s="26">
        <f t="shared" si="9"/>
        <v>1.7965471939666031</v>
      </c>
      <c r="AQ41" s="26">
        <f t="shared" si="10"/>
        <v>0.78027917397929514</v>
      </c>
      <c r="AR41" s="26">
        <f t="shared" si="11"/>
        <v>0.43432155670595768</v>
      </c>
      <c r="AT41" s="26">
        <f t="shared" si="20"/>
        <v>2001</v>
      </c>
      <c r="AU41" s="26">
        <f t="shared" si="3"/>
        <v>1.7019699646052686</v>
      </c>
      <c r="AV41" s="26">
        <f t="shared" si="4"/>
        <v>0.74292442023363492</v>
      </c>
      <c r="AW41" s="26">
        <f t="shared" si="12"/>
        <v>0.43650853756748786</v>
      </c>
      <c r="AY41" s="26">
        <f t="shared" si="21"/>
        <v>2001</v>
      </c>
      <c r="AZ41" s="26">
        <f t="shared" si="5"/>
        <v>1.7741014828791322</v>
      </c>
      <c r="BA41" s="26">
        <f t="shared" si="6"/>
        <v>0.77911883282581584</v>
      </c>
      <c r="BB41" s="26">
        <f t="shared" si="13"/>
        <v>0.43916249456113921</v>
      </c>
      <c r="BD41" s="26">
        <f t="shared" si="22"/>
        <v>2001</v>
      </c>
      <c r="BE41" s="26">
        <f t="shared" si="7"/>
        <v>2.0239465324057164</v>
      </c>
      <c r="BF41" s="26">
        <f t="shared" si="8"/>
        <v>0.77477075098818204</v>
      </c>
      <c r="BG41" s="26">
        <f t="shared" si="14"/>
        <v>0.38280198541967858</v>
      </c>
      <c r="BJ41" s="17">
        <f t="shared" si="15"/>
        <v>2001</v>
      </c>
      <c r="BK41" s="17">
        <f t="shared" si="15"/>
        <v>1.7965471939666031</v>
      </c>
      <c r="BL41" s="17">
        <f t="shared" si="15"/>
        <v>0.78027917397929514</v>
      </c>
      <c r="BM41" s="17">
        <f t="shared" si="16"/>
        <v>1.7019699646052686</v>
      </c>
      <c r="BN41" s="17">
        <f t="shared" si="16"/>
        <v>0.74292442023363492</v>
      </c>
      <c r="BO41" s="26">
        <f t="shared" si="17"/>
        <v>1.7741014828791322</v>
      </c>
      <c r="BP41" s="26">
        <f t="shared" si="17"/>
        <v>0.77911883282581584</v>
      </c>
      <c r="BQ41" s="26">
        <f t="shared" si="18"/>
        <v>2.0239465324057164</v>
      </c>
      <c r="BR41" s="26">
        <f t="shared" si="18"/>
        <v>0.77477075098818204</v>
      </c>
    </row>
    <row r="42" spans="1:70" x14ac:dyDescent="0.25">
      <c r="A42" s="17">
        <v>1913</v>
      </c>
      <c r="B42" s="23">
        <v>-0.34</v>
      </c>
      <c r="C42" s="23">
        <f t="shared" si="1"/>
        <v>-8.0000000000000016E-2</v>
      </c>
      <c r="F42" s="18">
        <v>1774</v>
      </c>
      <c r="G42" s="65">
        <v>3.8243490720524E-3</v>
      </c>
      <c r="H42" s="65"/>
      <c r="I42" s="65">
        <v>0.23873760000015001</v>
      </c>
      <c r="J42" s="65"/>
      <c r="K42" s="65">
        <v>0.27586303436918103</v>
      </c>
      <c r="L42" s="18"/>
      <c r="M42" s="66"/>
      <c r="O42" s="50">
        <v>1992</v>
      </c>
      <c r="P42" s="46">
        <v>356.54</v>
      </c>
      <c r="AA42" s="17">
        <v>1784</v>
      </c>
      <c r="AB42" s="23">
        <v>4.7958204131966803E-2</v>
      </c>
      <c r="AC42" s="23">
        <v>1.71121375017689E-2</v>
      </c>
      <c r="AD42" s="23">
        <v>2.5106958028044998E-3</v>
      </c>
      <c r="AE42" s="23">
        <v>2.7057232621095399E-8</v>
      </c>
      <c r="AF42" s="23">
        <v>1.0342508530150941E-3</v>
      </c>
      <c r="AG42" s="23">
        <v>-1.3333706311643143</v>
      </c>
      <c r="AH42" s="23">
        <v>-1.2647553158175264</v>
      </c>
      <c r="AI42" s="23">
        <v>-3.0563876797589069</v>
      </c>
      <c r="AJ42" s="46">
        <f t="shared" si="2"/>
        <v>1914</v>
      </c>
      <c r="AK42" s="23">
        <f t="shared" si="0"/>
        <v>0.43528382906660684</v>
      </c>
      <c r="AO42" s="26">
        <f t="shared" si="19"/>
        <v>2002</v>
      </c>
      <c r="AP42" s="26">
        <f t="shared" si="9"/>
        <v>1.8325970410306809</v>
      </c>
      <c r="AQ42" s="26">
        <f t="shared" si="10"/>
        <v>0.79695816751319626</v>
      </c>
      <c r="AR42" s="26">
        <f t="shared" si="11"/>
        <v>0.43487910853821671</v>
      </c>
      <c r="AT42" s="26">
        <f t="shared" si="20"/>
        <v>2002</v>
      </c>
      <c r="AU42" s="26">
        <f t="shared" si="3"/>
        <v>1.7601155527672745</v>
      </c>
      <c r="AV42" s="26">
        <f t="shared" si="4"/>
        <v>0.76466641954414172</v>
      </c>
      <c r="AW42" s="26">
        <f t="shared" si="12"/>
        <v>0.43444103334120543</v>
      </c>
      <c r="AY42" s="26">
        <f t="shared" si="21"/>
        <v>2002</v>
      </c>
      <c r="AZ42" s="26">
        <f t="shared" si="5"/>
        <v>1.8286803631222028</v>
      </c>
      <c r="BA42" s="26">
        <f t="shared" si="6"/>
        <v>0.79889581376818342</v>
      </c>
      <c r="BB42" s="26">
        <f t="shared" si="13"/>
        <v>0.43687012223622629</v>
      </c>
      <c r="BD42" s="26">
        <f t="shared" si="22"/>
        <v>2002</v>
      </c>
      <c r="BE42" s="26">
        <f t="shared" si="7"/>
        <v>2.0390952584166371</v>
      </c>
      <c r="BF42" s="26">
        <f t="shared" si="8"/>
        <v>0.79458385093164452</v>
      </c>
      <c r="BG42" s="26">
        <f t="shared" si="14"/>
        <v>0.38967470874736915</v>
      </c>
      <c r="BJ42" s="17">
        <f t="shared" si="15"/>
        <v>2002</v>
      </c>
      <c r="BK42" s="17">
        <f t="shared" si="15"/>
        <v>1.8325970410306809</v>
      </c>
      <c r="BL42" s="17">
        <f t="shared" si="15"/>
        <v>0.79695816751319626</v>
      </c>
      <c r="BM42" s="17">
        <f t="shared" si="16"/>
        <v>1.7601155527672745</v>
      </c>
      <c r="BN42" s="17">
        <f t="shared" si="16"/>
        <v>0.76466641954414172</v>
      </c>
      <c r="BO42" s="26">
        <f t="shared" si="17"/>
        <v>1.8286803631222028</v>
      </c>
      <c r="BP42" s="26">
        <f t="shared" si="17"/>
        <v>0.79889581376818342</v>
      </c>
      <c r="BQ42" s="26">
        <f t="shared" si="18"/>
        <v>2.0390952584166371</v>
      </c>
      <c r="BR42" s="26">
        <f t="shared" si="18"/>
        <v>0.79458385093164452</v>
      </c>
    </row>
    <row r="43" spans="1:70" x14ac:dyDescent="0.25">
      <c r="A43" s="17">
        <v>1914</v>
      </c>
      <c r="B43" s="23">
        <v>-0.15</v>
      </c>
      <c r="C43" s="23">
        <f t="shared" si="1"/>
        <v>0.11000000000000001</v>
      </c>
      <c r="F43" s="18">
        <v>1775</v>
      </c>
      <c r="G43" s="65">
        <v>3.9134606986899597E-3</v>
      </c>
      <c r="H43" s="65"/>
      <c r="I43" s="65">
        <v>0.242985599999997</v>
      </c>
      <c r="J43" s="65"/>
      <c r="K43" s="65">
        <v>0.15118808069467499</v>
      </c>
      <c r="L43" s="18"/>
      <c r="M43" s="66"/>
      <c r="O43" s="50">
        <v>1993</v>
      </c>
      <c r="P43" s="46">
        <v>357.21</v>
      </c>
      <c r="AA43" s="17">
        <v>1785</v>
      </c>
      <c r="AB43" s="23">
        <v>4.9362904973994502E-2</v>
      </c>
      <c r="AC43" s="23">
        <v>1.7610243506762699E-2</v>
      </c>
      <c r="AD43" s="23">
        <v>2.5843997714112498E-3</v>
      </c>
      <c r="AE43" s="23">
        <v>2.7853033580559799E-8</v>
      </c>
      <c r="AF43" s="23">
        <v>-5.8109754241131781E-3</v>
      </c>
      <c r="AG43" s="23">
        <v>-0.34637561922953958</v>
      </c>
      <c r="AH43" s="23">
        <v>-0.28262901854845074</v>
      </c>
      <c r="AI43" s="23">
        <v>-0.28608776137539121</v>
      </c>
      <c r="AJ43" s="46">
        <f t="shared" si="2"/>
        <v>1915</v>
      </c>
      <c r="AK43" s="23">
        <f t="shared" si="0"/>
        <v>0.25274500819744167</v>
      </c>
      <c r="AO43" s="26">
        <f t="shared" si="19"/>
        <v>2003</v>
      </c>
      <c r="AP43" s="26">
        <f t="shared" si="9"/>
        <v>1.8690500790238502</v>
      </c>
      <c r="AQ43" s="26">
        <f t="shared" si="10"/>
        <v>0.81381362969989368</v>
      </c>
      <c r="AR43" s="26">
        <f t="shared" si="11"/>
        <v>0.43541563644186815</v>
      </c>
      <c r="AT43" s="26">
        <f t="shared" si="20"/>
        <v>2003</v>
      </c>
      <c r="AU43" s="26">
        <f t="shared" si="3"/>
        <v>1.819629418077966</v>
      </c>
      <c r="AV43" s="26">
        <f t="shared" si="4"/>
        <v>0.78687189833351567</v>
      </c>
      <c r="AW43" s="26">
        <f t="shared" si="12"/>
        <v>0.4324352478125304</v>
      </c>
      <c r="AY43" s="26">
        <f t="shared" si="21"/>
        <v>2003</v>
      </c>
      <c r="AZ43" s="26">
        <f t="shared" si="5"/>
        <v>1.8840384659215488</v>
      </c>
      <c r="BA43" s="26">
        <f t="shared" si="6"/>
        <v>0.81883397278517123</v>
      </c>
      <c r="BB43" s="26">
        <f t="shared" si="13"/>
        <v>0.43461637731724923</v>
      </c>
      <c r="BD43" s="26">
        <f t="shared" si="22"/>
        <v>2003</v>
      </c>
      <c r="BE43" s="26">
        <f t="shared" si="7"/>
        <v>2.0577138751668826</v>
      </c>
      <c r="BF43" s="26">
        <f t="shared" si="8"/>
        <v>0.81461321287400779</v>
      </c>
      <c r="BG43" s="26">
        <f t="shared" si="14"/>
        <v>0.39588264564136344</v>
      </c>
      <c r="BJ43" s="17">
        <f t="shared" si="15"/>
        <v>2003</v>
      </c>
      <c r="BK43" s="17">
        <f t="shared" si="15"/>
        <v>1.8690500790238502</v>
      </c>
      <c r="BL43" s="17">
        <f t="shared" si="15"/>
        <v>0.81381362969989368</v>
      </c>
      <c r="BM43" s="17">
        <f t="shared" si="16"/>
        <v>1.819629418077966</v>
      </c>
      <c r="BN43" s="17">
        <f t="shared" si="16"/>
        <v>0.78687189833351567</v>
      </c>
      <c r="BO43" s="26">
        <f t="shared" si="17"/>
        <v>1.8840384659215488</v>
      </c>
      <c r="BP43" s="26">
        <f t="shared" si="17"/>
        <v>0.81883397278517123</v>
      </c>
      <c r="BQ43" s="26">
        <f t="shared" si="18"/>
        <v>2.0577138751668826</v>
      </c>
      <c r="BR43" s="26">
        <f t="shared" si="18"/>
        <v>0.81461321287400779</v>
      </c>
    </row>
    <row r="44" spans="1:70" x14ac:dyDescent="0.25">
      <c r="A44" s="17">
        <v>1915</v>
      </c>
      <c r="B44" s="23">
        <v>-0.14000000000000001</v>
      </c>
      <c r="C44" s="23">
        <f t="shared" si="1"/>
        <v>0.12</v>
      </c>
      <c r="F44" s="18">
        <v>1776</v>
      </c>
      <c r="G44" s="65">
        <v>3.9994879912663801E-3</v>
      </c>
      <c r="H44" s="65"/>
      <c r="I44" s="65">
        <v>0.24893280000003401</v>
      </c>
      <c r="J44" s="65"/>
      <c r="K44" s="65">
        <v>0.40477749235997301</v>
      </c>
      <c r="L44" s="18"/>
      <c r="M44" s="66"/>
      <c r="O44" s="50">
        <v>1994</v>
      </c>
      <c r="P44" s="46">
        <v>358.96</v>
      </c>
      <c r="AA44" s="17">
        <v>1786</v>
      </c>
      <c r="AB44" s="23">
        <v>5.0767274484270999E-2</v>
      </c>
      <c r="AC44" s="23">
        <v>1.81080583571398E-2</v>
      </c>
      <c r="AD44" s="23">
        <v>2.6580957898843902E-3</v>
      </c>
      <c r="AE44" s="23">
        <v>2.86488345399985E-8</v>
      </c>
      <c r="AF44" s="23">
        <v>-1.1337811435274741E-3</v>
      </c>
      <c r="AG44" s="23">
        <v>1.3266509386473946E-2</v>
      </c>
      <c r="AH44" s="23">
        <v>8.3666185523076211E-2</v>
      </c>
      <c r="AI44" s="23">
        <v>-9.3446287059701025E-3</v>
      </c>
      <c r="AJ44" s="46">
        <f t="shared" si="2"/>
        <v>1916</v>
      </c>
      <c r="AK44" s="23">
        <f t="shared" si="0"/>
        <v>-0.19216461080815178</v>
      </c>
      <c r="AO44" s="26">
        <f t="shared" si="19"/>
        <v>2004</v>
      </c>
      <c r="AP44" s="26">
        <f t="shared" si="9"/>
        <v>1.9059063079462248</v>
      </c>
      <c r="AQ44" s="26">
        <f t="shared" si="10"/>
        <v>0.83084556053933056</v>
      </c>
      <c r="AR44" s="26">
        <f t="shared" si="11"/>
        <v>0.43593200624569889</v>
      </c>
      <c r="AT44" s="26">
        <f t="shared" si="20"/>
        <v>2004</v>
      </c>
      <c r="AU44" s="26">
        <f t="shared" si="3"/>
        <v>1.8805115605377978</v>
      </c>
      <c r="AV44" s="26">
        <f t="shared" si="4"/>
        <v>0.80954085660130204</v>
      </c>
      <c r="AW44" s="26">
        <f t="shared" si="12"/>
        <v>0.43048969949952642</v>
      </c>
      <c r="AY44" s="26">
        <f t="shared" si="21"/>
        <v>2004</v>
      </c>
      <c r="AZ44" s="26">
        <f t="shared" si="5"/>
        <v>1.9401757912780795</v>
      </c>
      <c r="BA44" s="26">
        <f t="shared" si="6"/>
        <v>0.83893330987672243</v>
      </c>
      <c r="BB44" s="26">
        <f t="shared" si="13"/>
        <v>0.43240066887139128</v>
      </c>
      <c r="BD44" s="26">
        <f t="shared" si="22"/>
        <v>2004</v>
      </c>
      <c r="BE44" s="26">
        <f t="shared" si="7"/>
        <v>2.0798023826610006</v>
      </c>
      <c r="BF44" s="26">
        <f t="shared" si="8"/>
        <v>0.83485883681538553</v>
      </c>
      <c r="BG44" s="26">
        <f t="shared" si="14"/>
        <v>0.40141257831776617</v>
      </c>
      <c r="BJ44" s="17">
        <f t="shared" si="15"/>
        <v>2004</v>
      </c>
      <c r="BK44" s="17">
        <f t="shared" si="15"/>
        <v>1.9059063079462248</v>
      </c>
      <c r="BL44" s="17">
        <f t="shared" si="15"/>
        <v>0.83084556053933056</v>
      </c>
      <c r="BM44" s="17">
        <f t="shared" si="16"/>
        <v>1.8805115605377978</v>
      </c>
      <c r="BN44" s="17">
        <f t="shared" si="16"/>
        <v>0.80954085660130204</v>
      </c>
      <c r="BO44" s="26">
        <f t="shared" si="17"/>
        <v>1.9401757912780795</v>
      </c>
      <c r="BP44" s="26">
        <f t="shared" si="17"/>
        <v>0.83893330987672243</v>
      </c>
      <c r="BQ44" s="26">
        <f t="shared" si="18"/>
        <v>2.0798023826610006</v>
      </c>
      <c r="BR44" s="26">
        <f t="shared" si="18"/>
        <v>0.83485883681538553</v>
      </c>
    </row>
    <row r="45" spans="1:70" x14ac:dyDescent="0.25">
      <c r="A45" s="17">
        <v>1916</v>
      </c>
      <c r="B45" s="23">
        <v>-0.36</v>
      </c>
      <c r="C45" s="23">
        <f t="shared" si="1"/>
        <v>-9.9999999999999978E-2</v>
      </c>
      <c r="F45" s="18">
        <v>1777</v>
      </c>
      <c r="G45" s="65">
        <v>4.0828430676855898E-3</v>
      </c>
      <c r="H45" s="65"/>
      <c r="I45" s="65">
        <v>0.257003999999938</v>
      </c>
      <c r="J45" s="65"/>
      <c r="K45" s="65">
        <v>0.63787954340662101</v>
      </c>
      <c r="L45" s="18"/>
      <c r="M45" s="66"/>
      <c r="O45" s="50">
        <v>1995</v>
      </c>
      <c r="P45" s="46">
        <v>360.97</v>
      </c>
      <c r="AA45" s="17">
        <v>1787</v>
      </c>
      <c r="AB45" s="23">
        <v>5.21713128342585E-2</v>
      </c>
      <c r="AC45" s="23">
        <v>1.8605582503503498E-2</v>
      </c>
      <c r="AD45" s="23">
        <v>2.7317838624290498E-3</v>
      </c>
      <c r="AE45" s="23">
        <v>2.9444635499437201E-8</v>
      </c>
      <c r="AF45" s="23">
        <v>-5.6123164969475569E-3</v>
      </c>
      <c r="AG45" s="23">
        <v>0.15707387893863434</v>
      </c>
      <c r="AH45" s="23">
        <v>0.2249702710865133</v>
      </c>
      <c r="AI45" s="23">
        <v>0.18296400281029029</v>
      </c>
      <c r="AJ45" s="46">
        <f t="shared" si="2"/>
        <v>1917</v>
      </c>
      <c r="AK45" s="23">
        <f t="shared" si="0"/>
        <v>-0.37097189556745952</v>
      </c>
      <c r="AO45" s="26">
        <f t="shared" si="19"/>
        <v>2005</v>
      </c>
      <c r="AP45" s="26">
        <f t="shared" si="9"/>
        <v>1.943165727797691</v>
      </c>
      <c r="AQ45" s="26">
        <f t="shared" si="10"/>
        <v>0.84805396003145006</v>
      </c>
      <c r="AR45" s="26">
        <f t="shared" si="11"/>
        <v>0.43642904354462947</v>
      </c>
      <c r="AT45" s="26">
        <f t="shared" si="20"/>
        <v>2005</v>
      </c>
      <c r="AU45" s="26">
        <f t="shared" si="3"/>
        <v>1.9427619801467699</v>
      </c>
      <c r="AV45" s="26">
        <f t="shared" si="4"/>
        <v>0.83267329434818294</v>
      </c>
      <c r="AW45" s="26">
        <f t="shared" si="12"/>
        <v>0.42860283599191956</v>
      </c>
      <c r="AY45" s="26">
        <f t="shared" si="21"/>
        <v>2005</v>
      </c>
      <c r="AZ45" s="26">
        <f t="shared" si="5"/>
        <v>1.9970923391908855</v>
      </c>
      <c r="BA45" s="26">
        <f t="shared" si="6"/>
        <v>0.85919382504295072</v>
      </c>
      <c r="BB45" s="26">
        <f t="shared" si="13"/>
        <v>0.43022238290246001</v>
      </c>
      <c r="BD45" s="26">
        <f t="shared" si="22"/>
        <v>2005</v>
      </c>
      <c r="BE45" s="26">
        <f t="shared" si="7"/>
        <v>2.1053607808971719</v>
      </c>
      <c r="BF45" s="26">
        <f t="shared" si="8"/>
        <v>0.85532072275555038</v>
      </c>
      <c r="BG45" s="26">
        <f t="shared" si="14"/>
        <v>0.40625850472576325</v>
      </c>
      <c r="BJ45" s="17">
        <f t="shared" si="15"/>
        <v>2005</v>
      </c>
      <c r="BK45" s="17">
        <f t="shared" si="15"/>
        <v>1.943165727797691</v>
      </c>
      <c r="BL45" s="17">
        <f t="shared" si="15"/>
        <v>0.84805396003145006</v>
      </c>
      <c r="BM45" s="17">
        <f t="shared" si="16"/>
        <v>1.9427619801467699</v>
      </c>
      <c r="BN45" s="17">
        <f t="shared" si="16"/>
        <v>0.83267329434818294</v>
      </c>
      <c r="BO45" s="26">
        <f t="shared" si="17"/>
        <v>1.9970923391908855</v>
      </c>
      <c r="BP45" s="26">
        <f t="shared" si="17"/>
        <v>0.85919382504295072</v>
      </c>
      <c r="BQ45" s="26">
        <f t="shared" si="18"/>
        <v>2.1053607808971719</v>
      </c>
      <c r="BR45" s="26">
        <f t="shared" si="18"/>
        <v>0.85532072275555038</v>
      </c>
    </row>
    <row r="46" spans="1:70" x14ac:dyDescent="0.25">
      <c r="A46" s="17">
        <v>1917</v>
      </c>
      <c r="B46" s="23">
        <v>-0.46</v>
      </c>
      <c r="C46" s="23">
        <f t="shared" si="1"/>
        <v>-0.2</v>
      </c>
      <c r="F46" s="18">
        <v>1778</v>
      </c>
      <c r="G46" s="65">
        <v>4.1603392467248904E-3</v>
      </c>
      <c r="H46" s="65"/>
      <c r="I46" s="65">
        <v>0.266562000000022</v>
      </c>
      <c r="J46" s="65"/>
      <c r="K46" s="65">
        <v>0.140626371309931</v>
      </c>
      <c r="L46" s="18"/>
      <c r="M46" s="66"/>
      <c r="O46" s="50">
        <v>1996</v>
      </c>
      <c r="P46" s="46">
        <v>362.74</v>
      </c>
      <c r="AA46" s="17">
        <v>1788</v>
      </c>
      <c r="AB46" s="23">
        <v>5.3575020195287197E-2</v>
      </c>
      <c r="AC46" s="23">
        <v>1.9102816395292901E-2</v>
      </c>
      <c r="AD46" s="23">
        <v>2.8054639932442102E-3</v>
      </c>
      <c r="AE46" s="23">
        <v>3.0240436458875902E-8</v>
      </c>
      <c r="AF46" s="23">
        <v>-1.5780478905349268E-2</v>
      </c>
      <c r="AG46" s="23">
        <v>0.27199295987233746</v>
      </c>
      <c r="AH46" s="23">
        <v>0.33169581179124896</v>
      </c>
      <c r="AI46" s="23">
        <v>0.10105986311042739</v>
      </c>
      <c r="AJ46" s="46">
        <f t="shared" si="2"/>
        <v>1918</v>
      </c>
      <c r="AK46" s="23">
        <f t="shared" si="0"/>
        <v>-5.3720988716805008E-2</v>
      </c>
      <c r="AO46" s="26">
        <f t="shared" si="19"/>
        <v>2006</v>
      </c>
      <c r="AP46" s="26">
        <f t="shared" si="9"/>
        <v>1.9808283385787036</v>
      </c>
      <c r="AQ46" s="26">
        <f t="shared" si="10"/>
        <v>0.8654388281764227</v>
      </c>
      <c r="AR46" s="26">
        <f t="shared" si="11"/>
        <v>0.43690753576223462</v>
      </c>
      <c r="AT46" s="26">
        <f t="shared" si="20"/>
        <v>2006</v>
      </c>
      <c r="AU46" s="26">
        <f t="shared" si="3"/>
        <v>2.0063806769044277</v>
      </c>
      <c r="AV46" s="26">
        <f t="shared" si="4"/>
        <v>0.85626921157370361</v>
      </c>
      <c r="AW46" s="26">
        <f t="shared" si="12"/>
        <v>0.42677305529816528</v>
      </c>
      <c r="AY46" s="26">
        <f t="shared" si="21"/>
        <v>2006</v>
      </c>
      <c r="AZ46" s="26">
        <f t="shared" si="5"/>
        <v>2.0547881096606488</v>
      </c>
      <c r="BA46" s="26">
        <f t="shared" si="6"/>
        <v>0.8796155182837424</v>
      </c>
      <c r="BB46" s="26">
        <f t="shared" si="13"/>
        <v>0.4280808878288731</v>
      </c>
      <c r="BD46" s="26">
        <f t="shared" si="22"/>
        <v>2006</v>
      </c>
      <c r="BE46" s="26">
        <f t="shared" si="7"/>
        <v>2.1343890698744872</v>
      </c>
      <c r="BF46" s="26">
        <f t="shared" si="8"/>
        <v>0.87599887069444549</v>
      </c>
      <c r="BG46" s="26">
        <f t="shared" si="14"/>
        <v>0.41042136274899432</v>
      </c>
      <c r="BJ46" s="17">
        <f t="shared" si="15"/>
        <v>2006</v>
      </c>
      <c r="BK46" s="17">
        <f t="shared" si="15"/>
        <v>1.9808283385787036</v>
      </c>
      <c r="BL46" s="17">
        <f t="shared" si="15"/>
        <v>0.8654388281764227</v>
      </c>
      <c r="BM46" s="17">
        <f t="shared" si="16"/>
        <v>2.0063806769044277</v>
      </c>
      <c r="BN46" s="17">
        <f t="shared" si="16"/>
        <v>0.85626921157370361</v>
      </c>
      <c r="BO46" s="26">
        <f t="shared" si="17"/>
        <v>2.0547881096606488</v>
      </c>
      <c r="BP46" s="26">
        <f t="shared" si="17"/>
        <v>0.8796155182837424</v>
      </c>
      <c r="BQ46" s="26">
        <f t="shared" si="18"/>
        <v>2.1343890698744872</v>
      </c>
      <c r="BR46" s="26">
        <f t="shared" si="18"/>
        <v>0.87599887069444549</v>
      </c>
    </row>
    <row r="47" spans="1:70" x14ac:dyDescent="0.25">
      <c r="A47" s="17">
        <v>1918</v>
      </c>
      <c r="B47" s="23">
        <v>-0.28999999999999998</v>
      </c>
      <c r="C47" s="23">
        <f t="shared" si="1"/>
        <v>-2.9999999999999971E-2</v>
      </c>
      <c r="F47" s="18">
        <v>1779</v>
      </c>
      <c r="G47" s="65">
        <v>4.2399658842794804E-3</v>
      </c>
      <c r="H47" s="65"/>
      <c r="I47" s="65">
        <v>0.27824399999997201</v>
      </c>
      <c r="J47" s="65"/>
      <c r="K47" s="65">
        <v>-0.27249659646132202</v>
      </c>
      <c r="L47" s="18"/>
      <c r="M47" s="66"/>
      <c r="O47" s="50">
        <v>1997</v>
      </c>
      <c r="P47" s="46">
        <v>363.88</v>
      </c>
      <c r="AA47" s="17">
        <v>1789</v>
      </c>
      <c r="AB47" s="23">
        <v>5.49783967385504E-2</v>
      </c>
      <c r="AC47" s="23">
        <v>1.95997604807885E-2</v>
      </c>
      <c r="AD47" s="23">
        <v>2.8791361865200798E-3</v>
      </c>
      <c r="AE47" s="23">
        <v>3.1036237418340203E-8</v>
      </c>
      <c r="AF47" s="23">
        <v>-1.0412334455150577E-2</v>
      </c>
      <c r="AG47" s="23">
        <v>0.36473855393589455</v>
      </c>
      <c r="AH47" s="23">
        <v>0.43178354392284035</v>
      </c>
      <c r="AI47" s="23">
        <v>0.100351402157902</v>
      </c>
      <c r="AJ47" s="46">
        <f t="shared" si="2"/>
        <v>1919</v>
      </c>
      <c r="AK47" s="23">
        <f t="shared" si="0"/>
        <v>-1.6880203573976557E-2</v>
      </c>
      <c r="AO47" s="26">
        <f t="shared" si="19"/>
        <v>2007</v>
      </c>
      <c r="AP47" s="26">
        <f t="shared" si="9"/>
        <v>2.0188941402884666</v>
      </c>
      <c r="AQ47" s="26">
        <f t="shared" si="10"/>
        <v>0.88300016497407796</v>
      </c>
      <c r="AR47" s="26">
        <f t="shared" si="11"/>
        <v>0.43736823410063086</v>
      </c>
      <c r="AT47" s="26">
        <f t="shared" si="20"/>
        <v>2007</v>
      </c>
      <c r="AU47" s="26">
        <f t="shared" si="3"/>
        <v>2.0713676508112258</v>
      </c>
      <c r="AV47" s="26">
        <f t="shared" si="4"/>
        <v>0.8803286082776367</v>
      </c>
      <c r="AW47" s="26">
        <f t="shared" si="12"/>
        <v>0.42499872387833554</v>
      </c>
      <c r="AY47" s="26">
        <f t="shared" si="21"/>
        <v>2007</v>
      </c>
      <c r="AZ47" s="26">
        <f t="shared" si="5"/>
        <v>2.1132631026864601</v>
      </c>
      <c r="BA47" s="26">
        <f t="shared" si="6"/>
        <v>0.90019838959915432</v>
      </c>
      <c r="BB47" s="26">
        <f t="shared" si="13"/>
        <v>0.42597553918146208</v>
      </c>
      <c r="BD47" s="26">
        <f t="shared" si="22"/>
        <v>2007</v>
      </c>
      <c r="BE47" s="26">
        <f t="shared" si="7"/>
        <v>2.1668872495920368</v>
      </c>
      <c r="BF47" s="26">
        <f t="shared" si="8"/>
        <v>0.89689328063246876</v>
      </c>
      <c r="BG47" s="26">
        <f t="shared" si="14"/>
        <v>0.41390860590523493</v>
      </c>
      <c r="BJ47" s="17">
        <f t="shared" si="15"/>
        <v>2007</v>
      </c>
      <c r="BK47" s="17">
        <f t="shared" si="15"/>
        <v>2.0188941402884666</v>
      </c>
      <c r="BL47" s="17">
        <f t="shared" si="15"/>
        <v>0.88300016497407796</v>
      </c>
      <c r="BM47" s="17">
        <f t="shared" si="16"/>
        <v>2.0713676508112258</v>
      </c>
      <c r="BN47" s="17">
        <f t="shared" si="16"/>
        <v>0.8803286082776367</v>
      </c>
      <c r="BO47" s="26">
        <f t="shared" si="17"/>
        <v>2.1132631026864601</v>
      </c>
      <c r="BP47" s="26">
        <f t="shared" si="17"/>
        <v>0.90019838959915432</v>
      </c>
      <c r="BQ47" s="26">
        <f t="shared" si="18"/>
        <v>2.1668872495920368</v>
      </c>
      <c r="BR47" s="26">
        <f t="shared" si="18"/>
        <v>0.89689328063246876</v>
      </c>
    </row>
    <row r="48" spans="1:70" x14ac:dyDescent="0.25">
      <c r="A48" s="17">
        <v>1919</v>
      </c>
      <c r="B48" s="23">
        <v>-0.27</v>
      </c>
      <c r="C48" s="23">
        <f t="shared" si="1"/>
        <v>-1.0000000000000009E-2</v>
      </c>
      <c r="F48" s="18">
        <v>1780</v>
      </c>
      <c r="G48" s="65">
        <v>4.3337134279476004E-3</v>
      </c>
      <c r="H48" s="65"/>
      <c r="I48" s="65">
        <v>0.29205000000001702</v>
      </c>
      <c r="J48" s="65"/>
      <c r="K48" s="65">
        <v>0.26126822874815703</v>
      </c>
      <c r="L48" s="18"/>
      <c r="M48" s="66"/>
      <c r="O48" s="50">
        <v>1998</v>
      </c>
      <c r="P48" s="46">
        <v>366.84</v>
      </c>
      <c r="AA48" s="17">
        <v>1790</v>
      </c>
      <c r="AB48" s="23">
        <v>5.6381442635112002E-2</v>
      </c>
      <c r="AC48" s="23">
        <v>2.00964152071147E-2</v>
      </c>
      <c r="AD48" s="23">
        <v>2.9528004464402799E-3</v>
      </c>
      <c r="AE48" s="23">
        <v>3.18320383777789E-8</v>
      </c>
      <c r="AF48" s="23">
        <v>-1.1317033119012306E-2</v>
      </c>
      <c r="AG48" s="23">
        <v>0.39722600555126386</v>
      </c>
      <c r="AH48" s="23">
        <v>0.46533966255295689</v>
      </c>
      <c r="AI48" s="23">
        <v>-0.1953067571539957</v>
      </c>
      <c r="AJ48" s="46">
        <f t="shared" si="2"/>
        <v>1920</v>
      </c>
      <c r="AK48" s="23">
        <f t="shared" si="0"/>
        <v>-1.8560808295353292E-2</v>
      </c>
      <c r="AO48" s="26">
        <f t="shared" si="19"/>
        <v>2008</v>
      </c>
      <c r="AP48" s="26">
        <f t="shared" si="9"/>
        <v>2.0573631329275486</v>
      </c>
      <c r="AQ48" s="26">
        <f t="shared" si="10"/>
        <v>0.90073797042447268</v>
      </c>
      <c r="AR48" s="26">
        <f t="shared" si="11"/>
        <v>0.43781185538342821</v>
      </c>
      <c r="AT48" s="26">
        <f t="shared" si="20"/>
        <v>2008</v>
      </c>
      <c r="AU48" s="26">
        <f t="shared" si="3"/>
        <v>2.1377229018671642</v>
      </c>
      <c r="AV48" s="26">
        <f t="shared" si="4"/>
        <v>0.90485148446055064</v>
      </c>
      <c r="AW48" s="26">
        <f t="shared" si="12"/>
        <v>0.42327819179474607</v>
      </c>
      <c r="AY48" s="26">
        <f t="shared" si="21"/>
        <v>2008</v>
      </c>
      <c r="AZ48" s="26">
        <f t="shared" si="5"/>
        <v>2.1725173182696835</v>
      </c>
      <c r="BA48" s="26">
        <f t="shared" si="6"/>
        <v>0.9209424389890728</v>
      </c>
      <c r="BB48" s="26">
        <f t="shared" si="13"/>
        <v>0.42390568362537323</v>
      </c>
      <c r="BD48" s="26">
        <f t="shared" si="22"/>
        <v>2008</v>
      </c>
      <c r="BE48" s="26">
        <f t="shared" si="7"/>
        <v>2.2028553200543683</v>
      </c>
      <c r="BF48" s="26">
        <f t="shared" si="8"/>
        <v>0.91800395256916545</v>
      </c>
      <c r="BG48" s="26">
        <f t="shared" si="14"/>
        <v>0.41673365663729034</v>
      </c>
      <c r="BJ48" s="17">
        <f t="shared" si="15"/>
        <v>2008</v>
      </c>
      <c r="BK48" s="17">
        <f t="shared" si="15"/>
        <v>2.0573631329275486</v>
      </c>
      <c r="BL48" s="17">
        <f t="shared" si="15"/>
        <v>0.90073797042447268</v>
      </c>
      <c r="BM48" s="17">
        <f t="shared" si="16"/>
        <v>2.1377229018671642</v>
      </c>
      <c r="BN48" s="17">
        <f t="shared" si="16"/>
        <v>0.90485148446055064</v>
      </c>
      <c r="BO48" s="26">
        <f t="shared" si="17"/>
        <v>2.1725173182696835</v>
      </c>
      <c r="BP48" s="26">
        <f t="shared" si="17"/>
        <v>0.9209424389890728</v>
      </c>
      <c r="BQ48" s="26">
        <f t="shared" si="18"/>
        <v>2.2028553200543683</v>
      </c>
      <c r="BR48" s="26">
        <f t="shared" si="18"/>
        <v>0.91800395256916545</v>
      </c>
    </row>
    <row r="49" spans="1:70" x14ac:dyDescent="0.25">
      <c r="A49" s="17">
        <v>1920</v>
      </c>
      <c r="B49" s="23">
        <v>-0.27</v>
      </c>
      <c r="C49" s="23">
        <f t="shared" si="1"/>
        <v>-1.0000000000000009E-2</v>
      </c>
      <c r="F49" s="18">
        <v>1781</v>
      </c>
      <c r="G49" s="65">
        <v>4.4307813864628799E-3</v>
      </c>
      <c r="H49" s="65"/>
      <c r="I49" s="65">
        <v>0.315414000000033</v>
      </c>
      <c r="J49" s="65">
        <v>7.4329999999999993E-2</v>
      </c>
      <c r="K49" s="65">
        <v>-0.43845445937576</v>
      </c>
      <c r="L49" s="18"/>
      <c r="M49" s="66"/>
      <c r="O49" s="50">
        <v>1999</v>
      </c>
      <c r="P49" s="46">
        <v>368.54</v>
      </c>
      <c r="AA49" s="17">
        <v>1791</v>
      </c>
      <c r="AB49" s="23">
        <v>5.7784158055903298E-2</v>
      </c>
      <c r="AC49" s="23">
        <v>2.0592781020245501E-2</v>
      </c>
      <c r="AD49" s="23">
        <v>3.0264567771810299E-3</v>
      </c>
      <c r="AE49" s="23">
        <v>3.2627839337217598E-8</v>
      </c>
      <c r="AF49" s="23">
        <v>-4.4450466868903495E-3</v>
      </c>
      <c r="AG49" s="23">
        <v>0.38300697521440175</v>
      </c>
      <c r="AH49" s="23">
        <v>0.45996535700868058</v>
      </c>
      <c r="AI49" s="23">
        <v>-2.5372470516662984E-2</v>
      </c>
      <c r="AJ49" s="46">
        <f t="shared" si="2"/>
        <v>1921</v>
      </c>
      <c r="AK49" s="23">
        <f t="shared" si="0"/>
        <v>0.13516851159641055</v>
      </c>
      <c r="AO49" s="26">
        <f t="shared" si="19"/>
        <v>2009</v>
      </c>
      <c r="AP49" s="26">
        <f t="shared" si="9"/>
        <v>2.0962353164957221</v>
      </c>
      <c r="AQ49" s="26">
        <f t="shared" si="10"/>
        <v>0.9186522445276637</v>
      </c>
      <c r="AR49" s="26">
        <f t="shared" si="11"/>
        <v>0.43823908379874793</v>
      </c>
      <c r="AT49" s="26">
        <f t="shared" si="20"/>
        <v>2009</v>
      </c>
      <c r="AU49" s="26">
        <f t="shared" si="3"/>
        <v>2.2054464300717882</v>
      </c>
      <c r="AV49" s="26">
        <f t="shared" si="4"/>
        <v>0.92983784012199067</v>
      </c>
      <c r="AW49" s="26">
        <f t="shared" si="12"/>
        <v>0.42160980536340847</v>
      </c>
      <c r="AY49" s="26">
        <f t="shared" si="21"/>
        <v>2009</v>
      </c>
      <c r="AZ49" s="26">
        <f t="shared" si="5"/>
        <v>2.2325507564089548</v>
      </c>
      <c r="BA49" s="26">
        <f t="shared" si="6"/>
        <v>0.94184766645366835</v>
      </c>
      <c r="BB49" s="26">
        <f t="shared" si="13"/>
        <v>0.42187066240259863</v>
      </c>
      <c r="BD49" s="26">
        <f t="shared" si="22"/>
        <v>2009</v>
      </c>
      <c r="BE49" s="26">
        <f t="shared" si="7"/>
        <v>2.2422932812569343</v>
      </c>
      <c r="BF49" s="26">
        <f t="shared" si="8"/>
        <v>0.93933088650481977</v>
      </c>
      <c r="BG49" s="26">
        <f t="shared" si="14"/>
        <v>0.41891526606112417</v>
      </c>
      <c r="BJ49" s="17">
        <f t="shared" si="15"/>
        <v>2009</v>
      </c>
      <c r="BK49" s="17">
        <f t="shared" si="15"/>
        <v>2.0962353164957221</v>
      </c>
      <c r="BL49" s="17">
        <f t="shared" si="15"/>
        <v>0.9186522445276637</v>
      </c>
      <c r="BM49" s="17">
        <f t="shared" si="16"/>
        <v>2.2054464300717882</v>
      </c>
      <c r="BN49" s="17">
        <f t="shared" si="16"/>
        <v>0.92983784012199067</v>
      </c>
      <c r="BO49" s="26">
        <f t="shared" si="17"/>
        <v>2.2325507564089548</v>
      </c>
      <c r="BP49" s="26">
        <f t="shared" si="17"/>
        <v>0.94184766645366835</v>
      </c>
      <c r="BQ49" s="26">
        <f t="shared" si="18"/>
        <v>2.2422932812569343</v>
      </c>
      <c r="BR49" s="26">
        <f t="shared" si="18"/>
        <v>0.93933088650481977</v>
      </c>
    </row>
    <row r="50" spans="1:70" x14ac:dyDescent="0.25">
      <c r="A50" s="17">
        <v>1921</v>
      </c>
      <c r="B50" s="23">
        <v>-0.18</v>
      </c>
      <c r="C50" s="23">
        <f t="shared" si="1"/>
        <v>8.0000000000000016E-2</v>
      </c>
      <c r="F50" s="18">
        <v>1782</v>
      </c>
      <c r="G50" s="65">
        <v>4.5253695414847203E-3</v>
      </c>
      <c r="H50" s="65"/>
      <c r="I50" s="65">
        <v>0.34897319999993198</v>
      </c>
      <c r="J50" s="65">
        <v>8.2155000000000006E-2</v>
      </c>
      <c r="K50" s="65">
        <v>-0.30414260261638498</v>
      </c>
      <c r="L50" s="18"/>
      <c r="M50" s="66"/>
      <c r="O50" s="50">
        <v>2000</v>
      </c>
      <c r="P50" s="46">
        <v>369.71</v>
      </c>
      <c r="S50" s="17" t="s">
        <v>62</v>
      </c>
      <c r="AA50" s="17">
        <v>1792</v>
      </c>
      <c r="AB50" s="23">
        <v>5.9186543171718897E-2</v>
      </c>
      <c r="AC50" s="23">
        <v>2.1088858365007498E-2</v>
      </c>
      <c r="AD50" s="23">
        <v>3.1001051829098402E-3</v>
      </c>
      <c r="AE50" s="23">
        <v>3.3423640296656402E-8</v>
      </c>
      <c r="AF50" s="23">
        <v>-1.142862275122134E-3</v>
      </c>
      <c r="AG50" s="23">
        <v>0.36509255976874955</v>
      </c>
      <c r="AH50" s="23">
        <v>0.44732523763690396</v>
      </c>
      <c r="AI50" s="23">
        <v>0.10361931223349499</v>
      </c>
      <c r="AJ50" s="46">
        <f t="shared" si="2"/>
        <v>1922</v>
      </c>
      <c r="AK50" s="23">
        <f t="shared" si="0"/>
        <v>-4.5958302414885063E-2</v>
      </c>
      <c r="AO50" s="26">
        <f t="shared" si="19"/>
        <v>2010</v>
      </c>
      <c r="AP50" s="26">
        <f t="shared" si="9"/>
        <v>2.1355106909932147</v>
      </c>
      <c r="AQ50" s="26">
        <f t="shared" si="10"/>
        <v>0.93674298728359418</v>
      </c>
      <c r="AR50" s="26">
        <f t="shared" si="11"/>
        <v>0.43865057254661649</v>
      </c>
      <c r="AT50" s="26">
        <f t="shared" si="20"/>
        <v>2010</v>
      </c>
      <c r="AU50" s="26">
        <f t="shared" si="3"/>
        <v>2.2745382354255526</v>
      </c>
      <c r="AV50" s="26">
        <f t="shared" si="4"/>
        <v>0.95528767526229785</v>
      </c>
      <c r="AW50" s="26">
        <f t="shared" si="12"/>
        <v>0.41999191764897686</v>
      </c>
      <c r="AY50" s="26">
        <f t="shared" si="21"/>
        <v>2010</v>
      </c>
      <c r="AZ50" s="26">
        <f t="shared" si="5"/>
        <v>2.2933634171051835</v>
      </c>
      <c r="BA50" s="26">
        <f t="shared" si="6"/>
        <v>0.96291407199288415</v>
      </c>
      <c r="BB50" s="26">
        <f t="shared" si="13"/>
        <v>0.41986981426970271</v>
      </c>
      <c r="BD50" s="26">
        <f t="shared" si="22"/>
        <v>2010</v>
      </c>
      <c r="BE50" s="26">
        <f t="shared" si="7"/>
        <v>2.2852011331997346</v>
      </c>
      <c r="BF50" s="26">
        <f t="shared" si="8"/>
        <v>0.96087408243931804</v>
      </c>
      <c r="BG50" s="26">
        <f t="shared" si="14"/>
        <v>0.42047680988758473</v>
      </c>
      <c r="BJ50" s="17">
        <f t="shared" si="15"/>
        <v>2010</v>
      </c>
      <c r="BK50" s="17">
        <f t="shared" si="15"/>
        <v>2.1355106909932147</v>
      </c>
      <c r="BL50" s="17">
        <f t="shared" si="15"/>
        <v>0.93674298728359418</v>
      </c>
      <c r="BM50" s="17">
        <f t="shared" si="16"/>
        <v>2.2745382354255526</v>
      </c>
      <c r="BN50" s="17">
        <f t="shared" si="16"/>
        <v>0.95528767526229785</v>
      </c>
      <c r="BO50" s="26">
        <f t="shared" si="17"/>
        <v>2.2933634171051835</v>
      </c>
      <c r="BP50" s="26">
        <f t="shared" si="17"/>
        <v>0.96291407199288415</v>
      </c>
      <c r="BQ50" s="26">
        <f t="shared" si="18"/>
        <v>2.2852011331997346</v>
      </c>
      <c r="BR50" s="26">
        <f t="shared" si="18"/>
        <v>0.96087408243931804</v>
      </c>
    </row>
    <row r="51" spans="1:70" x14ac:dyDescent="0.25">
      <c r="A51" s="17">
        <v>1922</v>
      </c>
      <c r="B51" s="23">
        <v>-0.28000000000000003</v>
      </c>
      <c r="C51" s="23">
        <f t="shared" si="1"/>
        <v>-2.0000000000000018E-2</v>
      </c>
      <c r="F51" s="18">
        <v>1783</v>
      </c>
      <c r="G51" s="65">
        <v>4.6568643558951997E-3</v>
      </c>
      <c r="H51" s="65"/>
      <c r="I51" s="65">
        <v>0.379558800000041</v>
      </c>
      <c r="J51" s="65">
        <v>8.9520000000000002E-2</v>
      </c>
      <c r="K51" s="65">
        <v>0.77742078560459604</v>
      </c>
      <c r="L51" s="18"/>
      <c r="M51" s="66"/>
      <c r="O51" s="50">
        <v>2001</v>
      </c>
      <c r="P51" s="46">
        <v>371.32</v>
      </c>
      <c r="S51" s="129" t="s">
        <v>63</v>
      </c>
      <c r="T51" s="129"/>
      <c r="U51" s="129"/>
      <c r="V51" s="129"/>
      <c r="W51" s="129"/>
      <c r="X51" s="129"/>
      <c r="AA51" s="17">
        <v>1793</v>
      </c>
      <c r="AB51" s="23">
        <v>6.0588598153224697E-2</v>
      </c>
      <c r="AC51" s="23">
        <v>2.1584647685084599E-2</v>
      </c>
      <c r="AD51" s="23">
        <v>3.1737456677886E-3</v>
      </c>
      <c r="AE51" s="23">
        <v>3.42194412560951E-8</v>
      </c>
      <c r="AF51" s="23">
        <v>-2.0623482135656793E-3</v>
      </c>
      <c r="AG51" s="23">
        <v>0.33402966420323627</v>
      </c>
      <c r="AH51" s="23">
        <v>0.4173143417152097</v>
      </c>
      <c r="AI51" s="23">
        <v>0.11415606188870989</v>
      </c>
      <c r="AJ51" s="46">
        <f t="shared" si="2"/>
        <v>1923</v>
      </c>
      <c r="AK51" s="23">
        <f t="shared" si="0"/>
        <v>0</v>
      </c>
      <c r="AO51" s="26">
        <f t="shared" si="19"/>
        <v>2011</v>
      </c>
      <c r="AP51" s="26">
        <f t="shared" si="9"/>
        <v>2.1751892564197988</v>
      </c>
      <c r="AQ51" s="26">
        <f t="shared" si="10"/>
        <v>0.95501019869220727</v>
      </c>
      <c r="AR51" s="26">
        <f t="shared" si="11"/>
        <v>0.4390469453973323</v>
      </c>
      <c r="AT51" s="26">
        <f t="shared" si="20"/>
        <v>2011</v>
      </c>
      <c r="AU51" s="26">
        <f t="shared" si="3"/>
        <v>2.3449983179284573</v>
      </c>
      <c r="AV51" s="26">
        <f t="shared" si="4"/>
        <v>0.98120098988135851</v>
      </c>
      <c r="AW51" s="26">
        <f t="shared" si="12"/>
        <v>0.418422897099619</v>
      </c>
      <c r="AY51" s="26">
        <f t="shared" si="21"/>
        <v>2011</v>
      </c>
      <c r="AZ51" s="26">
        <f t="shared" si="5"/>
        <v>2.3549553003576875</v>
      </c>
      <c r="BA51" s="26">
        <f t="shared" si="6"/>
        <v>0.98414165560672018</v>
      </c>
      <c r="BB51" s="26">
        <f t="shared" si="13"/>
        <v>0.41790247800340058</v>
      </c>
      <c r="BD51" s="26">
        <f t="shared" si="22"/>
        <v>2011</v>
      </c>
      <c r="BE51" s="26">
        <f t="shared" si="7"/>
        <v>2.3315788758873168</v>
      </c>
      <c r="BF51" s="26">
        <f t="shared" si="8"/>
        <v>0.98263354037266026</v>
      </c>
      <c r="BG51" s="26">
        <f t="shared" si="14"/>
        <v>0.4214455494235444</v>
      </c>
      <c r="BJ51" s="17">
        <f t="shared" si="15"/>
        <v>2011</v>
      </c>
      <c r="BK51" s="17">
        <f t="shared" si="15"/>
        <v>2.1751892564197988</v>
      </c>
      <c r="BL51" s="17">
        <f t="shared" si="15"/>
        <v>0.95501019869220727</v>
      </c>
      <c r="BM51" s="17">
        <f t="shared" si="16"/>
        <v>2.3449983179284573</v>
      </c>
      <c r="BN51" s="17">
        <f t="shared" si="16"/>
        <v>0.98120098988135851</v>
      </c>
      <c r="BO51" s="26">
        <f t="shared" si="17"/>
        <v>2.3549553003576875</v>
      </c>
      <c r="BP51" s="26">
        <f t="shared" si="17"/>
        <v>0.98414165560672018</v>
      </c>
      <c r="BQ51" s="26">
        <f t="shared" si="18"/>
        <v>2.3315788758873168</v>
      </c>
      <c r="BR51" s="26">
        <f t="shared" si="18"/>
        <v>0.98263354037266026</v>
      </c>
    </row>
    <row r="52" spans="1:70" x14ac:dyDescent="0.25">
      <c r="A52" s="17">
        <v>1923</v>
      </c>
      <c r="B52" s="23">
        <v>-0.26</v>
      </c>
      <c r="C52" s="23">
        <f t="shared" si="1"/>
        <v>0</v>
      </c>
      <c r="F52" s="18">
        <v>1784</v>
      </c>
      <c r="G52" s="65">
        <v>4.7683114082969404E-3</v>
      </c>
      <c r="H52" s="65"/>
      <c r="I52" s="65">
        <v>0.406745999999998</v>
      </c>
      <c r="J52" s="65">
        <v>0.10206999999999999</v>
      </c>
      <c r="K52" s="65">
        <v>0.52023621393508102</v>
      </c>
      <c r="L52" s="18"/>
      <c r="M52" s="66"/>
      <c r="O52" s="50">
        <v>2002</v>
      </c>
      <c r="P52" s="46">
        <v>373.45</v>
      </c>
      <c r="S52" s="129"/>
      <c r="T52" s="129"/>
      <c r="U52" s="129"/>
      <c r="V52" s="129"/>
      <c r="W52" s="129"/>
      <c r="X52" s="129"/>
      <c r="AA52" s="17">
        <v>1794</v>
      </c>
      <c r="AB52" s="23">
        <v>6.1990323170954098E-2</v>
      </c>
      <c r="AC52" s="23">
        <v>2.2080149423022302E-2</v>
      </c>
      <c r="AD52" s="23">
        <v>3.2473782359705499E-3</v>
      </c>
      <c r="AE52" s="23">
        <v>3.50152422155594E-8</v>
      </c>
      <c r="AF52" s="23">
        <v>-1.3265807943685898E-2</v>
      </c>
      <c r="AG52" s="23">
        <v>0.30069482959716998</v>
      </c>
      <c r="AH52" s="23">
        <v>0.37474690749867323</v>
      </c>
      <c r="AI52" s="23">
        <v>0.1697867689154704</v>
      </c>
      <c r="AJ52" s="46">
        <f t="shared" si="2"/>
        <v>1924</v>
      </c>
      <c r="AK52" s="23">
        <f t="shared" si="0"/>
        <v>-1.7784926318294501E-2</v>
      </c>
      <c r="AO52" s="26">
        <f t="shared" si="19"/>
        <v>2012</v>
      </c>
      <c r="AP52" s="26">
        <f t="shared" si="9"/>
        <v>2.2152710127754744</v>
      </c>
      <c r="AQ52" s="26">
        <f t="shared" si="10"/>
        <v>0.97345387875355982</v>
      </c>
      <c r="AR52" s="26">
        <f t="shared" si="11"/>
        <v>0.43942879816494163</v>
      </c>
      <c r="AT52" s="26">
        <f t="shared" si="20"/>
        <v>2012</v>
      </c>
      <c r="AU52" s="26">
        <f t="shared" si="3"/>
        <v>2.4168266775800475</v>
      </c>
      <c r="AV52" s="26">
        <f t="shared" si="4"/>
        <v>1.0075777839788316</v>
      </c>
      <c r="AW52" s="26">
        <f t="shared" si="12"/>
        <v>0.4169011345851712</v>
      </c>
      <c r="AY52" s="26">
        <f t="shared" si="21"/>
        <v>2012</v>
      </c>
      <c r="AZ52" s="26">
        <f t="shared" si="5"/>
        <v>2.4173264061671489</v>
      </c>
      <c r="BA52" s="26">
        <f t="shared" si="6"/>
        <v>1.0055304172951764</v>
      </c>
      <c r="BB52" s="26">
        <f t="shared" si="13"/>
        <v>0.41596799452893074</v>
      </c>
      <c r="BD52" s="26">
        <f t="shared" si="22"/>
        <v>2012</v>
      </c>
      <c r="BE52" s="26">
        <f t="shared" si="7"/>
        <v>2.3814265093151334</v>
      </c>
      <c r="BF52" s="26">
        <f t="shared" si="8"/>
        <v>1.0046092603049033</v>
      </c>
      <c r="BG52" s="26">
        <f t="shared" si="14"/>
        <v>0.42185188431190157</v>
      </c>
      <c r="BJ52" s="17">
        <f t="shared" si="15"/>
        <v>2012</v>
      </c>
      <c r="BK52" s="17">
        <f t="shared" si="15"/>
        <v>2.2152710127754744</v>
      </c>
      <c r="BL52" s="17">
        <f t="shared" si="15"/>
        <v>0.97345387875355982</v>
      </c>
      <c r="BM52" s="17">
        <f t="shared" si="16"/>
        <v>2.4168266775800475</v>
      </c>
      <c r="BN52" s="17">
        <f t="shared" si="16"/>
        <v>1.0075777839788316</v>
      </c>
      <c r="BO52" s="26">
        <f t="shared" si="17"/>
        <v>2.4173264061671489</v>
      </c>
      <c r="BP52" s="26">
        <f t="shared" si="17"/>
        <v>1.0055304172951764</v>
      </c>
      <c r="BQ52" s="26">
        <f t="shared" si="18"/>
        <v>2.3814265093151334</v>
      </c>
      <c r="BR52" s="26">
        <f t="shared" si="18"/>
        <v>1.0046092603049033</v>
      </c>
    </row>
    <row r="53" spans="1:70" x14ac:dyDescent="0.25">
      <c r="A53" s="17">
        <v>1924</v>
      </c>
      <c r="B53" s="23">
        <v>-0.27</v>
      </c>
      <c r="C53" s="23">
        <f t="shared" si="1"/>
        <v>-1.0000000000000009E-2</v>
      </c>
      <c r="F53" s="18">
        <v>1785</v>
      </c>
      <c r="G53" s="65">
        <v>4.9031460152838399E-3</v>
      </c>
      <c r="H53" s="65"/>
      <c r="I53" s="65">
        <v>0.43032240000002298</v>
      </c>
      <c r="J53" s="65">
        <v>0.10420500000000001</v>
      </c>
      <c r="K53" s="65">
        <v>-7.7498344097582994E-2</v>
      </c>
      <c r="L53" s="18"/>
      <c r="M53" s="66"/>
      <c r="O53" s="50">
        <v>2003</v>
      </c>
      <c r="P53" s="46">
        <v>375.98</v>
      </c>
      <c r="S53" s="129"/>
      <c r="T53" s="129"/>
      <c r="U53" s="129"/>
      <c r="V53" s="129"/>
      <c r="W53" s="129"/>
      <c r="X53" s="129"/>
      <c r="AA53" s="17">
        <v>1795</v>
      </c>
      <c r="AB53" s="23">
        <v>6.3391718395304497E-2</v>
      </c>
      <c r="AC53" s="23">
        <v>2.2575364020231099E-2</v>
      </c>
      <c r="AD53" s="23">
        <v>3.3210028916015799E-3</v>
      </c>
      <c r="AE53" s="23">
        <v>3.5811043174998098E-8</v>
      </c>
      <c r="AF53" s="23">
        <v>-8.8858000954078979E-3</v>
      </c>
      <c r="AG53" s="23">
        <v>4.124391026831007E-2</v>
      </c>
      <c r="AH53" s="23">
        <v>0.12164623129108251</v>
      </c>
      <c r="AI53" s="23">
        <v>-0.17165711786543811</v>
      </c>
      <c r="AJ53" s="46">
        <f t="shared" si="2"/>
        <v>1925</v>
      </c>
      <c r="AK53" s="23">
        <f t="shared" si="0"/>
        <v>6.8318052929512429E-2</v>
      </c>
      <c r="AO53" s="26">
        <f t="shared" si="19"/>
        <v>2013</v>
      </c>
      <c r="AP53" s="26">
        <f t="shared" si="9"/>
        <v>2.2557559600602417</v>
      </c>
      <c r="AQ53" s="26">
        <f t="shared" si="10"/>
        <v>0.99207402746770867</v>
      </c>
      <c r="AR53" s="26">
        <f t="shared" si="11"/>
        <v>0.43979670010102273</v>
      </c>
      <c r="AT53" s="26">
        <f t="shared" si="20"/>
        <v>2013</v>
      </c>
      <c r="AU53" s="26">
        <f t="shared" si="3"/>
        <v>2.4900233143816877</v>
      </c>
      <c r="AV53" s="26">
        <f t="shared" si="4"/>
        <v>1.0344180575553992</v>
      </c>
      <c r="AW53" s="26">
        <f t="shared" si="12"/>
        <v>0.41542504906716571</v>
      </c>
      <c r="AY53" s="26">
        <f t="shared" si="21"/>
        <v>2013</v>
      </c>
      <c r="AZ53" s="26">
        <f t="shared" si="5"/>
        <v>2.4804767345331129</v>
      </c>
      <c r="BA53" s="26">
        <f t="shared" si="6"/>
        <v>1.0270803570581961</v>
      </c>
      <c r="BB53" s="26">
        <f t="shared" si="13"/>
        <v>0.41406570872414089</v>
      </c>
      <c r="BD53" s="26">
        <f t="shared" si="22"/>
        <v>2013</v>
      </c>
      <c r="BE53" s="26">
        <f t="shared" si="7"/>
        <v>2.4347440334850035</v>
      </c>
      <c r="BF53" s="26">
        <f t="shared" si="8"/>
        <v>1.0268012422359902</v>
      </c>
      <c r="BG53" s="26">
        <f t="shared" si="14"/>
        <v>0.42172862038653997</v>
      </c>
      <c r="BJ53" s="17">
        <f t="shared" si="15"/>
        <v>2013</v>
      </c>
      <c r="BK53" s="17">
        <f t="shared" si="15"/>
        <v>2.2557559600602417</v>
      </c>
      <c r="BL53" s="17">
        <f t="shared" si="15"/>
        <v>0.99207402746770867</v>
      </c>
      <c r="BM53" s="17">
        <f t="shared" si="16"/>
        <v>2.4900233143816877</v>
      </c>
      <c r="BN53" s="17">
        <f t="shared" si="16"/>
        <v>1.0344180575553992</v>
      </c>
      <c r="BO53" s="26">
        <f t="shared" si="17"/>
        <v>2.4804767345331129</v>
      </c>
      <c r="BP53" s="26">
        <f t="shared" si="17"/>
        <v>1.0270803570581961</v>
      </c>
      <c r="BQ53" s="26">
        <f t="shared" si="18"/>
        <v>2.4347440334850035</v>
      </c>
      <c r="BR53" s="26">
        <f t="shared" si="18"/>
        <v>1.0268012422359902</v>
      </c>
    </row>
    <row r="54" spans="1:70" x14ac:dyDescent="0.25">
      <c r="A54" s="17">
        <v>1925</v>
      </c>
      <c r="B54" s="23">
        <v>-0.22</v>
      </c>
      <c r="C54" s="23">
        <f t="shared" si="1"/>
        <v>4.0000000000000008E-2</v>
      </c>
      <c r="F54" s="18">
        <v>1786</v>
      </c>
      <c r="G54" s="65">
        <v>5.0347972161572004E-3</v>
      </c>
      <c r="H54" s="65"/>
      <c r="I54" s="65">
        <v>0.45028800000000002</v>
      </c>
      <c r="J54" s="65">
        <v>0.11673</v>
      </c>
      <c r="K54" s="65">
        <v>0.53829231640637798</v>
      </c>
      <c r="L54" s="18"/>
      <c r="M54" s="66"/>
      <c r="O54" s="50">
        <v>2004</v>
      </c>
      <c r="P54" s="46">
        <v>377.7</v>
      </c>
      <c r="AA54" s="17">
        <v>1796</v>
      </c>
      <c r="AB54" s="23">
        <v>6.4792783996544701E-2</v>
      </c>
      <c r="AC54" s="23">
        <v>2.3070291916991201E-2</v>
      </c>
      <c r="AD54" s="23">
        <v>3.39461963882075E-3</v>
      </c>
      <c r="AE54" s="23">
        <v>3.6606844134436803E-8</v>
      </c>
      <c r="AF54" s="23">
        <v>-5.1721363003509289E-3</v>
      </c>
      <c r="AG54" s="23">
        <v>7.3501825297147383E-2</v>
      </c>
      <c r="AH54" s="23">
        <v>0.15958742115599722</v>
      </c>
      <c r="AI54" s="23">
        <v>0.15791451999338932</v>
      </c>
      <c r="AJ54" s="46">
        <f t="shared" si="2"/>
        <v>1926</v>
      </c>
      <c r="AK54" s="23">
        <f t="shared" si="0"/>
        <v>0.26263213143256675</v>
      </c>
      <c r="AO54" s="26">
        <f t="shared" si="19"/>
        <v>2014</v>
      </c>
      <c r="AP54" s="26">
        <f t="shared" si="9"/>
        <v>2.2966440982744416</v>
      </c>
      <c r="AQ54" s="26">
        <f t="shared" si="10"/>
        <v>1.010870644834597</v>
      </c>
      <c r="AR54" s="26">
        <f t="shared" si="11"/>
        <v>0.44015119521309531</v>
      </c>
      <c r="AT54" s="26">
        <f t="shared" si="20"/>
        <v>2014</v>
      </c>
      <c r="AU54" s="26">
        <f t="shared" si="3"/>
        <v>2.5645882283311039</v>
      </c>
      <c r="AV54" s="26">
        <f t="shared" si="4"/>
        <v>1.0617218106102655</v>
      </c>
      <c r="AW54" s="26">
        <f t="shared" si="12"/>
        <v>0.41399309210008228</v>
      </c>
      <c r="AY54" s="26">
        <f t="shared" si="21"/>
        <v>2014</v>
      </c>
      <c r="AZ54" s="26">
        <f t="shared" si="5"/>
        <v>2.5444062854558069</v>
      </c>
      <c r="BA54" s="26">
        <f t="shared" si="6"/>
        <v>1.0487914748958929</v>
      </c>
      <c r="BB54" s="26">
        <f t="shared" si="13"/>
        <v>0.41219497094113317</v>
      </c>
      <c r="BD54" s="26">
        <f t="shared" si="22"/>
        <v>2014</v>
      </c>
      <c r="BE54" s="26">
        <f t="shared" si="7"/>
        <v>2.4915314483960174</v>
      </c>
      <c r="BF54" s="26">
        <f t="shared" si="8"/>
        <v>1.0492094861660348</v>
      </c>
      <c r="BG54" s="26">
        <f t="shared" si="14"/>
        <v>0.4211102720944937</v>
      </c>
      <c r="BJ54" s="17">
        <f t="shared" si="15"/>
        <v>2014</v>
      </c>
      <c r="BK54" s="17">
        <f t="shared" si="15"/>
        <v>2.2966440982744416</v>
      </c>
      <c r="BL54" s="17">
        <f t="shared" si="15"/>
        <v>1.010870644834597</v>
      </c>
      <c r="BM54" s="17">
        <f t="shared" si="16"/>
        <v>2.5645882283311039</v>
      </c>
      <c r="BN54" s="17">
        <f t="shared" si="16"/>
        <v>1.0617218106102655</v>
      </c>
      <c r="BO54" s="26">
        <f t="shared" si="17"/>
        <v>2.5444062854558069</v>
      </c>
      <c r="BP54" s="26">
        <f t="shared" si="17"/>
        <v>1.0487914748958929</v>
      </c>
      <c r="BQ54" s="26">
        <f t="shared" si="18"/>
        <v>2.4915314483960174</v>
      </c>
      <c r="BR54" s="26">
        <f t="shared" si="18"/>
        <v>1.0492094861660348</v>
      </c>
    </row>
    <row r="55" spans="1:70" x14ac:dyDescent="0.25">
      <c r="A55" s="17">
        <v>1926</v>
      </c>
      <c r="B55" s="23">
        <v>-0.1</v>
      </c>
      <c r="C55" s="23">
        <f t="shared" si="1"/>
        <v>0.16</v>
      </c>
      <c r="F55" s="18">
        <v>1787</v>
      </c>
      <c r="G55" s="65">
        <v>5.1471424672489101E-3</v>
      </c>
      <c r="H55" s="65"/>
      <c r="I55" s="65">
        <v>0.46664279999993102</v>
      </c>
      <c r="J55" s="65">
        <v>0.12393</v>
      </c>
      <c r="K55" s="65">
        <v>0.50653012820257304</v>
      </c>
      <c r="L55" s="18"/>
      <c r="M55" s="66"/>
      <c r="O55" s="50">
        <v>2005</v>
      </c>
      <c r="P55" s="46">
        <v>379.98</v>
      </c>
      <c r="AA55" s="17">
        <v>1797</v>
      </c>
      <c r="AB55" s="23">
        <v>6.6193520144811696E-2</v>
      </c>
      <c r="AC55" s="23">
        <v>2.3564933552456001E-2</v>
      </c>
      <c r="AD55" s="23">
        <v>3.46822848175939E-3</v>
      </c>
      <c r="AE55" s="23">
        <v>3.74026450938755E-8</v>
      </c>
      <c r="AF55" s="23">
        <v>-1.0029025155763902E-2</v>
      </c>
      <c r="AG55" s="23">
        <v>0.14905136758531617</v>
      </c>
      <c r="AH55" s="23">
        <v>0.23224906201122447</v>
      </c>
      <c r="AI55" s="23">
        <v>8.63656007561662E-2</v>
      </c>
      <c r="AJ55" s="46">
        <f t="shared" si="2"/>
        <v>1927</v>
      </c>
      <c r="AK55" s="23">
        <f t="shared" si="0"/>
        <v>8.1324206253620829E-2</v>
      </c>
      <c r="AO55" s="26">
        <f t="shared" si="19"/>
        <v>2015</v>
      </c>
      <c r="AP55" s="26">
        <f t="shared" si="9"/>
        <v>2.3379354274176194</v>
      </c>
      <c r="AQ55" s="26">
        <f t="shared" si="10"/>
        <v>1.0298437308542816</v>
      </c>
      <c r="AR55" s="26">
        <f t="shared" si="11"/>
        <v>0.44049280351245701</v>
      </c>
      <c r="AT55" s="26">
        <f t="shared" si="20"/>
        <v>2015</v>
      </c>
      <c r="AU55" s="26">
        <f t="shared" si="3"/>
        <v>2.6405214194296605</v>
      </c>
      <c r="AV55" s="26">
        <f t="shared" si="4"/>
        <v>1.0894890431441127</v>
      </c>
      <c r="AW55" s="26">
        <f t="shared" si="12"/>
        <v>0.41260375133765698</v>
      </c>
      <c r="AY55" s="26">
        <f t="shared" si="21"/>
        <v>2015</v>
      </c>
      <c r="AZ55" s="26">
        <f t="shared" si="5"/>
        <v>2.6091150589350036</v>
      </c>
      <c r="BA55" s="26">
        <f t="shared" si="6"/>
        <v>1.0706637708080393</v>
      </c>
      <c r="BB55" s="26">
        <f t="shared" si="13"/>
        <v>0.41035513828396131</v>
      </c>
      <c r="BD55" s="26">
        <f t="shared" si="22"/>
        <v>2015</v>
      </c>
      <c r="BE55" s="26">
        <f t="shared" si="7"/>
        <v>2.5517887540499942</v>
      </c>
      <c r="BF55" s="26">
        <f t="shared" si="8"/>
        <v>1.0718339920948665</v>
      </c>
      <c r="BG55" s="26">
        <f t="shared" si="14"/>
        <v>0.42003241467137031</v>
      </c>
      <c r="BJ55" s="17">
        <f t="shared" si="15"/>
        <v>2015</v>
      </c>
      <c r="BK55" s="17">
        <f t="shared" si="15"/>
        <v>2.3379354274176194</v>
      </c>
      <c r="BL55" s="17">
        <f t="shared" si="15"/>
        <v>1.0298437308542816</v>
      </c>
      <c r="BM55" s="17">
        <f t="shared" si="16"/>
        <v>2.6405214194296605</v>
      </c>
      <c r="BN55" s="17">
        <f t="shared" si="16"/>
        <v>1.0894890431441127</v>
      </c>
      <c r="BO55" s="26">
        <f t="shared" si="17"/>
        <v>2.6091150589350036</v>
      </c>
      <c r="BP55" s="26">
        <f t="shared" si="17"/>
        <v>1.0706637708080393</v>
      </c>
      <c r="BQ55" s="26">
        <f t="shared" si="18"/>
        <v>2.5517887540499942</v>
      </c>
      <c r="BR55" s="26">
        <f t="shared" si="18"/>
        <v>1.0718339920948665</v>
      </c>
    </row>
    <row r="56" spans="1:70" x14ac:dyDescent="0.25">
      <c r="A56" s="17">
        <v>1927</v>
      </c>
      <c r="B56" s="23">
        <v>-0.21</v>
      </c>
      <c r="C56" s="23">
        <f t="shared" si="1"/>
        <v>5.0000000000000017E-2</v>
      </c>
      <c r="F56" s="18">
        <v>1788</v>
      </c>
      <c r="G56" s="65">
        <v>5.2637087882096102E-3</v>
      </c>
      <c r="H56" s="65"/>
      <c r="I56" s="65">
        <v>0.47959920000005202</v>
      </c>
      <c r="J56" s="65">
        <v>0.131105</v>
      </c>
      <c r="K56" s="65">
        <v>0.63228902143930299</v>
      </c>
      <c r="L56" s="18"/>
      <c r="M56" s="66"/>
      <c r="O56" s="50">
        <v>2006</v>
      </c>
      <c r="P56" s="46">
        <v>382.09</v>
      </c>
      <c r="AA56" s="17">
        <v>1798</v>
      </c>
      <c r="AB56" s="23">
        <v>6.7593927010106705E-2</v>
      </c>
      <c r="AC56" s="23">
        <v>2.4059289364656799E-2</v>
      </c>
      <c r="AD56" s="23">
        <v>3.5418294245419999E-3</v>
      </c>
      <c r="AE56" s="23">
        <v>3.8198446053339801E-8</v>
      </c>
      <c r="AF56" s="23">
        <v>-1.3147721778778735E-2</v>
      </c>
      <c r="AG56" s="23">
        <v>0.17415800268220202</v>
      </c>
      <c r="AH56" s="23">
        <v>0.25620536490117485</v>
      </c>
      <c r="AI56" s="23">
        <v>0.24022910664849978</v>
      </c>
      <c r="AJ56" s="46">
        <f t="shared" si="2"/>
        <v>1928</v>
      </c>
      <c r="AK56" s="23">
        <f t="shared" si="0"/>
        <v>0.10621467360112577</v>
      </c>
      <c r="AO56" s="26">
        <f t="shared" si="19"/>
        <v>2016</v>
      </c>
      <c r="AP56" s="26">
        <f t="shared" si="9"/>
        <v>2.3796299474898888</v>
      </c>
      <c r="AQ56" s="26">
        <f t="shared" si="10"/>
        <v>1.0489932855267057</v>
      </c>
      <c r="AR56" s="26">
        <f t="shared" si="11"/>
        <v>0.44082202219434075</v>
      </c>
      <c r="AT56" s="26">
        <f t="shared" si="20"/>
        <v>2016</v>
      </c>
      <c r="AU56" s="26">
        <f t="shared" si="3"/>
        <v>2.7178228876773574</v>
      </c>
      <c r="AV56" s="26">
        <f t="shared" si="4"/>
        <v>1.1177197551567133</v>
      </c>
      <c r="AW56" s="26">
        <f t="shared" si="12"/>
        <v>0.41125555319460605</v>
      </c>
      <c r="AY56" s="26">
        <f t="shared" si="21"/>
        <v>2016</v>
      </c>
      <c r="AZ56" s="26">
        <f t="shared" si="5"/>
        <v>2.6746030549711577</v>
      </c>
      <c r="BA56" s="26">
        <f t="shared" si="6"/>
        <v>1.0926972447948629</v>
      </c>
      <c r="BB56" s="26">
        <f t="shared" si="13"/>
        <v>0.40854557567483457</v>
      </c>
      <c r="BD56" s="26">
        <f t="shared" si="22"/>
        <v>2016</v>
      </c>
      <c r="BE56" s="26">
        <f t="shared" si="7"/>
        <v>2.6155159504451149</v>
      </c>
      <c r="BF56" s="26">
        <f t="shared" si="8"/>
        <v>1.0946747600225422</v>
      </c>
      <c r="BG56" s="26">
        <f t="shared" si="14"/>
        <v>0.41853109702360936</v>
      </c>
      <c r="BJ56" s="17">
        <f t="shared" si="15"/>
        <v>2016</v>
      </c>
      <c r="BK56" s="17">
        <f t="shared" si="15"/>
        <v>2.3796299474898888</v>
      </c>
      <c r="BL56" s="17">
        <f t="shared" si="15"/>
        <v>1.0489932855267057</v>
      </c>
      <c r="BM56" s="17">
        <f t="shared" si="16"/>
        <v>2.7178228876773574</v>
      </c>
      <c r="BN56" s="17">
        <f t="shared" si="16"/>
        <v>1.1177197551567133</v>
      </c>
      <c r="BO56" s="26">
        <f t="shared" si="17"/>
        <v>2.6746030549711577</v>
      </c>
      <c r="BP56" s="26">
        <f t="shared" si="17"/>
        <v>1.0926972447948629</v>
      </c>
      <c r="BQ56" s="26">
        <f t="shared" si="18"/>
        <v>2.6155159504451149</v>
      </c>
      <c r="BR56" s="26">
        <f t="shared" si="18"/>
        <v>1.0946747600225422</v>
      </c>
    </row>
    <row r="57" spans="1:70" x14ac:dyDescent="0.25">
      <c r="A57" s="17">
        <v>1928</v>
      </c>
      <c r="B57" s="23">
        <v>-0.2</v>
      </c>
      <c r="C57" s="23">
        <f t="shared" si="1"/>
        <v>0.06</v>
      </c>
      <c r="F57" s="18">
        <v>1789</v>
      </c>
      <c r="G57" s="65">
        <v>5.42124044759825E-3</v>
      </c>
      <c r="H57" s="65"/>
      <c r="I57" s="65">
        <v>0.488944800000013</v>
      </c>
      <c r="J57" s="65">
        <v>0.13300999999999999</v>
      </c>
      <c r="K57" s="65">
        <v>0.11794699555176499</v>
      </c>
      <c r="L57" s="18"/>
      <c r="M57" s="66"/>
      <c r="O57" s="50">
        <v>2007</v>
      </c>
      <c r="P57" s="46">
        <v>384.02</v>
      </c>
      <c r="AA57" s="17">
        <v>1799</v>
      </c>
      <c r="AB57" s="23">
        <v>6.8994004762302996E-2</v>
      </c>
      <c r="AC57" s="23">
        <v>2.4553359790506199E-2</v>
      </c>
      <c r="AD57" s="23">
        <v>3.6154224712858498E-3</v>
      </c>
      <c r="AE57" s="23">
        <v>3.8994247012778598E-8</v>
      </c>
      <c r="AF57" s="23">
        <v>-1.1819469574075248E-2</v>
      </c>
      <c r="AG57" s="23">
        <v>0.18756971942750111</v>
      </c>
      <c r="AH57" s="23">
        <v>0.27291307587176794</v>
      </c>
      <c r="AI57" s="23">
        <v>0.29425500082065381</v>
      </c>
      <c r="AJ57" s="46">
        <f t="shared" si="2"/>
        <v>1929</v>
      </c>
      <c r="AK57" s="23">
        <f t="shared" si="0"/>
        <v>-0.28909275043755361</v>
      </c>
      <c r="AO57" s="26">
        <f t="shared" si="19"/>
        <v>2017</v>
      </c>
      <c r="AP57" s="26">
        <f t="shared" si="9"/>
        <v>2.4217276584913634</v>
      </c>
      <c r="AQ57" s="26">
        <f t="shared" si="10"/>
        <v>1.0683193088518124</v>
      </c>
      <c r="AR57" s="26">
        <f t="shared" si="11"/>
        <v>0.44113932675540046</v>
      </c>
      <c r="AT57" s="26">
        <f t="shared" si="20"/>
        <v>2017</v>
      </c>
      <c r="AU57" s="26">
        <f t="shared" si="3"/>
        <v>2.7964926330741946</v>
      </c>
      <c r="AV57" s="26">
        <f t="shared" si="4"/>
        <v>1.14641394664784</v>
      </c>
      <c r="AW57" s="26">
        <f t="shared" si="12"/>
        <v>0.40994706479436815</v>
      </c>
      <c r="AY57" s="26">
        <f t="shared" si="21"/>
        <v>2017</v>
      </c>
      <c r="AZ57" s="26">
        <f t="shared" si="5"/>
        <v>2.7408702735633597</v>
      </c>
      <c r="BA57" s="26">
        <f t="shared" si="6"/>
        <v>1.1148918968564203</v>
      </c>
      <c r="BB57" s="26">
        <f t="shared" si="13"/>
        <v>0.40676565673681736</v>
      </c>
      <c r="BD57" s="26">
        <f t="shared" si="22"/>
        <v>2017</v>
      </c>
      <c r="BE57" s="26">
        <f t="shared" si="7"/>
        <v>2.6827130375831985</v>
      </c>
      <c r="BF57" s="26">
        <f t="shared" si="8"/>
        <v>1.1177317899492323</v>
      </c>
      <c r="BG57" s="26">
        <f t="shared" si="14"/>
        <v>0.41664232226499115</v>
      </c>
      <c r="BJ57" s="17">
        <f t="shared" si="15"/>
        <v>2017</v>
      </c>
      <c r="BK57" s="17">
        <f t="shared" si="15"/>
        <v>2.4217276584913634</v>
      </c>
      <c r="BL57" s="17">
        <f t="shared" si="15"/>
        <v>1.0683193088518124</v>
      </c>
      <c r="BM57" s="17">
        <f t="shared" si="16"/>
        <v>2.7964926330741946</v>
      </c>
      <c r="BN57" s="17">
        <f t="shared" si="16"/>
        <v>1.14641394664784</v>
      </c>
      <c r="BO57" s="26">
        <f t="shared" si="17"/>
        <v>2.7408702735633597</v>
      </c>
      <c r="BP57" s="26">
        <f t="shared" si="17"/>
        <v>1.1148918968564203</v>
      </c>
      <c r="BQ57" s="26">
        <f t="shared" si="18"/>
        <v>2.6827130375831985</v>
      </c>
      <c r="BR57" s="26">
        <f t="shared" si="18"/>
        <v>1.1177317899492323</v>
      </c>
    </row>
    <row r="58" spans="1:70" x14ac:dyDescent="0.25">
      <c r="A58" s="17">
        <v>1929</v>
      </c>
      <c r="B58" s="23">
        <v>-0.36</v>
      </c>
      <c r="C58" s="23">
        <f t="shared" si="1"/>
        <v>-9.9999999999999978E-2</v>
      </c>
      <c r="F58" s="18">
        <v>1790</v>
      </c>
      <c r="G58" s="65">
        <v>5.5671653930131001E-3</v>
      </c>
      <c r="H58" s="65"/>
      <c r="I58" s="65">
        <v>0.49446720000003103</v>
      </c>
      <c r="J58" s="65">
        <v>0.14019000000000001</v>
      </c>
      <c r="K58" s="65">
        <v>0.43237454257134</v>
      </c>
      <c r="L58" s="18"/>
      <c r="M58" s="66"/>
      <c r="O58" s="50">
        <v>2008</v>
      </c>
      <c r="P58" s="46">
        <v>385.83</v>
      </c>
      <c r="AA58" s="17">
        <v>1800</v>
      </c>
      <c r="AB58" s="23">
        <v>7.0393753571140694E-2</v>
      </c>
      <c r="AC58" s="23">
        <v>2.5047145265802599E-2</v>
      </c>
      <c r="AD58" s="23">
        <v>3.6890076260997101E-3</v>
      </c>
      <c r="AE58" s="23">
        <v>3.9790047972217302E-8</v>
      </c>
      <c r="AF58" s="23">
        <v>-1.5036715629888441E-2</v>
      </c>
      <c r="AG58" s="23">
        <v>0.21014652695057864</v>
      </c>
      <c r="AH58" s="23">
        <v>0.29423975757378118</v>
      </c>
      <c r="AI58" s="23">
        <v>-0.10673705089988271</v>
      </c>
      <c r="AJ58" s="46">
        <f t="shared" si="2"/>
        <v>1930</v>
      </c>
      <c r="AK58" s="23">
        <f t="shared" si="0"/>
        <v>0.1831195923437044</v>
      </c>
      <c r="AO58" s="26">
        <f t="shared" si="19"/>
        <v>2018</v>
      </c>
      <c r="AP58" s="26">
        <f t="shared" si="9"/>
        <v>2.4642285604222707</v>
      </c>
      <c r="AQ58" s="26">
        <f t="shared" si="10"/>
        <v>1.0878218008297722</v>
      </c>
      <c r="AR58" s="26">
        <f t="shared" si="11"/>
        <v>0.44144517205147676</v>
      </c>
      <c r="AT58" s="26">
        <f t="shared" si="20"/>
        <v>2018</v>
      </c>
      <c r="AU58" s="26">
        <f t="shared" si="3"/>
        <v>2.8765306556201722</v>
      </c>
      <c r="AV58" s="26">
        <f t="shared" si="4"/>
        <v>1.1755716176177202</v>
      </c>
      <c r="AW58" s="26">
        <f t="shared" si="12"/>
        <v>0.40867689531515533</v>
      </c>
      <c r="AY58" s="26">
        <f t="shared" si="21"/>
        <v>2018</v>
      </c>
      <c r="AZ58" s="26">
        <f t="shared" si="5"/>
        <v>2.8079167147127464</v>
      </c>
      <c r="BA58" s="26">
        <f t="shared" si="6"/>
        <v>1.1372477269924843</v>
      </c>
      <c r="BB58" s="26">
        <f t="shared" si="13"/>
        <v>0.40501476451691204</v>
      </c>
      <c r="BD58" s="26">
        <f t="shared" si="22"/>
        <v>2018</v>
      </c>
      <c r="BE58" s="26">
        <f t="shared" si="7"/>
        <v>2.753380015460607</v>
      </c>
      <c r="BF58" s="26">
        <f t="shared" si="8"/>
        <v>1.1410050818746527</v>
      </c>
      <c r="BG58" s="26">
        <f t="shared" si="14"/>
        <v>0.41440159929532155</v>
      </c>
      <c r="BJ58" s="17">
        <f t="shared" si="15"/>
        <v>2018</v>
      </c>
      <c r="BK58" s="17">
        <f t="shared" si="15"/>
        <v>2.4642285604222707</v>
      </c>
      <c r="BL58" s="17">
        <f t="shared" si="15"/>
        <v>1.0878218008297722</v>
      </c>
      <c r="BM58" s="17">
        <f t="shared" si="16"/>
        <v>2.8765306556201722</v>
      </c>
      <c r="BN58" s="17">
        <f t="shared" si="16"/>
        <v>1.1755716176177202</v>
      </c>
      <c r="BO58" s="26">
        <f t="shared" si="17"/>
        <v>2.8079167147127464</v>
      </c>
      <c r="BP58" s="26">
        <f t="shared" si="17"/>
        <v>1.1372477269924843</v>
      </c>
      <c r="BQ58" s="26">
        <f t="shared" si="18"/>
        <v>2.753380015460607</v>
      </c>
      <c r="BR58" s="26">
        <f t="shared" si="18"/>
        <v>1.1410050818746527</v>
      </c>
    </row>
    <row r="59" spans="1:70" x14ac:dyDescent="0.25">
      <c r="A59" s="17">
        <v>1930</v>
      </c>
      <c r="B59" s="23">
        <v>-0.15</v>
      </c>
      <c r="C59" s="23">
        <f t="shared" si="1"/>
        <v>0.11000000000000001</v>
      </c>
      <c r="F59" s="18">
        <v>1791</v>
      </c>
      <c r="G59" s="65">
        <v>5.7128135917030604E-3</v>
      </c>
      <c r="H59" s="65"/>
      <c r="I59" s="65">
        <v>0.496803600000021</v>
      </c>
      <c r="J59" s="65">
        <v>0.147095</v>
      </c>
      <c r="K59" s="65">
        <v>-6.9192189537769996E-3</v>
      </c>
      <c r="L59" s="18"/>
      <c r="M59" s="66"/>
      <c r="O59" s="50">
        <v>2009</v>
      </c>
      <c r="P59" s="46">
        <v>387.64</v>
      </c>
      <c r="AA59" s="17">
        <v>1801</v>
      </c>
      <c r="AB59" s="23">
        <v>7.1793173606228902E-2</v>
      </c>
      <c r="AC59" s="23">
        <v>2.5540646225233801E-2</v>
      </c>
      <c r="AD59" s="23">
        <v>3.7625848930860199E-3</v>
      </c>
      <c r="AE59" s="23">
        <v>4.0585848931656E-8</v>
      </c>
      <c r="AF59" s="23">
        <v>-1.2490332000617102E-2</v>
      </c>
      <c r="AG59" s="23">
        <v>0.24165442226338676</v>
      </c>
      <c r="AH59" s="23">
        <v>0.33026053557316731</v>
      </c>
      <c r="AI59" s="23">
        <v>0.13007051098487679</v>
      </c>
      <c r="AJ59" s="46">
        <f t="shared" si="2"/>
        <v>1931</v>
      </c>
      <c r="AK59" s="23">
        <f t="shared" si="0"/>
        <v>0.264971826489456</v>
      </c>
      <c r="AO59" s="26">
        <f t="shared" si="19"/>
        <v>2019</v>
      </c>
      <c r="AP59" s="26">
        <f t="shared" si="9"/>
        <v>2.5071326532819285</v>
      </c>
      <c r="AQ59" s="26">
        <f t="shared" si="10"/>
        <v>1.1075007614604147</v>
      </c>
      <c r="AR59" s="26">
        <f t="shared" si="11"/>
        <v>0.44173999329898067</v>
      </c>
      <c r="AT59" s="26">
        <f t="shared" si="20"/>
        <v>2019</v>
      </c>
      <c r="AU59" s="26">
        <f t="shared" si="3"/>
        <v>2.9579369553148354</v>
      </c>
      <c r="AV59" s="26">
        <f t="shared" si="4"/>
        <v>1.2051927680662402</v>
      </c>
      <c r="AW59" s="26">
        <f t="shared" si="12"/>
        <v>0.40744369683090914</v>
      </c>
      <c r="AY59" s="26">
        <f t="shared" si="21"/>
        <v>2019</v>
      </c>
      <c r="AZ59" s="26">
        <f t="shared" si="5"/>
        <v>2.8757423784184084</v>
      </c>
      <c r="BA59" s="26">
        <f t="shared" si="6"/>
        <v>1.1597647352032254</v>
      </c>
      <c r="BB59" s="26">
        <f t="shared" si="13"/>
        <v>0.4032922920727931</v>
      </c>
      <c r="BD59" s="26">
        <f t="shared" si="22"/>
        <v>2019</v>
      </c>
      <c r="BE59" s="26">
        <f t="shared" si="7"/>
        <v>2.8275168840809783</v>
      </c>
      <c r="BF59" s="26">
        <f t="shared" si="8"/>
        <v>1.1644946357989738</v>
      </c>
      <c r="BG59" s="26">
        <f t="shared" si="14"/>
        <v>0.41184356576440639</v>
      </c>
      <c r="BJ59" s="17">
        <f t="shared" si="15"/>
        <v>2019</v>
      </c>
      <c r="BK59" s="17">
        <f t="shared" si="15"/>
        <v>2.5071326532819285</v>
      </c>
      <c r="BL59" s="17">
        <f t="shared" si="15"/>
        <v>1.1075007614604147</v>
      </c>
      <c r="BM59" s="17">
        <f t="shared" si="16"/>
        <v>2.9579369553148354</v>
      </c>
      <c r="BN59" s="17">
        <f t="shared" si="16"/>
        <v>1.2051927680662402</v>
      </c>
      <c r="BO59" s="26">
        <f t="shared" si="17"/>
        <v>2.8757423784184084</v>
      </c>
      <c r="BP59" s="26">
        <f t="shared" si="17"/>
        <v>1.1597647352032254</v>
      </c>
      <c r="BQ59" s="26">
        <f t="shared" si="18"/>
        <v>2.8275168840809783</v>
      </c>
      <c r="BR59" s="26">
        <f t="shared" si="18"/>
        <v>1.1644946357989738</v>
      </c>
    </row>
    <row r="60" spans="1:70" x14ac:dyDescent="0.25">
      <c r="A60" s="17">
        <v>1931</v>
      </c>
      <c r="B60" s="23">
        <v>-0.09</v>
      </c>
      <c r="C60" s="23">
        <f t="shared" si="1"/>
        <v>0.17</v>
      </c>
      <c r="F60" s="18">
        <v>1792</v>
      </c>
      <c r="G60" s="65">
        <v>5.9850477620087298E-3</v>
      </c>
      <c r="H60" s="65"/>
      <c r="I60" s="65">
        <v>0.49531679999984102</v>
      </c>
      <c r="J60" s="65">
        <v>0.14901</v>
      </c>
      <c r="K60" s="65">
        <v>0.17010457404690099</v>
      </c>
      <c r="L60" s="18"/>
      <c r="M60" s="66"/>
      <c r="O60" s="50">
        <v>2010</v>
      </c>
      <c r="P60" s="46">
        <v>390.1</v>
      </c>
      <c r="AA60" s="17">
        <v>1802</v>
      </c>
      <c r="AB60" s="23">
        <v>7.3192265037044804E-2</v>
      </c>
      <c r="AC60" s="23">
        <v>2.6033863102380799E-2</v>
      </c>
      <c r="AD60" s="23">
        <v>3.8361542763404801E-3</v>
      </c>
      <c r="AE60" s="23">
        <v>4.1381649891094698E-8</v>
      </c>
      <c r="AF60" s="23">
        <v>-1.314494502479883E-2</v>
      </c>
      <c r="AG60" s="23">
        <v>0.26923871272799416</v>
      </c>
      <c r="AH60" s="23">
        <v>0.35915609150061129</v>
      </c>
      <c r="AI60" s="23">
        <v>0.1671560433929869</v>
      </c>
      <c r="AJ60" s="46">
        <f t="shared" si="2"/>
        <v>1932</v>
      </c>
      <c r="AK60" s="23">
        <f t="shared" si="0"/>
        <v>0.22817149943098378</v>
      </c>
      <c r="AO60" s="26">
        <f t="shared" si="19"/>
        <v>2020</v>
      </c>
      <c r="AP60" s="26">
        <f t="shared" si="9"/>
        <v>2.5504399370710189</v>
      </c>
      <c r="AQ60" s="26">
        <f t="shared" si="10"/>
        <v>1.1273561907437966</v>
      </c>
      <c r="AR60" s="26">
        <f t="shared" si="11"/>
        <v>0.44202420702307427</v>
      </c>
      <c r="AT60" s="26">
        <f t="shared" si="20"/>
        <v>2020</v>
      </c>
      <c r="AU60" s="26">
        <f t="shared" si="3"/>
        <v>3.0407115321581841</v>
      </c>
      <c r="AV60" s="26">
        <f t="shared" si="4"/>
        <v>1.235277397993741</v>
      </c>
      <c r="AW60" s="26">
        <f t="shared" si="12"/>
        <v>0.40624616473138014</v>
      </c>
      <c r="AY60" s="26">
        <f t="shared" si="21"/>
        <v>2020</v>
      </c>
      <c r="AZ60" s="26">
        <f t="shared" si="5"/>
        <v>2.9443472646810278</v>
      </c>
      <c r="BA60" s="26">
        <f t="shared" si="6"/>
        <v>1.1824429214885299</v>
      </c>
      <c r="BB60" s="26">
        <f t="shared" si="13"/>
        <v>0.40159764293857109</v>
      </c>
      <c r="BD60" s="26">
        <f t="shared" si="22"/>
        <v>2020</v>
      </c>
      <c r="BE60" s="26">
        <f t="shared" si="7"/>
        <v>2.9051236434443126</v>
      </c>
      <c r="BF60" s="26">
        <f t="shared" si="8"/>
        <v>1.1882004517222526</v>
      </c>
      <c r="BG60" s="26">
        <f t="shared" si="14"/>
        <v>0.40900168032556544</v>
      </c>
      <c r="BJ60" s="17">
        <f t="shared" si="15"/>
        <v>2020</v>
      </c>
      <c r="BK60" s="17">
        <f t="shared" si="15"/>
        <v>2.5504399370710189</v>
      </c>
      <c r="BL60" s="17">
        <f t="shared" si="15"/>
        <v>1.1273561907437966</v>
      </c>
      <c r="BM60" s="17">
        <f t="shared" si="16"/>
        <v>3.0407115321581841</v>
      </c>
      <c r="BN60" s="17">
        <f t="shared" si="16"/>
        <v>1.235277397993741</v>
      </c>
      <c r="BO60" s="26">
        <f t="shared" si="17"/>
        <v>2.9443472646810278</v>
      </c>
      <c r="BP60" s="26">
        <f t="shared" si="17"/>
        <v>1.1824429214885299</v>
      </c>
      <c r="BQ60" s="26">
        <f t="shared" si="18"/>
        <v>2.9051236434443126</v>
      </c>
      <c r="BR60" s="26">
        <f t="shared" si="18"/>
        <v>1.1882004517222526</v>
      </c>
    </row>
    <row r="61" spans="1:70" x14ac:dyDescent="0.25">
      <c r="A61" s="17">
        <v>1932</v>
      </c>
      <c r="B61" s="23">
        <v>-0.15</v>
      </c>
      <c r="C61" s="23">
        <f t="shared" si="1"/>
        <v>0.11000000000000001</v>
      </c>
      <c r="F61" s="18">
        <v>1793</v>
      </c>
      <c r="G61" s="65">
        <v>6.0854969978165899E-3</v>
      </c>
      <c r="H61" s="65"/>
      <c r="I61" s="65">
        <v>0.49021920000007002</v>
      </c>
      <c r="J61" s="65">
        <v>0.15568000000000001</v>
      </c>
      <c r="K61" s="65">
        <v>0.12683444320086401</v>
      </c>
      <c r="L61" s="18"/>
      <c r="M61" s="66"/>
      <c r="O61" s="50">
        <v>2011</v>
      </c>
      <c r="P61" s="46">
        <v>391.85</v>
      </c>
      <c r="AA61" s="17">
        <v>1803</v>
      </c>
      <c r="AB61" s="23">
        <v>7.4591028032934895E-2</v>
      </c>
      <c r="AC61" s="23">
        <v>2.6526796329722501E-2</v>
      </c>
      <c r="AD61" s="23">
        <v>3.9097157799508004E-3</v>
      </c>
      <c r="AE61" s="23">
        <v>4.2177450850558999E-8</v>
      </c>
      <c r="AF61" s="23">
        <v>-9.5123280387995873E-3</v>
      </c>
      <c r="AG61" s="23">
        <v>0.28561061811909944</v>
      </c>
      <c r="AH61" s="23">
        <v>0.38112587240035889</v>
      </c>
      <c r="AI61" s="23">
        <v>0.18613786279975791</v>
      </c>
      <c r="AJ61" s="46">
        <f t="shared" si="2"/>
        <v>1933</v>
      </c>
      <c r="AK61" s="23">
        <f t="shared" si="0"/>
        <v>-3.2572024195219332E-2</v>
      </c>
      <c r="AO61" s="26">
        <f t="shared" si="19"/>
        <v>2021</v>
      </c>
      <c r="AP61" s="26">
        <f t="shared" si="9"/>
        <v>2.5941504117890872</v>
      </c>
      <c r="AQ61" s="26">
        <f t="shared" si="10"/>
        <v>1.1473880886799748</v>
      </c>
      <c r="AR61" s="26">
        <f t="shared" si="11"/>
        <v>0.44229821195628538</v>
      </c>
      <c r="AT61" s="26">
        <f t="shared" si="20"/>
        <v>2021</v>
      </c>
      <c r="AU61" s="26">
        <f t="shared" si="3"/>
        <v>3.124854386151128</v>
      </c>
      <c r="AV61" s="26">
        <f t="shared" si="4"/>
        <v>1.2658255073998816</v>
      </c>
      <c r="AW61" s="26">
        <f t="shared" si="12"/>
        <v>0.40508303779204075</v>
      </c>
      <c r="AY61" s="26">
        <f t="shared" si="21"/>
        <v>2021</v>
      </c>
      <c r="AZ61" s="26">
        <f t="shared" si="5"/>
        <v>3.0137313734996951</v>
      </c>
      <c r="BA61" s="26">
        <f t="shared" si="6"/>
        <v>1.2052822858483978</v>
      </c>
      <c r="BB61" s="26">
        <f t="shared" si="13"/>
        <v>0.39993023148866913</v>
      </c>
      <c r="BD61" s="26">
        <f t="shared" si="22"/>
        <v>2021</v>
      </c>
      <c r="BE61" s="26">
        <f t="shared" si="7"/>
        <v>2.9862002935469718</v>
      </c>
      <c r="BF61" s="26">
        <f t="shared" si="8"/>
        <v>1.2121225296443185</v>
      </c>
      <c r="BG61" s="26">
        <f t="shared" si="14"/>
        <v>0.40590798020603447</v>
      </c>
      <c r="BJ61" s="17">
        <f t="shared" si="15"/>
        <v>2021</v>
      </c>
      <c r="BK61" s="17">
        <f t="shared" si="15"/>
        <v>2.5941504117890872</v>
      </c>
      <c r="BL61" s="17">
        <f t="shared" si="15"/>
        <v>1.1473880886799748</v>
      </c>
      <c r="BM61" s="17">
        <f t="shared" si="16"/>
        <v>3.124854386151128</v>
      </c>
      <c r="BN61" s="17">
        <f t="shared" si="16"/>
        <v>1.2658255073998816</v>
      </c>
      <c r="BO61" s="26">
        <f t="shared" si="17"/>
        <v>3.0137313734996951</v>
      </c>
      <c r="BP61" s="26">
        <f t="shared" si="17"/>
        <v>1.2052822858483978</v>
      </c>
      <c r="BQ61" s="26">
        <f t="shared" si="18"/>
        <v>2.9862002935469718</v>
      </c>
      <c r="BR61" s="26">
        <f t="shared" si="18"/>
        <v>1.2121225296443185</v>
      </c>
    </row>
    <row r="62" spans="1:70" x14ac:dyDescent="0.25">
      <c r="A62" s="17">
        <v>1933</v>
      </c>
      <c r="B62" s="23">
        <v>-0.28000000000000003</v>
      </c>
      <c r="C62" s="23">
        <f t="shared" si="1"/>
        <v>-2.0000000000000018E-2</v>
      </c>
      <c r="F62" s="18">
        <v>1794</v>
      </c>
      <c r="G62" s="65">
        <v>6.1461943231441102E-3</v>
      </c>
      <c r="H62" s="65"/>
      <c r="I62" s="65">
        <v>0.48172319999991903</v>
      </c>
      <c r="J62" s="65">
        <v>0.15748999999999999</v>
      </c>
      <c r="K62" s="65">
        <v>0.48570977182974701</v>
      </c>
      <c r="L62" s="18"/>
      <c r="M62" s="66"/>
      <c r="O62" s="50">
        <v>2012</v>
      </c>
      <c r="P62" s="46">
        <v>394.06</v>
      </c>
      <c r="AA62" s="17">
        <v>1804</v>
      </c>
      <c r="AB62" s="23">
        <v>7.5989462763115301E-2</v>
      </c>
      <c r="AC62" s="23">
        <v>2.7019446338639001E-2</v>
      </c>
      <c r="AD62" s="23">
        <v>3.9832694079979898E-3</v>
      </c>
      <c r="AE62" s="23">
        <v>4.2973251809997703E-8</v>
      </c>
      <c r="AF62" s="23">
        <v>-7.2112124996170394E-3</v>
      </c>
      <c r="AG62" s="23">
        <v>0.28874027828828147</v>
      </c>
      <c r="AH62" s="23">
        <v>0.38852128727166857</v>
      </c>
      <c r="AI62" s="23">
        <v>0.20199757597636089</v>
      </c>
      <c r="AJ62" s="46">
        <f t="shared" si="2"/>
        <v>1934</v>
      </c>
      <c r="AK62" s="23">
        <f t="shared" si="0"/>
        <v>0.22227826762824004</v>
      </c>
      <c r="AO62" s="26">
        <f t="shared" si="19"/>
        <v>2022</v>
      </c>
      <c r="AP62" s="77">
        <f t="shared" si="9"/>
        <v>2.6382640774365882</v>
      </c>
      <c r="AQ62" s="77">
        <f t="shared" si="10"/>
        <v>1.1675964552688356</v>
      </c>
      <c r="AR62" s="77">
        <f t="shared" si="11"/>
        <v>0.44256238988907631</v>
      </c>
      <c r="AS62" s="78"/>
      <c r="AT62" s="77">
        <f t="shared" si="20"/>
        <v>2022</v>
      </c>
      <c r="AU62" s="77">
        <f t="shared" si="3"/>
        <v>3.2103655172927574</v>
      </c>
      <c r="AV62" s="77">
        <f t="shared" si="4"/>
        <v>1.2968370962844347</v>
      </c>
      <c r="AW62" s="77">
        <f t="shared" si="12"/>
        <v>0.40395309795690609</v>
      </c>
      <c r="AX62" s="78"/>
      <c r="AY62" s="77">
        <f t="shared" si="21"/>
        <v>2022</v>
      </c>
      <c r="AZ62" s="77">
        <f t="shared" si="5"/>
        <v>3.0838947048755472</v>
      </c>
      <c r="BA62" s="77">
        <f t="shared" si="6"/>
        <v>1.2282828282829428</v>
      </c>
      <c r="BB62" s="77">
        <f t="shared" si="13"/>
        <v>0.39828948321129887</v>
      </c>
      <c r="BD62" s="77">
        <f t="shared" si="22"/>
        <v>2022</v>
      </c>
      <c r="BE62" s="77">
        <f t="shared" si="7"/>
        <v>3.0707468343935034</v>
      </c>
      <c r="BF62" s="77">
        <f t="shared" si="8"/>
        <v>1.2362608695651716</v>
      </c>
      <c r="BG62" s="77">
        <f t="shared" si="14"/>
        <v>0.40259289880839128</v>
      </c>
      <c r="BJ62" s="17">
        <f t="shared" si="15"/>
        <v>2022</v>
      </c>
      <c r="BK62" s="17">
        <f t="shared" si="15"/>
        <v>2.6382640774365882</v>
      </c>
      <c r="BL62" s="17">
        <f t="shared" si="15"/>
        <v>1.1675964552688356</v>
      </c>
      <c r="BM62" s="17">
        <f t="shared" si="16"/>
        <v>3.2103655172927574</v>
      </c>
      <c r="BN62" s="17">
        <f t="shared" si="16"/>
        <v>1.2968370962844347</v>
      </c>
      <c r="BO62" s="26">
        <f t="shared" si="17"/>
        <v>3.0838947048755472</v>
      </c>
      <c r="BP62" s="26">
        <f t="shared" si="17"/>
        <v>1.2282828282829428</v>
      </c>
      <c r="BQ62" s="26">
        <f t="shared" si="18"/>
        <v>3.0707468343935034</v>
      </c>
      <c r="BR62" s="26">
        <f t="shared" si="18"/>
        <v>1.2362608695651716</v>
      </c>
    </row>
    <row r="63" spans="1:70" x14ac:dyDescent="0.25">
      <c r="A63" s="17">
        <v>1934</v>
      </c>
      <c r="B63" s="23">
        <v>-0.12</v>
      </c>
      <c r="C63" s="23">
        <f t="shared" si="1"/>
        <v>0.14000000000000001</v>
      </c>
      <c r="F63" s="18">
        <v>1795</v>
      </c>
      <c r="G63" s="65">
        <v>6.0904055676855896E-3</v>
      </c>
      <c r="H63" s="65"/>
      <c r="I63" s="65">
        <v>0.46982880000007299</v>
      </c>
      <c r="J63" s="65">
        <v>0.16380500000000001</v>
      </c>
      <c r="K63" s="65">
        <v>0.42861240529528299</v>
      </c>
      <c r="L63" s="18"/>
      <c r="M63" s="66"/>
      <c r="O63" s="50">
        <v>2013</v>
      </c>
      <c r="P63" s="46">
        <v>396.74</v>
      </c>
      <c r="AA63" s="17">
        <v>1805</v>
      </c>
      <c r="AB63" s="23">
        <v>7.7387569396667799E-2</v>
      </c>
      <c r="AC63" s="23">
        <v>2.75118135594156E-2</v>
      </c>
      <c r="AD63" s="23">
        <v>4.0568151645555099E-3</v>
      </c>
      <c r="AE63" s="23">
        <v>4.3769052769436401E-8</v>
      </c>
      <c r="AF63" s="23">
        <v>-1.3770095938468539E-2</v>
      </c>
      <c r="AG63" s="23">
        <v>0.28063731870614095</v>
      </c>
      <c r="AH63" s="23">
        <v>0.3758234646573641</v>
      </c>
      <c r="AI63" s="23">
        <v>0.1218863360282969</v>
      </c>
      <c r="AJ63" s="46">
        <f t="shared" si="2"/>
        <v>1935</v>
      </c>
      <c r="AK63" s="23">
        <f t="shared" si="0"/>
        <v>0.10910431492775124</v>
      </c>
      <c r="AO63" s="26">
        <f t="shared" si="19"/>
        <v>2023</v>
      </c>
      <c r="AP63" s="26">
        <f t="shared" si="9"/>
        <v>2.6827809340130671</v>
      </c>
      <c r="AQ63" s="26">
        <f t="shared" si="10"/>
        <v>1.1879812905104359</v>
      </c>
      <c r="AR63" s="26">
        <f t="shared" si="11"/>
        <v>0.44281710647666678</v>
      </c>
      <c r="AT63" s="26">
        <f t="shared" si="20"/>
        <v>2023</v>
      </c>
      <c r="AU63" s="26">
        <f t="shared" si="3"/>
        <v>3.2972449255835272</v>
      </c>
      <c r="AV63" s="26">
        <f t="shared" si="4"/>
        <v>1.3283121646479685</v>
      </c>
      <c r="AW63" s="26">
        <f t="shared" si="12"/>
        <v>0.4028551698848673</v>
      </c>
      <c r="AY63" s="26">
        <f t="shared" si="21"/>
        <v>2023</v>
      </c>
      <c r="AZ63" s="26">
        <f t="shared" si="5"/>
        <v>3.1548372588076745</v>
      </c>
      <c r="BA63" s="26">
        <f t="shared" si="6"/>
        <v>1.2514445487919375</v>
      </c>
      <c r="BB63" s="26">
        <f t="shared" si="13"/>
        <v>0.39667483490571648</v>
      </c>
      <c r="BD63" s="26">
        <f t="shared" si="22"/>
        <v>2023</v>
      </c>
      <c r="BE63" s="26">
        <f t="shared" si="7"/>
        <v>3.1587632659820883</v>
      </c>
      <c r="BF63" s="26">
        <f t="shared" si="8"/>
        <v>1.2606154714849822</v>
      </c>
      <c r="BG63" s="26">
        <f t="shared" si="14"/>
        <v>0.39908513723108824</v>
      </c>
      <c r="BJ63" s="17">
        <f t="shared" si="15"/>
        <v>2023</v>
      </c>
      <c r="BK63" s="17">
        <f t="shared" si="15"/>
        <v>2.6827809340130671</v>
      </c>
      <c r="BL63" s="17">
        <f t="shared" si="15"/>
        <v>1.1879812905104359</v>
      </c>
      <c r="BM63" s="17">
        <f t="shared" si="16"/>
        <v>3.2972449255835272</v>
      </c>
      <c r="BN63" s="17">
        <f t="shared" si="16"/>
        <v>1.3283121646479685</v>
      </c>
      <c r="BO63" s="26">
        <f t="shared" si="17"/>
        <v>3.1548372588076745</v>
      </c>
      <c r="BP63" s="26">
        <f t="shared" si="17"/>
        <v>1.2514445487919375</v>
      </c>
      <c r="BQ63" s="26">
        <f t="shared" si="18"/>
        <v>3.1587632659820883</v>
      </c>
      <c r="BR63" s="26">
        <f t="shared" si="18"/>
        <v>1.2606154714849822</v>
      </c>
    </row>
    <row r="64" spans="1:70" x14ac:dyDescent="0.25">
      <c r="A64" s="17">
        <v>1935</v>
      </c>
      <c r="B64" s="23">
        <v>-0.19</v>
      </c>
      <c r="C64" s="23">
        <f t="shared" si="1"/>
        <v>7.0000000000000007E-2</v>
      </c>
      <c r="F64" s="18">
        <v>1796</v>
      </c>
      <c r="G64" s="65">
        <v>6.0374931768559003E-3</v>
      </c>
      <c r="H64" s="65"/>
      <c r="I64" s="65">
        <v>0.455598000000009</v>
      </c>
      <c r="J64" s="65">
        <v>0.164995</v>
      </c>
      <c r="K64" s="65">
        <v>0.70865445402711702</v>
      </c>
      <c r="L64" s="18"/>
      <c r="M64" s="66"/>
      <c r="O64" s="50">
        <v>2014</v>
      </c>
      <c r="P64" s="46">
        <v>398.81</v>
      </c>
      <c r="AA64" s="17">
        <v>1806</v>
      </c>
      <c r="AB64" s="23">
        <v>7.8785348102547198E-2</v>
      </c>
      <c r="AC64" s="23">
        <v>2.8003898421246599E-2</v>
      </c>
      <c r="AD64" s="23">
        <v>4.1303530536893401E-3</v>
      </c>
      <c r="AE64" s="23">
        <v>4.4564853728875198E-8</v>
      </c>
      <c r="AF64" s="23">
        <v>-1.1898554105261017E-2</v>
      </c>
      <c r="AG64" s="23">
        <v>0.26640488243884419</v>
      </c>
      <c r="AH64" s="23">
        <v>0.36542597247592001</v>
      </c>
      <c r="AI64" s="23">
        <v>0.2125857215206349</v>
      </c>
      <c r="AJ64" s="46">
        <f t="shared" si="2"/>
        <v>1936</v>
      </c>
      <c r="AK64" s="23">
        <f t="shared" si="0"/>
        <v>0.1754448419579536</v>
      </c>
      <c r="AO64" s="26">
        <f t="shared" si="19"/>
        <v>2024</v>
      </c>
      <c r="AP64" s="26">
        <f t="shared" si="9"/>
        <v>2.7277009815186375</v>
      </c>
      <c r="AQ64" s="26">
        <f t="shared" si="10"/>
        <v>1.2085425944048893</v>
      </c>
      <c r="AR64" s="26">
        <f t="shared" si="11"/>
        <v>0.44306271200299885</v>
      </c>
      <c r="AT64" s="26">
        <f t="shared" si="20"/>
        <v>2024</v>
      </c>
      <c r="AU64" s="26">
        <f t="shared" si="3"/>
        <v>3.3854926110229826</v>
      </c>
      <c r="AV64" s="26">
        <f t="shared" si="4"/>
        <v>1.3602507124900285</v>
      </c>
      <c r="AW64" s="26">
        <f t="shared" si="12"/>
        <v>0.4017881203051884</v>
      </c>
      <c r="AY64" s="26">
        <f t="shared" si="21"/>
        <v>2024</v>
      </c>
      <c r="AZ64" s="26">
        <f t="shared" si="5"/>
        <v>3.2265590352969866</v>
      </c>
      <c r="BA64" s="26">
        <f t="shared" si="6"/>
        <v>1.2747674473756661</v>
      </c>
      <c r="BB64" s="26">
        <f t="shared" si="13"/>
        <v>0.395085734812328</v>
      </c>
      <c r="BD64" s="26">
        <f t="shared" si="22"/>
        <v>2024</v>
      </c>
      <c r="BE64" s="26">
        <f t="shared" si="7"/>
        <v>3.2502495883118172</v>
      </c>
      <c r="BF64" s="26">
        <f t="shared" si="8"/>
        <v>1.2851863354037505</v>
      </c>
      <c r="BG64" s="26">
        <f t="shared" si="14"/>
        <v>0.39541158316745684</v>
      </c>
      <c r="BJ64" s="17">
        <f t="shared" si="15"/>
        <v>2024</v>
      </c>
      <c r="BK64" s="17">
        <f t="shared" si="15"/>
        <v>2.7277009815186375</v>
      </c>
      <c r="BL64" s="17">
        <f t="shared" si="15"/>
        <v>1.2085425944048893</v>
      </c>
      <c r="BM64" s="17">
        <f t="shared" si="16"/>
        <v>3.3854926110229826</v>
      </c>
      <c r="BN64" s="17">
        <f t="shared" si="16"/>
        <v>1.3602507124900285</v>
      </c>
      <c r="BO64" s="26">
        <f t="shared" si="17"/>
        <v>3.2265590352969866</v>
      </c>
      <c r="BP64" s="26">
        <f t="shared" si="17"/>
        <v>1.2747674473756661</v>
      </c>
      <c r="BQ64" s="26">
        <f t="shared" si="18"/>
        <v>3.2502495883118172</v>
      </c>
      <c r="BR64" s="26">
        <f t="shared" si="18"/>
        <v>1.2851863354037505</v>
      </c>
    </row>
    <row r="65" spans="1:70" x14ac:dyDescent="0.25">
      <c r="A65" s="17">
        <v>1936</v>
      </c>
      <c r="B65" s="23">
        <v>-0.14000000000000001</v>
      </c>
      <c r="C65" s="23">
        <f t="shared" si="1"/>
        <v>0.12</v>
      </c>
      <c r="F65" s="18">
        <v>1797</v>
      </c>
      <c r="G65" s="65">
        <v>6.0289514192139702E-3</v>
      </c>
      <c r="H65" s="65"/>
      <c r="I65" s="65">
        <v>0.440092800000002</v>
      </c>
      <c r="J65" s="65">
        <v>0.1658</v>
      </c>
      <c r="K65" s="65">
        <v>0.96417707034251299</v>
      </c>
      <c r="L65" s="18"/>
      <c r="M65" s="66"/>
      <c r="O65" s="50">
        <v>2015</v>
      </c>
      <c r="P65" s="46">
        <v>401.01</v>
      </c>
      <c r="AA65" s="17">
        <v>1807</v>
      </c>
      <c r="AB65" s="23">
        <v>8.0182799049577105E-2</v>
      </c>
      <c r="AC65" s="23">
        <v>2.84957013522395E-2</v>
      </c>
      <c r="AD65" s="23">
        <v>4.20388307945969E-3</v>
      </c>
      <c r="AE65" s="23">
        <v>4.5360654688339499E-8</v>
      </c>
      <c r="AF65" s="23">
        <v>-1.4603046889918985E-2</v>
      </c>
      <c r="AG65" s="23">
        <v>0.24692206705846911</v>
      </c>
      <c r="AH65" s="23">
        <v>0.34520144901048111</v>
      </c>
      <c r="AI65" s="23">
        <v>0.2504587675510383</v>
      </c>
      <c r="AJ65" s="46">
        <f t="shared" si="2"/>
        <v>1937</v>
      </c>
      <c r="AK65" s="23">
        <f t="shared" si="0"/>
        <v>0.35375120271654625</v>
      </c>
      <c r="AO65" s="26">
        <f t="shared" si="19"/>
        <v>2025</v>
      </c>
      <c r="AP65" s="26">
        <f t="shared" si="9"/>
        <v>2.7730242199534132</v>
      </c>
      <c r="AQ65" s="26">
        <f t="shared" si="10"/>
        <v>1.2292803669520254</v>
      </c>
      <c r="AR65" s="26">
        <f t="shared" si="11"/>
        <v>0.44329954210521727</v>
      </c>
      <c r="AT65" s="26">
        <f t="shared" si="20"/>
        <v>2025</v>
      </c>
      <c r="AU65" s="77">
        <f t="shared" si="3"/>
        <v>3.4751085736115783</v>
      </c>
      <c r="AV65" s="77">
        <f t="shared" si="4"/>
        <v>1.3926527398109556</v>
      </c>
      <c r="AW65" s="26">
        <f t="shared" si="12"/>
        <v>0.40075085722101988</v>
      </c>
      <c r="AY65" s="26">
        <f t="shared" si="21"/>
        <v>2025</v>
      </c>
      <c r="AZ65" s="77">
        <f t="shared" si="5"/>
        <v>3.2990600343423466</v>
      </c>
      <c r="BA65" s="77">
        <f t="shared" si="6"/>
        <v>1.2982515240340149</v>
      </c>
      <c r="BB65" s="26">
        <f t="shared" si="13"/>
        <v>0.39352164268596457</v>
      </c>
      <c r="BD65" s="26">
        <f t="shared" si="22"/>
        <v>2025</v>
      </c>
      <c r="BE65" s="77">
        <f t="shared" si="7"/>
        <v>3.3452058013817805</v>
      </c>
      <c r="BF65" s="77">
        <f t="shared" si="8"/>
        <v>1.3099734613213059</v>
      </c>
      <c r="BG65" s="26">
        <f t="shared" si="14"/>
        <v>0.39159727057157573</v>
      </c>
      <c r="BJ65" s="17">
        <f t="shared" si="15"/>
        <v>2025</v>
      </c>
      <c r="BK65" s="17">
        <f t="shared" si="15"/>
        <v>2.7730242199534132</v>
      </c>
      <c r="BL65" s="17">
        <f t="shared" si="15"/>
        <v>1.2292803669520254</v>
      </c>
      <c r="BM65" s="17">
        <f t="shared" si="16"/>
        <v>3.4751085736115783</v>
      </c>
      <c r="BN65" s="17">
        <f t="shared" si="16"/>
        <v>1.3926527398109556</v>
      </c>
      <c r="BO65" s="26">
        <f t="shared" si="17"/>
        <v>3.2990600343423466</v>
      </c>
      <c r="BP65" s="26">
        <f t="shared" si="17"/>
        <v>1.2982515240340149</v>
      </c>
      <c r="BQ65" s="26">
        <f t="shared" si="18"/>
        <v>3.3452058013817805</v>
      </c>
      <c r="BR65" s="26">
        <f t="shared" si="18"/>
        <v>1.3099734613213059</v>
      </c>
    </row>
    <row r="66" spans="1:70" x14ac:dyDescent="0.25">
      <c r="A66" s="17">
        <v>1937</v>
      </c>
      <c r="B66" s="23">
        <v>-0.02</v>
      </c>
      <c r="C66" s="23">
        <f t="shared" si="1"/>
        <v>0.24000000000000002</v>
      </c>
      <c r="F66" s="18">
        <v>1798</v>
      </c>
      <c r="G66" s="65">
        <v>6.3062033296943203E-3</v>
      </c>
      <c r="H66" s="65"/>
      <c r="I66" s="65">
        <v>0.42288839999992001</v>
      </c>
      <c r="J66" s="65">
        <v>0.16672999999999999</v>
      </c>
      <c r="K66" s="65">
        <v>0.41628012047845098</v>
      </c>
      <c r="L66" s="18"/>
      <c r="M66" s="66"/>
      <c r="O66" s="50">
        <v>2016</v>
      </c>
      <c r="P66" s="46">
        <v>404.41</v>
      </c>
      <c r="AA66" s="17">
        <v>1808</v>
      </c>
      <c r="AB66" s="23">
        <v>8.1579922406447306E-2</v>
      </c>
      <c r="AC66" s="23">
        <v>2.89872227794188E-2</v>
      </c>
      <c r="AD66" s="23">
        <v>4.2774052459188501E-3</v>
      </c>
      <c r="AE66" s="23">
        <v>4.6156455647778203E-8</v>
      </c>
      <c r="AF66" s="23">
        <v>-2.3983870466760981E-2</v>
      </c>
      <c r="AG66" s="23">
        <v>0.22817701812553193</v>
      </c>
      <c r="AH66" s="23">
        <v>0.31903774424701153</v>
      </c>
      <c r="AI66" s="23">
        <v>0.27489907677130831</v>
      </c>
      <c r="AJ66" s="46">
        <f t="shared" si="2"/>
        <v>1938</v>
      </c>
      <c r="AK66" s="23">
        <f t="shared" si="0"/>
        <v>0.36363606532087978</v>
      </c>
      <c r="AO66" s="26">
        <f t="shared" si="19"/>
        <v>2026</v>
      </c>
      <c r="AP66" s="26">
        <f t="shared" si="9"/>
        <v>2.8187506493175079</v>
      </c>
      <c r="AQ66" s="26">
        <f t="shared" si="10"/>
        <v>1.2501946081519009</v>
      </c>
      <c r="AR66" s="26">
        <f t="shared" si="11"/>
        <v>0.44352791846082773</v>
      </c>
      <c r="AT66" s="26">
        <f t="shared" si="20"/>
        <v>2026</v>
      </c>
      <c r="AU66" s="26">
        <f t="shared" si="3"/>
        <v>3.5660928133493144</v>
      </c>
      <c r="AV66" s="26">
        <f t="shared" si="4"/>
        <v>1.4255182466106362</v>
      </c>
      <c r="AW66" s="26">
        <f t="shared" si="12"/>
        <v>0.39974232899220968</v>
      </c>
      <c r="AY66" s="26">
        <f t="shared" si="21"/>
        <v>2026</v>
      </c>
      <c r="AZ66" s="26">
        <f t="shared" si="5"/>
        <v>3.372340255944664</v>
      </c>
      <c r="BA66" s="26">
        <f t="shared" si="6"/>
        <v>1.3218967787669271</v>
      </c>
      <c r="BB66" s="26">
        <f t="shared" si="13"/>
        <v>0.3919820298194186</v>
      </c>
      <c r="BD66" s="26">
        <f t="shared" si="22"/>
        <v>2026</v>
      </c>
      <c r="BE66" s="26">
        <f t="shared" si="7"/>
        <v>3.4436319051965256</v>
      </c>
      <c r="BF66" s="26">
        <f t="shared" si="8"/>
        <v>1.3349768492376484</v>
      </c>
      <c r="BG66" s="26">
        <f t="shared" si="14"/>
        <v>0.38766537364900566</v>
      </c>
      <c r="BJ66" s="17">
        <f t="shared" si="15"/>
        <v>2026</v>
      </c>
      <c r="BK66" s="17">
        <f t="shared" si="15"/>
        <v>2.8187506493175079</v>
      </c>
      <c r="BL66" s="17">
        <f t="shared" si="15"/>
        <v>1.2501946081519009</v>
      </c>
      <c r="BM66" s="17">
        <f t="shared" si="16"/>
        <v>3.5660928133493144</v>
      </c>
      <c r="BN66" s="17">
        <f t="shared" si="16"/>
        <v>1.4255182466106362</v>
      </c>
      <c r="BO66" s="26">
        <f t="shared" si="17"/>
        <v>3.372340255944664</v>
      </c>
      <c r="BP66" s="26">
        <f t="shared" si="17"/>
        <v>1.3218967787669271</v>
      </c>
      <c r="BQ66" s="26">
        <f t="shared" si="18"/>
        <v>3.4436319051965256</v>
      </c>
      <c r="BR66" s="26">
        <f t="shared" si="18"/>
        <v>1.3349768492376484</v>
      </c>
    </row>
    <row r="67" spans="1:70" x14ac:dyDescent="0.25">
      <c r="A67" s="17">
        <v>1938</v>
      </c>
      <c r="B67" s="23">
        <v>0</v>
      </c>
      <c r="C67" s="23">
        <f t="shared" si="1"/>
        <v>0.26</v>
      </c>
      <c r="F67" s="18">
        <v>1799</v>
      </c>
      <c r="G67" s="65">
        <v>7.5014211244541504E-3</v>
      </c>
      <c r="H67" s="65"/>
      <c r="I67" s="65">
        <v>0.40271040000004599</v>
      </c>
      <c r="J67" s="65">
        <v>0.16723499999999999</v>
      </c>
      <c r="K67" s="65">
        <v>-3.2394579872139798E-2</v>
      </c>
      <c r="L67" s="18"/>
      <c r="M67" s="66"/>
      <c r="O67" s="50">
        <v>2017</v>
      </c>
      <c r="P67" s="46">
        <v>406.76</v>
      </c>
      <c r="AA67" s="17">
        <v>1809</v>
      </c>
      <c r="AB67" s="23">
        <v>8.2976718341720698E-2</v>
      </c>
      <c r="AC67" s="23">
        <v>2.9478463128729399E-2</v>
      </c>
      <c r="AD67" s="23">
        <v>4.3509195571112599E-3</v>
      </c>
      <c r="AE67" s="23">
        <v>4.6952256607216901E-8</v>
      </c>
      <c r="AF67" s="23">
        <v>-1.9480275170409421E-2</v>
      </c>
      <c r="AG67" s="23">
        <v>-3.322961694959722</v>
      </c>
      <c r="AH67" s="23">
        <v>-3.2256358221503136</v>
      </c>
      <c r="AI67" s="23">
        <v>-3.3869332461847121</v>
      </c>
      <c r="AJ67" s="46">
        <f t="shared" si="2"/>
        <v>1939</v>
      </c>
      <c r="AK67" s="23">
        <f t="shared" si="0"/>
        <v>0.360833305646097</v>
      </c>
      <c r="AO67" s="26">
        <f t="shared" si="19"/>
        <v>2027</v>
      </c>
      <c r="AP67" s="26">
        <f t="shared" si="9"/>
        <v>2.8648802696106941</v>
      </c>
      <c r="AQ67" s="26">
        <f t="shared" si="10"/>
        <v>1.2712853180045727</v>
      </c>
      <c r="AR67" s="26">
        <f t="shared" si="11"/>
        <v>0.44374814943918284</v>
      </c>
      <c r="AT67" s="26">
        <f t="shared" si="20"/>
        <v>2027</v>
      </c>
      <c r="AU67" s="26">
        <f t="shared" si="3"/>
        <v>3.658445330235736</v>
      </c>
      <c r="AV67" s="26">
        <f t="shared" si="4"/>
        <v>1.4588472328888429</v>
      </c>
      <c r="AW67" s="26">
        <f t="shared" si="12"/>
        <v>0.39876152332576759</v>
      </c>
      <c r="AY67" s="26">
        <f t="shared" si="21"/>
        <v>2027</v>
      </c>
      <c r="AZ67" s="26">
        <f t="shared" si="5"/>
        <v>3.4463997001032567</v>
      </c>
      <c r="BA67" s="26">
        <f t="shared" si="6"/>
        <v>1.3457032115745164</v>
      </c>
      <c r="BB67" s="26">
        <f t="shared" si="13"/>
        <v>0.39046637902568243</v>
      </c>
      <c r="BD67" s="26">
        <f t="shared" si="22"/>
        <v>2027</v>
      </c>
      <c r="BE67" s="26">
        <f t="shared" si="7"/>
        <v>3.5455278997515052</v>
      </c>
      <c r="BF67" s="26">
        <f t="shared" si="8"/>
        <v>1.3601964991530622</v>
      </c>
      <c r="BG67" s="26">
        <f t="shared" si="14"/>
        <v>0.38363722909877374</v>
      </c>
      <c r="BJ67" s="17">
        <f t="shared" si="15"/>
        <v>2027</v>
      </c>
      <c r="BK67" s="17">
        <f t="shared" si="15"/>
        <v>2.8648802696106941</v>
      </c>
      <c r="BL67" s="17">
        <f t="shared" si="15"/>
        <v>1.2712853180045727</v>
      </c>
      <c r="BM67" s="17">
        <f t="shared" si="16"/>
        <v>3.658445330235736</v>
      </c>
      <c r="BN67" s="17">
        <f t="shared" si="16"/>
        <v>1.4588472328888429</v>
      </c>
      <c r="BO67" s="26">
        <f t="shared" si="17"/>
        <v>3.4463997001032567</v>
      </c>
      <c r="BP67" s="26">
        <f t="shared" si="17"/>
        <v>1.3457032115745164</v>
      </c>
      <c r="BQ67" s="26">
        <f t="shared" si="18"/>
        <v>3.5455278997515052</v>
      </c>
      <c r="BR67" s="26">
        <f t="shared" si="18"/>
        <v>1.3601964991530622</v>
      </c>
    </row>
    <row r="68" spans="1:70" x14ac:dyDescent="0.25">
      <c r="A68" s="17">
        <v>1939</v>
      </c>
      <c r="B68" s="23">
        <v>-0.01</v>
      </c>
      <c r="C68" s="23">
        <f t="shared" si="1"/>
        <v>0.25</v>
      </c>
      <c r="F68" s="18">
        <v>1800</v>
      </c>
      <c r="G68" s="65">
        <v>8.9515152838428001E-3</v>
      </c>
      <c r="H68" s="65"/>
      <c r="I68" s="65">
        <v>0.38125800000000298</v>
      </c>
      <c r="J68" s="65">
        <v>0.17277000000000001</v>
      </c>
      <c r="K68" s="65">
        <v>0.43177376916426102</v>
      </c>
      <c r="L68" s="18"/>
      <c r="M68" s="66"/>
      <c r="O68" s="50">
        <v>2018</v>
      </c>
      <c r="P68" s="46">
        <v>408.72</v>
      </c>
      <c r="AA68" s="17">
        <v>1810</v>
      </c>
      <c r="AB68" s="23">
        <v>8.4373187023829899E-2</v>
      </c>
      <c r="AC68" s="23">
        <v>2.9969422825040899E-2</v>
      </c>
      <c r="AD68" s="23">
        <v>4.4244260170752297E-3</v>
      </c>
      <c r="AE68" s="23">
        <v>4.7748057566655599E-8</v>
      </c>
      <c r="AF68" s="23">
        <v>-2.0929910202113759E-2</v>
      </c>
      <c r="AG68" s="23">
        <v>-2.265046710543889</v>
      </c>
      <c r="AH68" s="23">
        <v>-2.167209537131999</v>
      </c>
      <c r="AI68" s="23">
        <v>-3.9476558909645521</v>
      </c>
      <c r="AJ68" s="46">
        <f t="shared" si="2"/>
        <v>1940</v>
      </c>
      <c r="AK68" s="23">
        <f t="shared" si="0"/>
        <v>0.60210177945129717</v>
      </c>
      <c r="AO68" s="26">
        <f t="shared" si="19"/>
        <v>2028</v>
      </c>
      <c r="AP68" s="26">
        <f t="shared" si="9"/>
        <v>2.9114130808329719</v>
      </c>
      <c r="AQ68" s="26">
        <f t="shared" si="10"/>
        <v>1.2925524965099271</v>
      </c>
      <c r="AR68" s="26">
        <f t="shared" si="11"/>
        <v>0.44396053071937164</v>
      </c>
      <c r="AT68" s="26">
        <f t="shared" si="20"/>
        <v>2028</v>
      </c>
      <c r="AU68" s="26">
        <f t="shared" si="3"/>
        <v>3.7521661242717528</v>
      </c>
      <c r="AV68" s="26">
        <f t="shared" si="4"/>
        <v>1.4926396986459167</v>
      </c>
      <c r="AW68" s="26">
        <f t="shared" si="12"/>
        <v>0.39780746619677426</v>
      </c>
      <c r="AY68" s="26">
        <f t="shared" si="21"/>
        <v>2028</v>
      </c>
      <c r="AZ68" s="26">
        <f t="shared" si="5"/>
        <v>3.5212383668190341</v>
      </c>
      <c r="BA68" s="26">
        <f t="shared" si="6"/>
        <v>1.3696708224566692</v>
      </c>
      <c r="BB68" s="26">
        <f t="shared" si="13"/>
        <v>0.38897418458324445</v>
      </c>
      <c r="BD68" s="26">
        <f t="shared" si="22"/>
        <v>2028</v>
      </c>
      <c r="BE68" s="26">
        <f t="shared" si="7"/>
        <v>3.6508937850485381</v>
      </c>
      <c r="BF68" s="26">
        <f t="shared" si="8"/>
        <v>1.3856324110672062</v>
      </c>
      <c r="BG68" s="26">
        <f t="shared" si="14"/>
        <v>0.3795323810135946</v>
      </c>
      <c r="BJ68" s="17">
        <f t="shared" si="15"/>
        <v>2028</v>
      </c>
      <c r="BK68" s="17">
        <f t="shared" si="15"/>
        <v>2.9114130808329719</v>
      </c>
      <c r="BL68" s="17">
        <f t="shared" si="15"/>
        <v>1.2925524965099271</v>
      </c>
      <c r="BM68" s="17">
        <f t="shared" si="16"/>
        <v>3.7521661242717528</v>
      </c>
      <c r="BN68" s="17">
        <f t="shared" si="16"/>
        <v>1.4926396986459167</v>
      </c>
      <c r="BO68" s="26">
        <f t="shared" si="17"/>
        <v>3.5212383668190341</v>
      </c>
      <c r="BP68" s="26">
        <f t="shared" si="17"/>
        <v>1.3696708224566692</v>
      </c>
      <c r="BQ68" s="26">
        <f t="shared" si="18"/>
        <v>3.6508937850485381</v>
      </c>
      <c r="BR68" s="26">
        <f t="shared" si="18"/>
        <v>1.3856324110672062</v>
      </c>
    </row>
    <row r="69" spans="1:70" x14ac:dyDescent="0.25">
      <c r="A69" s="17">
        <v>1940</v>
      </c>
      <c r="B69" s="23">
        <v>0.13</v>
      </c>
      <c r="C69" s="23">
        <f t="shared" si="1"/>
        <v>0.39</v>
      </c>
      <c r="F69" s="18">
        <v>1801</v>
      </c>
      <c r="G69" s="65">
        <v>8.7298171397379894E-3</v>
      </c>
      <c r="H69" s="65"/>
      <c r="I69" s="65">
        <v>0.36235440000007202</v>
      </c>
      <c r="J69" s="65">
        <v>0.173235</v>
      </c>
      <c r="K69" s="65">
        <v>-0.104886988545248</v>
      </c>
      <c r="L69" s="18"/>
      <c r="M69" s="66"/>
      <c r="O69" s="50">
        <v>2019</v>
      </c>
      <c r="P69" s="46">
        <v>411.65</v>
      </c>
      <c r="AA69" s="17">
        <v>1811</v>
      </c>
      <c r="AB69" s="23">
        <v>8.5769328621073698E-2</v>
      </c>
      <c r="AC69" s="23">
        <v>3.0460102292151198E-2</v>
      </c>
      <c r="AD69" s="23">
        <v>4.4979246298429603E-3</v>
      </c>
      <c r="AE69" s="23">
        <v>4.8543858526094303E-8</v>
      </c>
      <c r="AF69" s="23">
        <v>-1.6118355090752805E-2</v>
      </c>
      <c r="AG69" s="23">
        <v>-0.6956031494639513</v>
      </c>
      <c r="AH69" s="23">
        <v>-0.59099410046777767</v>
      </c>
      <c r="AI69" s="23">
        <v>-1.5880402429898346</v>
      </c>
      <c r="AJ69" s="46">
        <f t="shared" si="2"/>
        <v>1941</v>
      </c>
      <c r="AK69" s="23">
        <f t="shared" si="0"/>
        <v>0.7177873890218226</v>
      </c>
      <c r="AO69" s="26">
        <f t="shared" si="19"/>
        <v>2029</v>
      </c>
      <c r="AP69" s="26">
        <f t="shared" si="9"/>
        <v>2.9583490829842276</v>
      </c>
      <c r="AQ69" s="26">
        <f t="shared" si="10"/>
        <v>1.313996143668021</v>
      </c>
      <c r="AR69" s="26">
        <f t="shared" si="11"/>
        <v>0.44416534587680589</v>
      </c>
      <c r="AT69" s="26">
        <f t="shared" si="20"/>
        <v>2029</v>
      </c>
      <c r="AU69" s="26">
        <f t="shared" si="3"/>
        <v>3.8472551954560004</v>
      </c>
      <c r="AV69" s="26">
        <f t="shared" si="4"/>
        <v>1.526895643881403</v>
      </c>
      <c r="AW69" s="26">
        <f t="shared" si="12"/>
        <v>0.39687922071944226</v>
      </c>
      <c r="AY69" s="26">
        <f t="shared" si="21"/>
        <v>2029</v>
      </c>
      <c r="AZ69" s="26">
        <f t="shared" si="5"/>
        <v>3.5968562560910868</v>
      </c>
      <c r="BA69" s="26">
        <f t="shared" si="6"/>
        <v>1.3937996114134421</v>
      </c>
      <c r="BB69" s="26">
        <f t="shared" si="13"/>
        <v>0.38750495215178971</v>
      </c>
      <c r="BD69" s="26">
        <f t="shared" si="22"/>
        <v>2029</v>
      </c>
      <c r="BE69" s="26">
        <f t="shared" si="7"/>
        <v>3.759729561086715</v>
      </c>
      <c r="BF69" s="26">
        <f t="shared" si="8"/>
        <v>1.4112845849801943</v>
      </c>
      <c r="BG69" s="26">
        <f t="shared" si="14"/>
        <v>0.37536864342239434</v>
      </c>
      <c r="BJ69" s="17">
        <f t="shared" si="15"/>
        <v>2029</v>
      </c>
      <c r="BK69" s="17">
        <f t="shared" si="15"/>
        <v>2.9583490829842276</v>
      </c>
      <c r="BL69" s="17">
        <f t="shared" si="15"/>
        <v>1.313996143668021</v>
      </c>
      <c r="BM69" s="17">
        <f t="shared" si="16"/>
        <v>3.8472551954560004</v>
      </c>
      <c r="BN69" s="17">
        <f t="shared" si="16"/>
        <v>1.526895643881403</v>
      </c>
      <c r="BO69" s="26">
        <f t="shared" si="17"/>
        <v>3.5968562560910868</v>
      </c>
      <c r="BP69" s="26">
        <f t="shared" si="17"/>
        <v>1.3937996114134421</v>
      </c>
      <c r="BQ69" s="26">
        <f t="shared" si="18"/>
        <v>3.759729561086715</v>
      </c>
      <c r="BR69" s="26">
        <f t="shared" si="18"/>
        <v>1.4112845849801943</v>
      </c>
    </row>
    <row r="70" spans="1:70" x14ac:dyDescent="0.25">
      <c r="A70" s="17">
        <v>1941</v>
      </c>
      <c r="B70" s="23">
        <v>0.19</v>
      </c>
      <c r="C70" s="23">
        <f t="shared" si="1"/>
        <v>0.45</v>
      </c>
      <c r="F70" s="18">
        <v>1802</v>
      </c>
      <c r="G70" s="65">
        <v>1.1001766648471601E-2</v>
      </c>
      <c r="H70" s="65"/>
      <c r="I70" s="65">
        <v>0.34302600000000899</v>
      </c>
      <c r="J70" s="65">
        <v>0.17336499999999999</v>
      </c>
      <c r="K70" s="65">
        <v>-0.15019287807568699</v>
      </c>
      <c r="L70" s="18"/>
      <c r="M70" s="66"/>
      <c r="O70" s="50">
        <v>2020</v>
      </c>
      <c r="P70" s="46">
        <v>414.21</v>
      </c>
      <c r="AA70" s="17">
        <v>1812</v>
      </c>
      <c r="AB70" s="23">
        <v>8.7165143301624504E-2</v>
      </c>
      <c r="AC70" s="23">
        <v>3.0950501952790099E-2</v>
      </c>
      <c r="AD70" s="23">
        <v>4.5714153994375296E-3</v>
      </c>
      <c r="AE70" s="23">
        <v>4.9339659485558597E-8</v>
      </c>
      <c r="AF70" s="23">
        <v>-1.2408201735089892E-2</v>
      </c>
      <c r="AG70" s="23">
        <v>-0.10736976977970458</v>
      </c>
      <c r="AH70" s="23">
        <v>2.9091384787171548E-3</v>
      </c>
      <c r="AI70" s="23">
        <v>-0.60521080121441473</v>
      </c>
      <c r="AJ70" s="46">
        <f t="shared" si="2"/>
        <v>1942</v>
      </c>
      <c r="AK70" s="23">
        <f t="shared" si="0"/>
        <v>0.54818943056089575</v>
      </c>
      <c r="AO70" s="26">
        <f t="shared" si="19"/>
        <v>2030</v>
      </c>
      <c r="AP70" s="26">
        <f t="shared" si="9"/>
        <v>3.0056882760651433</v>
      </c>
      <c r="AQ70" s="26">
        <f t="shared" si="10"/>
        <v>1.335616259478968</v>
      </c>
      <c r="AR70" s="26">
        <f t="shared" si="11"/>
        <v>0.44436286693957239</v>
      </c>
      <c r="AT70" s="26">
        <f t="shared" si="20"/>
        <v>2030</v>
      </c>
      <c r="AU70" s="26">
        <f t="shared" si="3"/>
        <v>3.943712543789843</v>
      </c>
      <c r="AV70" s="26">
        <f t="shared" si="4"/>
        <v>1.5616150685959838</v>
      </c>
      <c r="AW70" s="26">
        <f t="shared" si="12"/>
        <v>0.39597588598465577</v>
      </c>
      <c r="AY70" s="26">
        <f t="shared" si="21"/>
        <v>2030</v>
      </c>
      <c r="AZ70" s="26">
        <f t="shared" si="5"/>
        <v>3.6732533679200969</v>
      </c>
      <c r="BA70" s="26">
        <f t="shared" si="6"/>
        <v>1.4180895784447216</v>
      </c>
      <c r="BB70" s="26">
        <f t="shared" si="13"/>
        <v>0.38605819866101021</v>
      </c>
      <c r="BD70" s="26">
        <f t="shared" si="22"/>
        <v>2030</v>
      </c>
      <c r="BE70" s="26">
        <f t="shared" si="7"/>
        <v>3.8720352278669452</v>
      </c>
      <c r="BF70" s="26">
        <f t="shared" si="8"/>
        <v>1.4371530208921399</v>
      </c>
      <c r="BG70" s="26">
        <f t="shared" si="14"/>
        <v>0.37116217604348845</v>
      </c>
      <c r="BJ70" s="17">
        <f t="shared" si="15"/>
        <v>2030</v>
      </c>
      <c r="BK70" s="17">
        <f t="shared" si="15"/>
        <v>3.0056882760651433</v>
      </c>
      <c r="BL70" s="17">
        <f t="shared" si="15"/>
        <v>1.335616259478968</v>
      </c>
      <c r="BM70" s="17">
        <f t="shared" si="16"/>
        <v>3.943712543789843</v>
      </c>
      <c r="BN70" s="17">
        <f t="shared" si="16"/>
        <v>1.5616150685959838</v>
      </c>
      <c r="BO70" s="26">
        <f t="shared" si="17"/>
        <v>3.6732533679200969</v>
      </c>
      <c r="BP70" s="26">
        <f t="shared" si="17"/>
        <v>1.4180895784447216</v>
      </c>
      <c r="BQ70" s="26">
        <f t="shared" si="18"/>
        <v>3.8720352278669452</v>
      </c>
      <c r="BR70" s="26">
        <f t="shared" si="18"/>
        <v>1.4371530208921399</v>
      </c>
    </row>
    <row r="71" spans="1:70" x14ac:dyDescent="0.25">
      <c r="A71" s="17">
        <v>1942</v>
      </c>
      <c r="B71" s="23">
        <v>7.0000000000000007E-2</v>
      </c>
      <c r="C71" s="23">
        <f t="shared" si="1"/>
        <v>0.33</v>
      </c>
      <c r="F71" s="18">
        <v>1803</v>
      </c>
      <c r="G71" s="65">
        <v>8.06181932314411E-3</v>
      </c>
      <c r="H71" s="65"/>
      <c r="I71" s="65">
        <v>0.322423199999889</v>
      </c>
      <c r="J71" s="65">
        <v>0.17366999999999999</v>
      </c>
      <c r="K71" s="65">
        <v>1.02523510993398</v>
      </c>
      <c r="L71" s="18"/>
      <c r="M71" s="66"/>
      <c r="O71" s="50">
        <v>2021</v>
      </c>
      <c r="P71" s="46">
        <v>416.41</v>
      </c>
      <c r="AA71" s="17">
        <v>1813</v>
      </c>
      <c r="AB71" s="23">
        <v>8.8560631233523604E-2</v>
      </c>
      <c r="AC71" s="23">
        <v>3.1440622228623698E-2</v>
      </c>
      <c r="AD71" s="23">
        <v>4.6448983298764098E-3</v>
      </c>
      <c r="AE71" s="23">
        <v>5.0135460444997401E-8</v>
      </c>
      <c r="AF71" s="23">
        <v>-1.4535135234227677E-2</v>
      </c>
      <c r="AG71" s="23">
        <v>0.10687861084011203</v>
      </c>
      <c r="AH71" s="23">
        <v>0.21698967753336851</v>
      </c>
      <c r="AI71" s="23">
        <v>-0.73360121374403719</v>
      </c>
      <c r="AJ71" s="46">
        <f t="shared" si="2"/>
        <v>1943</v>
      </c>
      <c r="AK71" s="23">
        <f t="shared" si="0"/>
        <v>0.59563394535731273</v>
      </c>
      <c r="AO71" s="26">
        <f t="shared" si="19"/>
        <v>2031</v>
      </c>
      <c r="AP71" s="26">
        <f t="shared" si="9"/>
        <v>3.0534306600749233</v>
      </c>
      <c r="AQ71" s="26">
        <f t="shared" si="10"/>
        <v>1.3574128439425408</v>
      </c>
      <c r="AR71" s="26">
        <f t="shared" si="11"/>
        <v>0.44455335491693576</v>
      </c>
      <c r="AT71" s="26">
        <f t="shared" si="20"/>
        <v>2031</v>
      </c>
      <c r="AU71" s="26">
        <f t="shared" si="3"/>
        <v>4.0415381692723713</v>
      </c>
      <c r="AV71" s="26">
        <f t="shared" si="4"/>
        <v>1.5967979727892043</v>
      </c>
      <c r="AW71" s="26">
        <f t="shared" si="12"/>
        <v>0.39509659587767493</v>
      </c>
      <c r="AY71" s="26">
        <f t="shared" si="21"/>
        <v>2031</v>
      </c>
      <c r="AZ71" s="26">
        <f t="shared" si="5"/>
        <v>3.7504297023051549</v>
      </c>
      <c r="BA71" s="26">
        <f t="shared" si="6"/>
        <v>1.442540723550735</v>
      </c>
      <c r="BB71" s="26">
        <f t="shared" si="13"/>
        <v>0.38463345217858513</v>
      </c>
      <c r="BD71" s="26">
        <f t="shared" si="22"/>
        <v>2031</v>
      </c>
      <c r="BE71" s="26">
        <f t="shared" si="7"/>
        <v>3.9878107853892288</v>
      </c>
      <c r="BF71" s="26">
        <f t="shared" si="8"/>
        <v>1.4632377188029295</v>
      </c>
      <c r="BG71" s="26">
        <f t="shared" si="14"/>
        <v>0.36692756942330973</v>
      </c>
      <c r="BJ71" s="17">
        <f t="shared" si="15"/>
        <v>2031</v>
      </c>
      <c r="BK71" s="17">
        <f t="shared" si="15"/>
        <v>3.0534306600749233</v>
      </c>
      <c r="BL71" s="17">
        <f t="shared" si="15"/>
        <v>1.3574128439425408</v>
      </c>
      <c r="BM71" s="17">
        <f t="shared" si="16"/>
        <v>4.0415381692723713</v>
      </c>
      <c r="BN71" s="17">
        <f t="shared" si="16"/>
        <v>1.5967979727892043</v>
      </c>
      <c r="BO71" s="26">
        <f t="shared" si="17"/>
        <v>3.7504297023051549</v>
      </c>
      <c r="BP71" s="26">
        <f t="shared" si="17"/>
        <v>1.442540723550735</v>
      </c>
      <c r="BQ71" s="26">
        <f t="shared" si="18"/>
        <v>3.9878107853892288</v>
      </c>
      <c r="BR71" s="26">
        <f t="shared" si="18"/>
        <v>1.4632377188029295</v>
      </c>
    </row>
    <row r="72" spans="1:70" x14ac:dyDescent="0.25">
      <c r="A72" s="17">
        <v>1943</v>
      </c>
      <c r="B72" s="23">
        <v>0.09</v>
      </c>
      <c r="C72" s="23">
        <f t="shared" si="1"/>
        <v>0.35</v>
      </c>
      <c r="F72" s="18">
        <v>1804</v>
      </c>
      <c r="G72" s="65">
        <v>8.6706269104803498E-3</v>
      </c>
      <c r="H72" s="65"/>
      <c r="I72" s="65">
        <v>0.30097080000007298</v>
      </c>
      <c r="J72" s="65">
        <v>0.17358999999999999</v>
      </c>
      <c r="K72" s="65">
        <v>0.669488072506217</v>
      </c>
      <c r="L72" s="18"/>
      <c r="M72" s="66"/>
      <c r="O72" s="50">
        <v>2022</v>
      </c>
      <c r="P72" s="46">
        <v>418.53</v>
      </c>
      <c r="AA72" s="17">
        <v>1814</v>
      </c>
      <c r="AB72" s="23">
        <v>8.9955792584683794E-2</v>
      </c>
      <c r="AC72" s="23">
        <v>3.1930463540257303E-2</v>
      </c>
      <c r="AD72" s="23">
        <v>4.7183734251701401E-3</v>
      </c>
      <c r="AE72" s="23">
        <v>5.0931261404436099E-8</v>
      </c>
      <c r="AF72" s="23">
        <v>-2.450096356350143E-2</v>
      </c>
      <c r="AG72" s="23">
        <v>0.19694168726909037</v>
      </c>
      <c r="AH72" s="23">
        <v>0.29904540418696157</v>
      </c>
      <c r="AI72" s="23">
        <v>-0.46734353012082319</v>
      </c>
      <c r="AJ72" s="46">
        <f t="shared" si="2"/>
        <v>1944</v>
      </c>
      <c r="AK72" s="23">
        <f t="shared" si="0"/>
        <v>0.77418927763257928</v>
      </c>
      <c r="AO72" s="26">
        <f t="shared" si="19"/>
        <v>2032</v>
      </c>
      <c r="AP72" s="26">
        <f t="shared" si="9"/>
        <v>3.1015762350136811</v>
      </c>
      <c r="AQ72" s="26">
        <f t="shared" si="10"/>
        <v>1.3793858970589099</v>
      </c>
      <c r="AR72" s="26">
        <f t="shared" si="11"/>
        <v>0.44473706030083293</v>
      </c>
      <c r="AT72" s="26">
        <f t="shared" si="20"/>
        <v>2032</v>
      </c>
      <c r="AU72" s="26">
        <f t="shared" si="3"/>
        <v>4.1407320719040399</v>
      </c>
      <c r="AV72" s="26">
        <f t="shared" si="4"/>
        <v>1.6324443564608373</v>
      </c>
      <c r="AW72" s="26">
        <f t="shared" si="12"/>
        <v>0.39424051788750186</v>
      </c>
      <c r="AY72" s="26">
        <f t="shared" si="21"/>
        <v>2032</v>
      </c>
      <c r="AZ72" s="26">
        <f t="shared" si="5"/>
        <v>3.8283852592473977</v>
      </c>
      <c r="BA72" s="26">
        <f t="shared" si="6"/>
        <v>1.4671530467313119</v>
      </c>
      <c r="BB72" s="26">
        <f t="shared" si="13"/>
        <v>0.38323025175886605</v>
      </c>
      <c r="BD72" s="26">
        <f t="shared" si="22"/>
        <v>2032</v>
      </c>
      <c r="BE72" s="26">
        <f t="shared" si="7"/>
        <v>4.1070562336526564</v>
      </c>
      <c r="BF72" s="26">
        <f t="shared" si="8"/>
        <v>1.4895386787125631</v>
      </c>
      <c r="BG72" s="26">
        <f t="shared" si="14"/>
        <v>0.36267793620829614</v>
      </c>
      <c r="BJ72" s="17">
        <f t="shared" si="15"/>
        <v>2032</v>
      </c>
      <c r="BK72" s="17">
        <f t="shared" si="15"/>
        <v>3.1015762350136811</v>
      </c>
      <c r="BL72" s="17">
        <f t="shared" si="15"/>
        <v>1.3793858970589099</v>
      </c>
      <c r="BM72" s="17">
        <f t="shared" si="16"/>
        <v>4.1407320719040399</v>
      </c>
      <c r="BN72" s="17">
        <f t="shared" si="16"/>
        <v>1.6324443564608373</v>
      </c>
      <c r="BO72" s="26">
        <f t="shared" si="17"/>
        <v>3.8283852592473977</v>
      </c>
      <c r="BP72" s="26">
        <f t="shared" si="17"/>
        <v>1.4671530467313119</v>
      </c>
      <c r="BQ72" s="26">
        <f t="shared" si="18"/>
        <v>4.1070562336526564</v>
      </c>
      <c r="BR72" s="26">
        <f t="shared" si="18"/>
        <v>1.4895386787125631</v>
      </c>
    </row>
    <row r="73" spans="1:70" x14ac:dyDescent="0.25">
      <c r="A73" s="17">
        <v>1944</v>
      </c>
      <c r="B73" s="23">
        <v>0.21</v>
      </c>
      <c r="C73" s="23">
        <f t="shared" si="1"/>
        <v>0.47</v>
      </c>
      <c r="F73" s="18">
        <v>1805</v>
      </c>
      <c r="G73" s="65">
        <v>8.5294260371179004E-3</v>
      </c>
      <c r="H73" s="65"/>
      <c r="I73" s="65">
        <v>0.27781920000006699</v>
      </c>
      <c r="J73" s="65">
        <v>0.17355999999999999</v>
      </c>
      <c r="K73" s="65">
        <v>0.113550678782585</v>
      </c>
      <c r="L73" s="18"/>
      <c r="M73" s="66"/>
      <c r="O73" s="50">
        <v>2023</v>
      </c>
      <c r="P73" s="46">
        <v>421.08</v>
      </c>
      <c r="AA73" s="17">
        <v>1815</v>
      </c>
      <c r="AB73" s="23">
        <v>9.1350627522884698E-2</v>
      </c>
      <c r="AC73" s="23">
        <v>3.2420026307239697E-2</v>
      </c>
      <c r="AD73" s="23">
        <v>4.7918406893215403E-3</v>
      </c>
      <c r="AE73" s="23">
        <v>5.1727062363874803E-8</v>
      </c>
      <c r="AF73" s="23">
        <v>-2.1235499252869772E-2</v>
      </c>
      <c r="AG73" s="23">
        <v>-6.4526465721601367</v>
      </c>
      <c r="AH73" s="23">
        <v>-6.3453195251664978</v>
      </c>
      <c r="AI73" s="23">
        <v>-3.2608078922339372</v>
      </c>
      <c r="AJ73" s="46">
        <f t="shared" si="2"/>
        <v>1945</v>
      </c>
      <c r="AK73" s="23">
        <f t="shared" ref="AK73:AK136" si="23">C74/AH203</f>
        <v>0.48952529192887878</v>
      </c>
      <c r="AO73" s="26">
        <f t="shared" si="19"/>
        <v>2033</v>
      </c>
      <c r="AP73" s="26">
        <f t="shared" si="9"/>
        <v>3.1501250008817578</v>
      </c>
      <c r="AQ73" s="26">
        <f t="shared" si="10"/>
        <v>1.4015354188280753</v>
      </c>
      <c r="AR73" s="26">
        <f t="shared" si="11"/>
        <v>0.44491422354216698</v>
      </c>
      <c r="AT73" s="26">
        <f t="shared" si="20"/>
        <v>2033</v>
      </c>
      <c r="AU73" s="26">
        <f t="shared" si="3"/>
        <v>4.2412942516843941</v>
      </c>
      <c r="AV73" s="26">
        <f t="shared" si="4"/>
        <v>1.6685542196114511</v>
      </c>
      <c r="AW73" s="26">
        <f t="shared" si="12"/>
        <v>0.39340685191761898</v>
      </c>
      <c r="AY73" s="26">
        <f t="shared" si="21"/>
        <v>2033</v>
      </c>
      <c r="AZ73" s="26">
        <f t="shared" si="5"/>
        <v>3.9071200387459157</v>
      </c>
      <c r="BA73" s="26">
        <f t="shared" si="6"/>
        <v>1.4919265479865089</v>
      </c>
      <c r="BB73" s="26">
        <f t="shared" si="13"/>
        <v>0.38184814727765021</v>
      </c>
      <c r="BD73" s="26">
        <f t="shared" si="22"/>
        <v>2033</v>
      </c>
      <c r="BE73" s="26">
        <f t="shared" si="7"/>
        <v>4.2297715726590468</v>
      </c>
      <c r="BF73" s="26">
        <f t="shared" si="8"/>
        <v>1.5160559006210974</v>
      </c>
      <c r="BG73" s="26">
        <f t="shared" si="14"/>
        <v>0.35842500583737874</v>
      </c>
      <c r="BJ73" s="17">
        <f t="shared" si="15"/>
        <v>2033</v>
      </c>
      <c r="BK73" s="17">
        <f t="shared" si="15"/>
        <v>3.1501250008817578</v>
      </c>
      <c r="BL73" s="17">
        <f t="shared" si="15"/>
        <v>1.4015354188280753</v>
      </c>
      <c r="BM73" s="17">
        <f t="shared" si="16"/>
        <v>4.2412942516843941</v>
      </c>
      <c r="BN73" s="17">
        <f t="shared" si="16"/>
        <v>1.6685542196114511</v>
      </c>
      <c r="BO73" s="26">
        <f t="shared" si="17"/>
        <v>3.9071200387459157</v>
      </c>
      <c r="BP73" s="26">
        <f t="shared" si="17"/>
        <v>1.4919265479865089</v>
      </c>
      <c r="BQ73" s="26">
        <f t="shared" si="18"/>
        <v>4.2297715726590468</v>
      </c>
      <c r="BR73" s="26">
        <f t="shared" si="18"/>
        <v>1.5160559006210974</v>
      </c>
    </row>
    <row r="74" spans="1:70" x14ac:dyDescent="0.25">
      <c r="A74" s="17">
        <v>1945</v>
      </c>
      <c r="B74" s="23">
        <v>0.09</v>
      </c>
      <c r="C74" s="23">
        <f t="shared" ref="C74:C137" si="24">B74+$C$5</f>
        <v>0.35</v>
      </c>
      <c r="F74" s="18">
        <v>1806</v>
      </c>
      <c r="G74" s="65">
        <v>8.9259339519650698E-3</v>
      </c>
      <c r="H74" s="65"/>
      <c r="I74" s="65">
        <v>0.25381799999991</v>
      </c>
      <c r="J74" s="65">
        <v>0.17350499999999999</v>
      </c>
      <c r="K74" s="65">
        <v>0.53274472007852403</v>
      </c>
      <c r="L74" s="18"/>
      <c r="M74" s="66"/>
      <c r="O74" s="50">
        <v>2024</v>
      </c>
      <c r="P74" s="46">
        <v>424.61</v>
      </c>
      <c r="AA74" s="17">
        <v>1816</v>
      </c>
      <c r="AB74" s="23">
        <v>9.2745136215779705E-2</v>
      </c>
      <c r="AC74" s="23">
        <v>3.2909310948066699E-2</v>
      </c>
      <c r="AD74" s="23">
        <v>4.8653001263274003E-3</v>
      </c>
      <c r="AE74" s="23">
        <v>5.2522863323339097E-8</v>
      </c>
      <c r="AF74" s="23">
        <v>-2.0245686341608921E-2</v>
      </c>
      <c r="AG74" s="23">
        <v>-4.7369425804344836</v>
      </c>
      <c r="AH74" s="23">
        <v>-4.6266684669630553</v>
      </c>
      <c r="AI74" s="23">
        <v>-5.8988804560775172</v>
      </c>
      <c r="AJ74" s="46">
        <f t="shared" ref="AJ74:AJ137" si="25">AJ73+1</f>
        <v>1946</v>
      </c>
      <c r="AK74" s="23">
        <f t="shared" si="23"/>
        <v>0.25464593273350083</v>
      </c>
      <c r="AO74" s="26">
        <f t="shared" si="19"/>
        <v>2034</v>
      </c>
      <c r="AP74" s="26">
        <f t="shared" si="9"/>
        <v>3.1990769576792673</v>
      </c>
      <c r="AQ74" s="26">
        <f t="shared" si="10"/>
        <v>1.4238614092499233</v>
      </c>
      <c r="AR74" s="26">
        <f t="shared" si="11"/>
        <v>0.44508507550341858</v>
      </c>
      <c r="AT74" s="26">
        <f t="shared" si="20"/>
        <v>2034</v>
      </c>
      <c r="AU74" s="26">
        <f t="shared" ref="AU74:AU137" si="26">AU$6*AT74*AT74+AV$6*AT74+AW$6</f>
        <v>4.3432247086143434</v>
      </c>
      <c r="AV74" s="26">
        <f t="shared" ref="AV74:AV137" si="27">AU$5*AT74*AT74+AV$5*AT74+AW$5</f>
        <v>1.7051275622408184</v>
      </c>
      <c r="AW74" s="26">
        <f t="shared" si="12"/>
        <v>0.39259482910448351</v>
      </c>
      <c r="AY74" s="26">
        <f t="shared" si="21"/>
        <v>2034</v>
      </c>
      <c r="AZ74" s="26">
        <f t="shared" ref="AZ74:AZ137" si="28">AZ$6*AY74*AY74+BA$6*AY74+BB$6</f>
        <v>3.9866340408013912</v>
      </c>
      <c r="BA74" s="26">
        <f t="shared" ref="BA74:BA137" si="29">AZ$5*AY74*AY74+BA$5*AY74+BB$5</f>
        <v>1.5168612273163262</v>
      </c>
      <c r="BB74" s="26">
        <f t="shared" si="13"/>
        <v>0.38048669925354062</v>
      </c>
      <c r="BD74" s="26">
        <f t="shared" si="22"/>
        <v>2034</v>
      </c>
      <c r="BE74" s="26">
        <f t="shared" ref="BE74:BE137" si="30">BE$6*BD74*BD74+BF$6*BD74+BG$6</f>
        <v>4.3559568024065811</v>
      </c>
      <c r="BF74" s="26">
        <f t="shared" ref="BF74:BF137" si="31">BE$5*BD74*BD74+BF$5*BD74+BG$5</f>
        <v>1.5427893845284757</v>
      </c>
      <c r="BG74" s="26">
        <f t="shared" si="14"/>
        <v>0.35417922043582128</v>
      </c>
      <c r="BJ74" s="17">
        <f t="shared" si="15"/>
        <v>2034</v>
      </c>
      <c r="BK74" s="17">
        <f t="shared" si="15"/>
        <v>3.1990769576792673</v>
      </c>
      <c r="BL74" s="17">
        <f t="shared" si="15"/>
        <v>1.4238614092499233</v>
      </c>
      <c r="BM74" s="17">
        <f t="shared" si="16"/>
        <v>4.3432247086143434</v>
      </c>
      <c r="BN74" s="17">
        <f t="shared" si="16"/>
        <v>1.7051275622408184</v>
      </c>
      <c r="BO74" s="26">
        <f t="shared" si="17"/>
        <v>3.9866340408013912</v>
      </c>
      <c r="BP74" s="26">
        <f t="shared" si="17"/>
        <v>1.5168612273163262</v>
      </c>
      <c r="BQ74" s="26">
        <f t="shared" si="18"/>
        <v>4.3559568024065811</v>
      </c>
      <c r="BR74" s="26">
        <f t="shared" si="18"/>
        <v>1.5427893845284757</v>
      </c>
    </row>
    <row r="75" spans="1:70" x14ac:dyDescent="0.25">
      <c r="A75" s="17">
        <v>1946</v>
      </c>
      <c r="B75" s="23">
        <v>-7.0000000000000007E-2</v>
      </c>
      <c r="C75" s="23">
        <f t="shared" si="24"/>
        <v>0.19</v>
      </c>
      <c r="F75" s="18">
        <v>1807</v>
      </c>
      <c r="G75" s="65">
        <v>9.8800911572052407E-3</v>
      </c>
      <c r="H75" s="65"/>
      <c r="I75" s="65">
        <v>0.228754800000047</v>
      </c>
      <c r="J75" s="65">
        <v>0.17313500000000001</v>
      </c>
      <c r="K75" s="65">
        <v>0.676873296879828</v>
      </c>
      <c r="L75" s="18"/>
      <c r="M75" s="66"/>
      <c r="AA75" s="17">
        <v>1817</v>
      </c>
      <c r="AB75" s="23">
        <v>9.4139318830893395E-2</v>
      </c>
      <c r="AC75" s="23">
        <v>3.3398317880184901E-2</v>
      </c>
      <c r="AD75" s="23">
        <v>4.9387517401764097E-3</v>
      </c>
      <c r="AE75" s="23">
        <v>5.3318664282777802E-8</v>
      </c>
      <c r="AF75" s="23">
        <v>-2.232817056902929E-2</v>
      </c>
      <c r="AG75" s="23">
        <v>-1.5440794194102776</v>
      </c>
      <c r="AH75" s="23">
        <v>-1.4339311482093879</v>
      </c>
      <c r="AI75" s="23">
        <v>-3.6242833267959771</v>
      </c>
      <c r="AJ75" s="46">
        <f t="shared" si="25"/>
        <v>1947</v>
      </c>
      <c r="AK75" s="23">
        <f t="shared" si="23"/>
        <v>0.31760939853227393</v>
      </c>
      <c r="AO75" s="26">
        <f t="shared" si="19"/>
        <v>2035</v>
      </c>
      <c r="AP75" s="26">
        <f t="shared" ref="AP75:AP138" si="32">AP$6*AO75*AO75+AQ$6*AO75+AR$6</f>
        <v>3.2484321054055272</v>
      </c>
      <c r="AQ75" s="26">
        <f t="shared" ref="AQ75:AQ138" si="33">AP$5*AO75*AO75+AQ$5*AO75+AR$5</f>
        <v>1.4463638683246245</v>
      </c>
      <c r="AR75" s="26">
        <f t="shared" ref="AR75:AR138" si="34">AQ75/AP75</f>
        <v>0.44524983788881239</v>
      </c>
      <c r="AT75" s="26">
        <f t="shared" si="20"/>
        <v>2035</v>
      </c>
      <c r="AU75" s="26">
        <f t="shared" si="26"/>
        <v>4.4465234426925235</v>
      </c>
      <c r="AV75" s="26">
        <f t="shared" si="27"/>
        <v>1.7421643843487118</v>
      </c>
      <c r="AW75" s="26">
        <f t="shared" ref="AW75:AW138" si="35">AV75/AU75</f>
        <v>0.39180371065215192</v>
      </c>
      <c r="AY75" s="26">
        <f t="shared" si="21"/>
        <v>2035</v>
      </c>
      <c r="AZ75" s="26">
        <f t="shared" si="28"/>
        <v>4.0669272654131419</v>
      </c>
      <c r="BA75" s="26">
        <f t="shared" si="29"/>
        <v>1.5419570847207638</v>
      </c>
      <c r="BB75" s="26">
        <f t="shared" ref="BB75:BB138" si="36">BA75/AZ75</f>
        <v>0.37914547866007209</v>
      </c>
      <c r="BD75" s="26">
        <f t="shared" si="22"/>
        <v>2035</v>
      </c>
      <c r="BE75" s="26">
        <f t="shared" si="30"/>
        <v>4.4856119228970783</v>
      </c>
      <c r="BF75" s="26">
        <f t="shared" si="31"/>
        <v>1.5697391304347548</v>
      </c>
      <c r="BG75" s="26">
        <f t="shared" ref="BG75:BG138" si="37">BF75/BE75</f>
        <v>0.34994983012728453</v>
      </c>
      <c r="BJ75" s="17">
        <f t="shared" ref="BJ75:BL138" si="38">AO75</f>
        <v>2035</v>
      </c>
      <c r="BK75" s="17">
        <f t="shared" si="38"/>
        <v>3.2484321054055272</v>
      </c>
      <c r="BL75" s="17">
        <f t="shared" si="38"/>
        <v>1.4463638683246245</v>
      </c>
      <c r="BM75" s="17">
        <f t="shared" ref="BM75:BN138" si="39">AU75</f>
        <v>4.4465234426925235</v>
      </c>
      <c r="BN75" s="17">
        <f t="shared" si="39"/>
        <v>1.7421643843487118</v>
      </c>
      <c r="BO75" s="26">
        <f t="shared" ref="BO75:BP138" si="40">AZ75</f>
        <v>4.0669272654131419</v>
      </c>
      <c r="BP75" s="26">
        <f t="shared" si="40"/>
        <v>1.5419570847207638</v>
      </c>
      <c r="BQ75" s="26">
        <f t="shared" ref="BQ75:BR138" si="41">BE75</f>
        <v>4.4856119228970783</v>
      </c>
      <c r="BR75" s="26">
        <f t="shared" si="41"/>
        <v>1.5697391304347548</v>
      </c>
    </row>
    <row r="76" spans="1:70" x14ac:dyDescent="0.25">
      <c r="A76" s="17">
        <v>1947</v>
      </c>
      <c r="B76" s="23">
        <v>-0.02</v>
      </c>
      <c r="C76" s="23">
        <f t="shared" si="24"/>
        <v>0.24000000000000002</v>
      </c>
      <c r="F76" s="18">
        <v>1808</v>
      </c>
      <c r="G76" s="65">
        <v>9.6882611899563303E-3</v>
      </c>
      <c r="H76" s="65"/>
      <c r="I76" s="65">
        <v>0.20220479999988999</v>
      </c>
      <c r="J76" s="65">
        <v>0.17294999999999999</v>
      </c>
      <c r="K76" s="65">
        <v>0.85793147628132904</v>
      </c>
      <c r="L76" s="18"/>
      <c r="M76" s="66"/>
      <c r="AA76" s="17">
        <v>1818</v>
      </c>
      <c r="AB76" s="23">
        <v>9.5533175535617104E-2</v>
      </c>
      <c r="AC76" s="23">
        <v>3.3887047519995397E-2</v>
      </c>
      <c r="AD76" s="23">
        <v>5.0121955348521197E-3</v>
      </c>
      <c r="AE76" s="23">
        <v>5.4114465242216499E-8</v>
      </c>
      <c r="AF76" s="23">
        <v>-2.748010461351668E-2</v>
      </c>
      <c r="AG76" s="23">
        <v>-0.35536047790715986</v>
      </c>
      <c r="AH76" s="23">
        <v>-0.24840810981574665</v>
      </c>
      <c r="AI76" s="23">
        <v>-2.5654746241297546</v>
      </c>
      <c r="AJ76" s="46">
        <f t="shared" si="25"/>
        <v>1948</v>
      </c>
      <c r="AK76" s="23">
        <f t="shared" si="23"/>
        <v>0.2128875962993296</v>
      </c>
      <c r="AO76" s="26">
        <f t="shared" ref="AO76:AO139" si="42">AO75+1</f>
        <v>2036</v>
      </c>
      <c r="AP76" s="26">
        <f t="shared" si="32"/>
        <v>3.2981904440611061</v>
      </c>
      <c r="AQ76" s="26">
        <f t="shared" si="33"/>
        <v>1.4690427960518377</v>
      </c>
      <c r="AR76" s="26">
        <f t="shared" si="34"/>
        <v>0.44540872365241158</v>
      </c>
      <c r="AT76" s="26">
        <f t="shared" ref="AT76:AT139" si="43">AT75+1</f>
        <v>2036</v>
      </c>
      <c r="AU76" s="26">
        <f t="shared" si="26"/>
        <v>4.5511904539202988</v>
      </c>
      <c r="AV76" s="26">
        <f t="shared" si="27"/>
        <v>1.7796646859353586</v>
      </c>
      <c r="AW76" s="26">
        <f t="shared" si="35"/>
        <v>0.39103278668604019</v>
      </c>
      <c r="AY76" s="26">
        <f t="shared" ref="AY76:AY139" si="44">AY75+1</f>
        <v>2036</v>
      </c>
      <c r="AZ76" s="26">
        <f t="shared" si="28"/>
        <v>4.14799971258185</v>
      </c>
      <c r="BA76" s="26">
        <f t="shared" si="29"/>
        <v>1.5672141201997647</v>
      </c>
      <c r="BB76" s="26">
        <f t="shared" si="36"/>
        <v>0.37782406672932956</v>
      </c>
      <c r="BD76" s="26">
        <f t="shared" ref="BD76:BD139" si="45">BD75+1</f>
        <v>2036</v>
      </c>
      <c r="BE76" s="26">
        <f t="shared" si="30"/>
        <v>4.6187369341269005</v>
      </c>
      <c r="BF76" s="26">
        <f t="shared" si="31"/>
        <v>1.5969051383398778</v>
      </c>
      <c r="BG76" s="26">
        <f t="shared" si="37"/>
        <v>0.34574498637077011</v>
      </c>
      <c r="BJ76" s="17">
        <f t="shared" si="38"/>
        <v>2036</v>
      </c>
      <c r="BK76" s="17">
        <f t="shared" si="38"/>
        <v>3.2981904440611061</v>
      </c>
      <c r="BL76" s="17">
        <f t="shared" si="38"/>
        <v>1.4690427960518377</v>
      </c>
      <c r="BM76" s="17">
        <f t="shared" si="39"/>
        <v>4.5511904539202988</v>
      </c>
      <c r="BN76" s="17">
        <f t="shared" si="39"/>
        <v>1.7796646859353586</v>
      </c>
      <c r="BO76" s="26">
        <f t="shared" si="40"/>
        <v>4.14799971258185</v>
      </c>
      <c r="BP76" s="26">
        <f t="shared" si="40"/>
        <v>1.5672141201997647</v>
      </c>
      <c r="BQ76" s="26">
        <f t="shared" si="41"/>
        <v>4.6187369341269005</v>
      </c>
      <c r="BR76" s="26">
        <f t="shared" si="41"/>
        <v>1.5969051383398778</v>
      </c>
    </row>
    <row r="77" spans="1:70" x14ac:dyDescent="0.25">
      <c r="A77" s="17">
        <v>1948</v>
      </c>
      <c r="B77" s="23">
        <v>-0.1</v>
      </c>
      <c r="C77" s="23">
        <f t="shared" si="24"/>
        <v>0.16</v>
      </c>
      <c r="F77" s="18">
        <v>1809</v>
      </c>
      <c r="G77" s="65">
        <v>9.9164336790392993E-3</v>
      </c>
      <c r="H77" s="65"/>
      <c r="I77" s="65">
        <v>0.17480520000003699</v>
      </c>
      <c r="J77" s="65">
        <v>0.17258999999999999</v>
      </c>
      <c r="K77" s="65">
        <v>0.30684339806920502</v>
      </c>
      <c r="L77" s="18"/>
      <c r="M77" s="66"/>
      <c r="AA77" s="17">
        <v>1819</v>
      </c>
      <c r="AB77" s="23">
        <v>9.6926706497216797E-2</v>
      </c>
      <c r="AC77" s="23">
        <v>3.4375500282857498E-2</v>
      </c>
      <c r="AD77" s="23">
        <v>5.0856315143295904E-3</v>
      </c>
      <c r="AE77" s="23">
        <v>5.4910266201655197E-8</v>
      </c>
      <c r="AF77" s="23">
        <v>-2.464586395830427E-2</v>
      </c>
      <c r="AG77" s="23">
        <v>3.5998408700680801E-2</v>
      </c>
      <c r="AH77" s="23">
        <v>0.14774043794704661</v>
      </c>
      <c r="AI77" s="23">
        <v>-1.0768987804467622</v>
      </c>
      <c r="AJ77" s="46">
        <f t="shared" si="25"/>
        <v>1949</v>
      </c>
      <c r="AK77" s="23">
        <f t="shared" si="23"/>
        <v>0.19897475392917174</v>
      </c>
      <c r="AO77" s="26">
        <f t="shared" si="42"/>
        <v>2037</v>
      </c>
      <c r="AP77" s="26">
        <f t="shared" si="32"/>
        <v>3.3483519736458902</v>
      </c>
      <c r="AQ77" s="26">
        <f t="shared" si="33"/>
        <v>1.491898192431961</v>
      </c>
      <c r="AR77" s="26">
        <f t="shared" si="34"/>
        <v>0.44556193738721295</v>
      </c>
      <c r="AT77" s="26">
        <f t="shared" si="43"/>
        <v>2037</v>
      </c>
      <c r="AU77" s="26">
        <f t="shared" si="26"/>
        <v>4.6572257422972143</v>
      </c>
      <c r="AV77" s="26">
        <f t="shared" si="27"/>
        <v>1.8176284670006453</v>
      </c>
      <c r="AW77" s="26">
        <f t="shared" si="35"/>
        <v>0.39028137513129979</v>
      </c>
      <c r="AY77" s="26">
        <f t="shared" si="44"/>
        <v>2037</v>
      </c>
      <c r="AZ77" s="26">
        <f t="shared" si="28"/>
        <v>4.2298513823068333</v>
      </c>
      <c r="BA77" s="26">
        <f t="shared" si="29"/>
        <v>1.5926323337532722</v>
      </c>
      <c r="BB77" s="26">
        <f t="shared" si="36"/>
        <v>0.37652205474999423</v>
      </c>
      <c r="BD77" s="26">
        <f t="shared" si="45"/>
        <v>2037</v>
      </c>
      <c r="BE77" s="26">
        <f t="shared" si="30"/>
        <v>4.755331836100595</v>
      </c>
      <c r="BF77" s="26">
        <f t="shared" si="31"/>
        <v>1.6242874082439585</v>
      </c>
      <c r="BG77" s="26">
        <f t="shared" si="37"/>
        <v>0.34157183225637633</v>
      </c>
      <c r="BJ77" s="17">
        <f t="shared" si="38"/>
        <v>2037</v>
      </c>
      <c r="BK77" s="17">
        <f t="shared" si="38"/>
        <v>3.3483519736458902</v>
      </c>
      <c r="BL77" s="17">
        <f t="shared" si="38"/>
        <v>1.491898192431961</v>
      </c>
      <c r="BM77" s="17">
        <f t="shared" si="39"/>
        <v>4.6572257422972143</v>
      </c>
      <c r="BN77" s="17">
        <f t="shared" si="39"/>
        <v>1.8176284670006453</v>
      </c>
      <c r="BO77" s="26">
        <f t="shared" si="40"/>
        <v>4.2298513823068333</v>
      </c>
      <c r="BP77" s="26">
        <f t="shared" si="40"/>
        <v>1.5926323337532722</v>
      </c>
      <c r="BQ77" s="26">
        <f t="shared" si="41"/>
        <v>4.755331836100595</v>
      </c>
      <c r="BR77" s="26">
        <f t="shared" si="41"/>
        <v>1.6242874082439585</v>
      </c>
    </row>
    <row r="78" spans="1:70" x14ac:dyDescent="0.25">
      <c r="A78" s="17">
        <v>1949</v>
      </c>
      <c r="B78" s="23">
        <v>-0.11</v>
      </c>
      <c r="C78" s="23">
        <f t="shared" si="24"/>
        <v>0.15000000000000002</v>
      </c>
      <c r="F78" s="18">
        <v>1810</v>
      </c>
      <c r="G78" s="65">
        <v>1.07784694323144E-2</v>
      </c>
      <c r="H78" s="65"/>
      <c r="I78" s="65">
        <v>0.14591880000000401</v>
      </c>
      <c r="J78" s="65">
        <v>0.17252000000000001</v>
      </c>
      <c r="K78" s="65">
        <v>0.48179502289437698</v>
      </c>
      <c r="L78" s="18"/>
      <c r="M78" s="66"/>
      <c r="AA78" s="17">
        <v>1820</v>
      </c>
      <c r="AB78" s="23">
        <v>9.8319911882829403E-2</v>
      </c>
      <c r="AC78" s="23">
        <v>3.4863676583091897E-2</v>
      </c>
      <c r="AD78" s="23">
        <v>5.15905968257794E-3</v>
      </c>
      <c r="AE78" s="23">
        <v>5.5706067161094001E-8</v>
      </c>
      <c r="AF78" s="23">
        <v>-2.913073223712722E-2</v>
      </c>
      <c r="AG78" s="23">
        <v>0.15592415697401249</v>
      </c>
      <c r="AH78" s="23">
        <v>0.26513612859145164</v>
      </c>
      <c r="AI78" s="23">
        <v>-7.6563741397362203E-2</v>
      </c>
      <c r="AJ78" s="46">
        <f t="shared" si="25"/>
        <v>1950</v>
      </c>
      <c r="AK78" s="23">
        <f t="shared" si="23"/>
        <v>0.13153166493746354</v>
      </c>
      <c r="AO78" s="26">
        <f t="shared" si="42"/>
        <v>2038</v>
      </c>
      <c r="AP78" s="26">
        <f t="shared" si="32"/>
        <v>3.3989166941598796</v>
      </c>
      <c r="AQ78" s="26">
        <f t="shared" si="33"/>
        <v>1.5149300574648237</v>
      </c>
      <c r="AR78" s="26">
        <f t="shared" si="34"/>
        <v>0.44570967569397091</v>
      </c>
      <c r="AT78" s="26">
        <f t="shared" si="43"/>
        <v>2038</v>
      </c>
      <c r="AU78" s="26">
        <f t="shared" si="26"/>
        <v>4.7646293078228155</v>
      </c>
      <c r="AV78" s="26">
        <f t="shared" si="27"/>
        <v>1.8560557275447991</v>
      </c>
      <c r="AW78" s="26">
        <f t="shared" si="35"/>
        <v>0.38954882061809731</v>
      </c>
      <c r="AY78" s="26">
        <f t="shared" si="44"/>
        <v>2038</v>
      </c>
      <c r="AZ78" s="26">
        <f t="shared" si="28"/>
        <v>4.3124822745890015</v>
      </c>
      <c r="BA78" s="26">
        <f t="shared" si="29"/>
        <v>1.6182117253815136</v>
      </c>
      <c r="BB78" s="26">
        <f t="shared" si="36"/>
        <v>0.37523904386035678</v>
      </c>
      <c r="BD78" s="26">
        <f t="shared" si="45"/>
        <v>2038</v>
      </c>
      <c r="BE78" s="26">
        <f t="shared" si="30"/>
        <v>4.8953966288163429</v>
      </c>
      <c r="BF78" s="26">
        <f t="shared" si="31"/>
        <v>1.6518859401467694</v>
      </c>
      <c r="BG78" s="26">
        <f t="shared" si="37"/>
        <v>0.33743658898302148</v>
      </c>
      <c r="BJ78" s="17">
        <f t="shared" si="38"/>
        <v>2038</v>
      </c>
      <c r="BK78" s="17">
        <f t="shared" si="38"/>
        <v>3.3989166941598796</v>
      </c>
      <c r="BL78" s="17">
        <f t="shared" si="38"/>
        <v>1.5149300574648237</v>
      </c>
      <c r="BM78" s="17">
        <f t="shared" si="39"/>
        <v>4.7646293078228155</v>
      </c>
      <c r="BN78" s="17">
        <f t="shared" si="39"/>
        <v>1.8560557275447991</v>
      </c>
      <c r="BO78" s="26">
        <f t="shared" si="40"/>
        <v>4.3124822745890015</v>
      </c>
      <c r="BP78" s="26">
        <f t="shared" si="40"/>
        <v>1.6182117253815136</v>
      </c>
      <c r="BQ78" s="26">
        <f t="shared" si="41"/>
        <v>4.8953966288163429</v>
      </c>
      <c r="BR78" s="26">
        <f t="shared" si="41"/>
        <v>1.6518859401467694</v>
      </c>
    </row>
    <row r="79" spans="1:70" x14ac:dyDescent="0.25">
      <c r="A79" s="17">
        <v>1950</v>
      </c>
      <c r="B79" s="23">
        <v>-0.17</v>
      </c>
      <c r="C79" s="23">
        <f t="shared" si="24"/>
        <v>0.09</v>
      </c>
      <c r="F79" s="18">
        <v>1811</v>
      </c>
      <c r="G79" s="65">
        <v>1.09652513646288E-2</v>
      </c>
      <c r="H79" s="65"/>
      <c r="I79" s="65">
        <v>0.115970400000037</v>
      </c>
      <c r="J79" s="65">
        <v>0.16692000000000001</v>
      </c>
      <c r="K79" s="65">
        <v>5.8497479382919E-2</v>
      </c>
      <c r="L79" s="18"/>
      <c r="M79" s="66"/>
      <c r="AA79" s="17">
        <v>1821</v>
      </c>
      <c r="AB79" s="23">
        <v>9.9712791859458305E-2</v>
      </c>
      <c r="AC79" s="23">
        <v>3.53515768339848E-2</v>
      </c>
      <c r="AD79" s="23">
        <v>5.2324800435595504E-3</v>
      </c>
      <c r="AE79" s="23">
        <v>5.6501868120558302E-8</v>
      </c>
      <c r="AF79" s="23">
        <v>-2.7888407827425809E-2</v>
      </c>
      <c r="AG79" s="23">
        <v>0.18574869009038697</v>
      </c>
      <c r="AH79" s="23">
        <v>0.29815718750183196</v>
      </c>
      <c r="AI79" s="23">
        <v>7.1506939516479504E-2</v>
      </c>
      <c r="AJ79" s="46">
        <f t="shared" si="25"/>
        <v>1951</v>
      </c>
      <c r="AK79" s="23">
        <f t="shared" si="23"/>
        <v>0.29672171921521989</v>
      </c>
      <c r="AO79" s="26">
        <f t="shared" si="42"/>
        <v>2039</v>
      </c>
      <c r="AP79" s="26">
        <f t="shared" si="32"/>
        <v>3.4498846056029606</v>
      </c>
      <c r="AQ79" s="26">
        <f t="shared" si="33"/>
        <v>1.5381383911504258</v>
      </c>
      <c r="AR79" s="26">
        <f t="shared" si="34"/>
        <v>0.44585212753271047</v>
      </c>
      <c r="AT79" s="26">
        <f t="shared" si="43"/>
        <v>2039</v>
      </c>
      <c r="AU79" s="26">
        <f t="shared" si="26"/>
        <v>4.873401150497557</v>
      </c>
      <c r="AV79" s="26">
        <f t="shared" si="27"/>
        <v>1.8949464675677063</v>
      </c>
      <c r="AW79" s="26">
        <f t="shared" si="35"/>
        <v>0.38883449341621285</v>
      </c>
      <c r="AY79" s="26">
        <f t="shared" si="44"/>
        <v>2039</v>
      </c>
      <c r="AZ79" s="26">
        <f t="shared" si="28"/>
        <v>4.3958923894272175</v>
      </c>
      <c r="BA79" s="26">
        <f t="shared" si="29"/>
        <v>1.6439522950843752</v>
      </c>
      <c r="BB79" s="26">
        <f t="shared" si="36"/>
        <v>0.37397464483851511</v>
      </c>
      <c r="BD79" s="26">
        <f t="shared" si="45"/>
        <v>2039</v>
      </c>
      <c r="BE79" s="26">
        <f t="shared" si="30"/>
        <v>5.0389313122714157</v>
      </c>
      <c r="BF79" s="26">
        <f t="shared" si="31"/>
        <v>1.6797007340484811</v>
      </c>
      <c r="BG79" s="26">
        <f t="shared" si="37"/>
        <v>0.33334463797072811</v>
      </c>
      <c r="BJ79" s="17">
        <f t="shared" si="38"/>
        <v>2039</v>
      </c>
      <c r="BK79" s="17">
        <f t="shared" si="38"/>
        <v>3.4498846056029606</v>
      </c>
      <c r="BL79" s="17">
        <f t="shared" si="38"/>
        <v>1.5381383911504258</v>
      </c>
      <c r="BM79" s="17">
        <f t="shared" si="39"/>
        <v>4.873401150497557</v>
      </c>
      <c r="BN79" s="17">
        <f t="shared" si="39"/>
        <v>1.8949464675677063</v>
      </c>
      <c r="BO79" s="26">
        <f t="shared" si="40"/>
        <v>4.3958923894272175</v>
      </c>
      <c r="BP79" s="26">
        <f t="shared" si="40"/>
        <v>1.6439522950843752</v>
      </c>
      <c r="BQ79" s="26">
        <f t="shared" si="41"/>
        <v>5.0389313122714157</v>
      </c>
      <c r="BR79" s="26">
        <f t="shared" si="41"/>
        <v>1.6797007340484811</v>
      </c>
    </row>
    <row r="80" spans="1:70" x14ac:dyDescent="0.25">
      <c r="A80" s="17">
        <v>1951</v>
      </c>
      <c r="B80" s="23">
        <v>-7.0000000000000007E-2</v>
      </c>
      <c r="C80" s="23">
        <f t="shared" si="24"/>
        <v>0.19</v>
      </c>
      <c r="F80" s="18">
        <v>1812</v>
      </c>
      <c r="G80" s="65">
        <v>1.1139334879912701E-2</v>
      </c>
      <c r="H80" s="65"/>
      <c r="I80" s="65">
        <v>8.4960000000023697E-2</v>
      </c>
      <c r="J80" s="65">
        <v>0.16627</v>
      </c>
      <c r="K80" s="65">
        <v>0.12401062128623599</v>
      </c>
      <c r="L80" s="18"/>
      <c r="M80" s="66"/>
      <c r="AA80" s="17">
        <v>1822</v>
      </c>
      <c r="AB80" s="23">
        <v>0.101105346593985</v>
      </c>
      <c r="AC80" s="23">
        <v>3.5839201447791798E-2</v>
      </c>
      <c r="AD80" s="23">
        <v>5.30589260122874E-3</v>
      </c>
      <c r="AE80" s="23">
        <v>5.7297669079996999E-8</v>
      </c>
      <c r="AF80" s="23">
        <v>-2.7067769574361401E-2</v>
      </c>
      <c r="AG80" s="23">
        <v>-6.6600283033321508E-2</v>
      </c>
      <c r="AH80" s="23">
        <v>4.8582445332991719E-2</v>
      </c>
      <c r="AI80" s="23">
        <v>5.6652030352162805E-2</v>
      </c>
      <c r="AJ80" s="46">
        <f t="shared" si="25"/>
        <v>1952</v>
      </c>
      <c r="AK80" s="23">
        <f t="shared" si="23"/>
        <v>0.4292520191875745</v>
      </c>
      <c r="AO80" s="26">
        <f t="shared" si="42"/>
        <v>2040</v>
      </c>
      <c r="AP80" s="26">
        <f t="shared" si="32"/>
        <v>3.5012557079751332</v>
      </c>
      <c r="AQ80" s="26">
        <f t="shared" si="33"/>
        <v>1.5615231934887674</v>
      </c>
      <c r="AR80" s="26">
        <f t="shared" si="34"/>
        <v>0.44598947455678317</v>
      </c>
      <c r="AT80" s="26">
        <f t="shared" si="43"/>
        <v>2040</v>
      </c>
      <c r="AU80" s="26">
        <f t="shared" si="26"/>
        <v>4.983541270320984</v>
      </c>
      <c r="AV80" s="26">
        <f t="shared" si="27"/>
        <v>1.934300687069026</v>
      </c>
      <c r="AW80" s="26">
        <f t="shared" si="35"/>
        <v>0.38813778840130686</v>
      </c>
      <c r="AY80" s="26">
        <f t="shared" si="44"/>
        <v>2040</v>
      </c>
      <c r="AZ80" s="26">
        <f t="shared" si="28"/>
        <v>4.4800817268226183</v>
      </c>
      <c r="BA80" s="26">
        <f t="shared" si="29"/>
        <v>1.6698540428618003</v>
      </c>
      <c r="BB80" s="26">
        <f t="shared" si="36"/>
        <v>0.37272847789008995</v>
      </c>
      <c r="BD80" s="26">
        <f t="shared" si="45"/>
        <v>2040</v>
      </c>
      <c r="BE80" s="26">
        <f t="shared" si="30"/>
        <v>5.1859358864694514</v>
      </c>
      <c r="BF80" s="26">
        <f t="shared" si="31"/>
        <v>1.7077317899492073</v>
      </c>
      <c r="BG80" s="26">
        <f t="shared" si="37"/>
        <v>0.32930059825938557</v>
      </c>
      <c r="BJ80" s="17">
        <f t="shared" si="38"/>
        <v>2040</v>
      </c>
      <c r="BK80" s="17">
        <f t="shared" si="38"/>
        <v>3.5012557079751332</v>
      </c>
      <c r="BL80" s="17">
        <f t="shared" si="38"/>
        <v>1.5615231934887674</v>
      </c>
      <c r="BM80" s="17">
        <f t="shared" si="39"/>
        <v>4.983541270320984</v>
      </c>
      <c r="BN80" s="17">
        <f t="shared" si="39"/>
        <v>1.934300687069026</v>
      </c>
      <c r="BO80" s="26">
        <f t="shared" si="40"/>
        <v>4.4800817268226183</v>
      </c>
      <c r="BP80" s="26">
        <f t="shared" si="40"/>
        <v>1.6698540428618003</v>
      </c>
      <c r="BQ80" s="26">
        <f t="shared" si="41"/>
        <v>5.1859358864694514</v>
      </c>
      <c r="BR80" s="26">
        <f t="shared" si="41"/>
        <v>1.7077317899492073</v>
      </c>
    </row>
    <row r="81" spans="1:70" x14ac:dyDescent="0.25">
      <c r="A81" s="17">
        <v>1952</v>
      </c>
      <c r="B81" s="23">
        <v>0.01</v>
      </c>
      <c r="C81" s="23">
        <f t="shared" si="24"/>
        <v>0.27</v>
      </c>
      <c r="F81" s="18">
        <v>1813</v>
      </c>
      <c r="G81" s="65">
        <v>1.12462169759825E-2</v>
      </c>
      <c r="H81" s="65"/>
      <c r="I81" s="65">
        <v>5.26751999999533E-2</v>
      </c>
      <c r="J81" s="65">
        <v>0.16573499999999999</v>
      </c>
      <c r="K81" s="65">
        <v>6.2615640593824198E-2</v>
      </c>
      <c r="L81" s="18"/>
      <c r="M81" s="66"/>
      <c r="AA81" s="17">
        <v>1823</v>
      </c>
      <c r="AB81" s="23">
        <v>0.10249757625316</v>
      </c>
      <c r="AC81" s="23">
        <v>3.63265508357404E-2</v>
      </c>
      <c r="AD81" s="23">
        <v>5.3792973595348601E-3</v>
      </c>
      <c r="AE81" s="23">
        <v>5.8093470039435697E-8</v>
      </c>
      <c r="AF81" s="23">
        <v>-2.361601129437628E-2</v>
      </c>
      <c r="AG81" s="23">
        <v>1.3882366117274371E-2</v>
      </c>
      <c r="AH81" s="23">
        <v>0.13446983736480339</v>
      </c>
      <c r="AI81" s="23">
        <v>-0.39700769917591622</v>
      </c>
      <c r="AJ81" s="46">
        <f t="shared" si="25"/>
        <v>1953</v>
      </c>
      <c r="AK81" s="23">
        <f t="shared" si="23"/>
        <v>0.55241239181302382</v>
      </c>
      <c r="AO81" s="26">
        <f t="shared" si="42"/>
        <v>2041</v>
      </c>
      <c r="AP81" s="26">
        <f t="shared" si="32"/>
        <v>3.5530300012763973</v>
      </c>
      <c r="AQ81" s="26">
        <f t="shared" si="33"/>
        <v>1.5850844644799054</v>
      </c>
      <c r="AR81" s="26">
        <f t="shared" si="34"/>
        <v>0.44612189143082848</v>
      </c>
      <c r="AT81" s="26">
        <f t="shared" si="43"/>
        <v>2041</v>
      </c>
      <c r="AU81" s="26">
        <f t="shared" si="26"/>
        <v>5.0950496672935515</v>
      </c>
      <c r="AV81" s="26">
        <f t="shared" si="27"/>
        <v>1.9741183860493265</v>
      </c>
      <c r="AW81" s="26">
        <f t="shared" si="35"/>
        <v>0.38745812405357022</v>
      </c>
      <c r="AY81" s="26">
        <f t="shared" si="44"/>
        <v>2041</v>
      </c>
      <c r="AZ81" s="26">
        <f t="shared" si="28"/>
        <v>4.565050286774067</v>
      </c>
      <c r="BA81" s="26">
        <f t="shared" si="29"/>
        <v>1.6959169687138456</v>
      </c>
      <c r="BB81" s="26">
        <f t="shared" si="36"/>
        <v>0.37150017243562067</v>
      </c>
      <c r="BD81" s="26">
        <f t="shared" si="45"/>
        <v>2041</v>
      </c>
      <c r="BE81" s="26">
        <f t="shared" si="30"/>
        <v>5.3364103514113594</v>
      </c>
      <c r="BF81" s="26">
        <f t="shared" si="31"/>
        <v>1.7359791078486637</v>
      </c>
      <c r="BG81" s="26">
        <f t="shared" si="37"/>
        <v>0.32530839900449871</v>
      </c>
      <c r="BJ81" s="17">
        <f t="shared" si="38"/>
        <v>2041</v>
      </c>
      <c r="BK81" s="17">
        <f t="shared" si="38"/>
        <v>3.5530300012763973</v>
      </c>
      <c r="BL81" s="17">
        <f t="shared" si="38"/>
        <v>1.5850844644799054</v>
      </c>
      <c r="BM81" s="17">
        <f t="shared" si="39"/>
        <v>5.0950496672935515</v>
      </c>
      <c r="BN81" s="17">
        <f t="shared" si="39"/>
        <v>1.9741183860493265</v>
      </c>
      <c r="BO81" s="26">
        <f t="shared" si="40"/>
        <v>4.565050286774067</v>
      </c>
      <c r="BP81" s="26">
        <f t="shared" si="40"/>
        <v>1.6959169687138456</v>
      </c>
      <c r="BQ81" s="26">
        <f t="shared" si="41"/>
        <v>5.3364103514113594</v>
      </c>
      <c r="BR81" s="26">
        <f t="shared" si="41"/>
        <v>1.7359791078486637</v>
      </c>
    </row>
    <row r="82" spans="1:70" x14ac:dyDescent="0.25">
      <c r="A82" s="17">
        <v>1953</v>
      </c>
      <c r="B82" s="23">
        <v>0.08</v>
      </c>
      <c r="C82" s="23">
        <f t="shared" si="24"/>
        <v>0.34</v>
      </c>
      <c r="F82" s="18">
        <v>1814</v>
      </c>
      <c r="G82" s="65">
        <v>1.1524739628821E-2</v>
      </c>
      <c r="H82" s="65"/>
      <c r="I82" s="65">
        <v>1.9328400000063101E-2</v>
      </c>
      <c r="J82" s="65">
        <v>0.16020999999999999</v>
      </c>
      <c r="K82" s="65">
        <v>0.54160362730828404</v>
      </c>
      <c r="L82" s="18"/>
      <c r="M82" s="66"/>
      <c r="AA82" s="17">
        <v>1824</v>
      </c>
      <c r="AB82" s="23">
        <v>0.103889481003602</v>
      </c>
      <c r="AC82" s="23">
        <v>3.68136254080349E-2</v>
      </c>
      <c r="AD82" s="23">
        <v>5.45269432241969E-3</v>
      </c>
      <c r="AE82" s="23">
        <v>5.8889270998874402E-8</v>
      </c>
      <c r="AF82" s="23">
        <v>-2.313123907279066E-2</v>
      </c>
      <c r="AG82" s="23">
        <v>0.14103954225131179</v>
      </c>
      <c r="AH82" s="23">
        <v>0.26406416280184875</v>
      </c>
      <c r="AI82" s="23">
        <v>-1.3430501292689502E-2</v>
      </c>
      <c r="AJ82" s="46">
        <f t="shared" si="25"/>
        <v>1954</v>
      </c>
      <c r="AK82" s="23">
        <f t="shared" si="23"/>
        <v>0.21031267051590063</v>
      </c>
      <c r="AO82" s="26">
        <f t="shared" si="42"/>
        <v>2042</v>
      </c>
      <c r="AP82" s="26">
        <f t="shared" si="32"/>
        <v>3.6052074855072078</v>
      </c>
      <c r="AQ82" s="26">
        <f t="shared" si="33"/>
        <v>1.6088222041237827</v>
      </c>
      <c r="AR82" s="26">
        <f t="shared" si="34"/>
        <v>0.44624954613324885</v>
      </c>
      <c r="AT82" s="26">
        <f t="shared" si="43"/>
        <v>2042</v>
      </c>
      <c r="AU82" s="26">
        <f t="shared" si="26"/>
        <v>5.2079263414148045</v>
      </c>
      <c r="AV82" s="26">
        <f t="shared" si="27"/>
        <v>2.0143995645081532</v>
      </c>
      <c r="AW82" s="26">
        <f t="shared" si="35"/>
        <v>0.38679494148930571</v>
      </c>
      <c r="AY82" s="26">
        <f t="shared" si="44"/>
        <v>2042</v>
      </c>
      <c r="AZ82" s="26">
        <f t="shared" si="28"/>
        <v>4.6507980692827005</v>
      </c>
      <c r="BA82" s="26">
        <f t="shared" si="29"/>
        <v>1.7221410726406248</v>
      </c>
      <c r="BB82" s="26">
        <f t="shared" si="36"/>
        <v>0.3702893668970309</v>
      </c>
      <c r="BD82" s="26">
        <f t="shared" si="45"/>
        <v>2042</v>
      </c>
      <c r="BE82" s="26">
        <f t="shared" si="30"/>
        <v>5.4903547070935019</v>
      </c>
      <c r="BF82" s="26">
        <f t="shared" si="31"/>
        <v>1.7644426877469641</v>
      </c>
      <c r="BG82" s="26">
        <f t="shared" si="37"/>
        <v>0.3213713470037402</v>
      </c>
      <c r="BJ82" s="17">
        <f t="shared" si="38"/>
        <v>2042</v>
      </c>
      <c r="BK82" s="17">
        <f t="shared" si="38"/>
        <v>3.6052074855072078</v>
      </c>
      <c r="BL82" s="17">
        <f t="shared" si="38"/>
        <v>1.6088222041237827</v>
      </c>
      <c r="BM82" s="17">
        <f t="shared" si="39"/>
        <v>5.2079263414148045</v>
      </c>
      <c r="BN82" s="17">
        <f t="shared" si="39"/>
        <v>2.0143995645081532</v>
      </c>
      <c r="BO82" s="26">
        <f t="shared" si="40"/>
        <v>4.6507980692827005</v>
      </c>
      <c r="BP82" s="26">
        <f t="shared" si="40"/>
        <v>1.7221410726406248</v>
      </c>
      <c r="BQ82" s="26">
        <f t="shared" si="41"/>
        <v>5.4903547070935019</v>
      </c>
      <c r="BR82" s="26">
        <f t="shared" si="41"/>
        <v>1.7644426877469641</v>
      </c>
    </row>
    <row r="83" spans="1:70" x14ac:dyDescent="0.25">
      <c r="A83" s="17">
        <v>1954</v>
      </c>
      <c r="B83" s="23">
        <v>-0.13</v>
      </c>
      <c r="C83" s="23">
        <f t="shared" si="24"/>
        <v>0.13</v>
      </c>
      <c r="F83" s="18">
        <v>1815</v>
      </c>
      <c r="G83" s="65">
        <v>1.1896087609170301E-2</v>
      </c>
      <c r="H83" s="65"/>
      <c r="I83" s="65">
        <v>-1.46556000000828E-2</v>
      </c>
      <c r="J83" s="65">
        <v>0.15962999999999999</v>
      </c>
      <c r="K83" s="65">
        <v>0.36354243178057599</v>
      </c>
      <c r="L83" s="18"/>
      <c r="M83" s="66"/>
      <c r="AA83" s="17">
        <v>1825</v>
      </c>
      <c r="AB83" s="23">
        <v>0.105281061011804</v>
      </c>
      <c r="AC83" s="23">
        <v>3.7300425573858903E-2</v>
      </c>
      <c r="AD83" s="23">
        <v>5.5260834938174802E-3</v>
      </c>
      <c r="AE83" s="23">
        <v>5.9685071958313106E-8</v>
      </c>
      <c r="AF83" s="23">
        <v>-2.8295967368845331E-2</v>
      </c>
      <c r="AG83" s="23">
        <v>0.21339189755416985</v>
      </c>
      <c r="AH83" s="23">
        <v>0.33320355994987683</v>
      </c>
      <c r="AI83" s="23">
        <v>9.7405729028734789E-2</v>
      </c>
      <c r="AJ83" s="46">
        <f t="shared" si="25"/>
        <v>1955</v>
      </c>
      <c r="AK83" s="23">
        <f t="shared" si="23"/>
        <v>0.19347652587290914</v>
      </c>
      <c r="AO83" s="26">
        <f t="shared" si="42"/>
        <v>2043</v>
      </c>
      <c r="AP83" s="26">
        <f t="shared" si="32"/>
        <v>3.6577881606668825</v>
      </c>
      <c r="AQ83" s="26">
        <f t="shared" si="33"/>
        <v>1.6327364124203427</v>
      </c>
      <c r="AR83" s="26">
        <f t="shared" si="34"/>
        <v>0.446372600244478</v>
      </c>
      <c r="AT83" s="26">
        <f t="shared" si="43"/>
        <v>2043</v>
      </c>
      <c r="AU83" s="26">
        <f t="shared" si="26"/>
        <v>5.3221712926856526</v>
      </c>
      <c r="AV83" s="26">
        <f t="shared" si="27"/>
        <v>2.0551442224457332</v>
      </c>
      <c r="AW83" s="26">
        <f t="shared" si="35"/>
        <v>0.38614770352659483</v>
      </c>
      <c r="AY83" s="26">
        <f t="shared" si="44"/>
        <v>2043</v>
      </c>
      <c r="AZ83" s="26">
        <f t="shared" si="28"/>
        <v>4.7373250743473818</v>
      </c>
      <c r="BA83" s="26">
        <f t="shared" si="29"/>
        <v>1.7485263546418537</v>
      </c>
      <c r="BB83" s="26">
        <f t="shared" si="36"/>
        <v>0.36909570848539081</v>
      </c>
      <c r="BD83" s="26">
        <f t="shared" si="45"/>
        <v>2043</v>
      </c>
      <c r="BE83" s="26">
        <f t="shared" si="30"/>
        <v>5.6477689535158788</v>
      </c>
      <c r="BF83" s="26">
        <f t="shared" si="31"/>
        <v>1.7931225296441653</v>
      </c>
      <c r="BG83" s="26">
        <f t="shared" si="37"/>
        <v>0.31749218928793133</v>
      </c>
      <c r="BJ83" s="17">
        <f t="shared" si="38"/>
        <v>2043</v>
      </c>
      <c r="BK83" s="17">
        <f t="shared" si="38"/>
        <v>3.6577881606668825</v>
      </c>
      <c r="BL83" s="17">
        <f t="shared" si="38"/>
        <v>1.6327364124203427</v>
      </c>
      <c r="BM83" s="17">
        <f t="shared" si="39"/>
        <v>5.3221712926856526</v>
      </c>
      <c r="BN83" s="17">
        <f t="shared" si="39"/>
        <v>2.0551442224457332</v>
      </c>
      <c r="BO83" s="26">
        <f t="shared" si="40"/>
        <v>4.7373250743473818</v>
      </c>
      <c r="BP83" s="26">
        <f t="shared" si="40"/>
        <v>1.7485263546418537</v>
      </c>
      <c r="BQ83" s="26">
        <f t="shared" si="41"/>
        <v>5.6477689535158788</v>
      </c>
      <c r="BR83" s="26">
        <f t="shared" si="41"/>
        <v>1.7931225296441653</v>
      </c>
    </row>
    <row r="84" spans="1:70" x14ac:dyDescent="0.25">
      <c r="A84" s="17">
        <v>1955</v>
      </c>
      <c r="B84" s="23">
        <v>-0.14000000000000001</v>
      </c>
      <c r="C84" s="23">
        <f t="shared" si="24"/>
        <v>0.12</v>
      </c>
      <c r="F84" s="18">
        <v>1816</v>
      </c>
      <c r="G84" s="65">
        <v>1.2417188045851501E-2</v>
      </c>
      <c r="H84" s="65"/>
      <c r="I84" s="65">
        <v>-4.4391599999926298E-2</v>
      </c>
      <c r="J84" s="65">
        <v>0.15875</v>
      </c>
      <c r="K84" s="65">
        <v>0.591723446155487</v>
      </c>
      <c r="L84" s="18"/>
      <c r="M84" s="66"/>
      <c r="AA84" s="17">
        <v>1826</v>
      </c>
      <c r="AB84" s="23">
        <v>0.106672316444134</v>
      </c>
      <c r="AC84" s="23">
        <v>3.77869517413797E-2</v>
      </c>
      <c r="AD84" s="23">
        <v>5.5994648776570904E-3</v>
      </c>
      <c r="AE84" s="23">
        <v>6.04808729177774E-8</v>
      </c>
      <c r="AF84" s="23">
        <v>-2.5822406809539837E-2</v>
      </c>
      <c r="AG84" s="23">
        <v>0.26083651966870491</v>
      </c>
      <c r="AH84" s="23">
        <v>0.38507290640320879</v>
      </c>
      <c r="AI84" s="23">
        <v>0.1880936189032949</v>
      </c>
      <c r="AJ84" s="46">
        <f t="shared" si="25"/>
        <v>1956</v>
      </c>
      <c r="AK84" s="23">
        <f t="shared" si="23"/>
        <v>0.10752197535125275</v>
      </c>
      <c r="AO84" s="26">
        <f t="shared" si="42"/>
        <v>2044</v>
      </c>
      <c r="AP84" s="26">
        <f t="shared" si="32"/>
        <v>3.7107720267556488</v>
      </c>
      <c r="AQ84" s="26">
        <f t="shared" si="33"/>
        <v>1.6568270893697559</v>
      </c>
      <c r="AR84" s="26">
        <f t="shared" si="34"/>
        <v>0.44649120922104452</v>
      </c>
      <c r="AT84" s="26">
        <f t="shared" si="43"/>
        <v>2044</v>
      </c>
      <c r="AU84" s="26">
        <f t="shared" si="26"/>
        <v>5.4377845211051863</v>
      </c>
      <c r="AV84" s="26">
        <f t="shared" si="27"/>
        <v>2.0963523598621805</v>
      </c>
      <c r="AW84" s="26">
        <f t="shared" si="35"/>
        <v>0.38551589378464624</v>
      </c>
      <c r="AY84" s="26">
        <f t="shared" si="44"/>
        <v>2044</v>
      </c>
      <c r="AZ84" s="26">
        <f t="shared" si="28"/>
        <v>4.8246313019692479</v>
      </c>
      <c r="BA84" s="26">
        <f t="shared" si="29"/>
        <v>1.7750728147177597</v>
      </c>
      <c r="BB84" s="26">
        <f t="shared" si="36"/>
        <v>0.36791885298949917</v>
      </c>
      <c r="BD84" s="26">
        <f t="shared" si="45"/>
        <v>2044</v>
      </c>
      <c r="BE84" s="26">
        <f t="shared" si="30"/>
        <v>5.8086530906821281</v>
      </c>
      <c r="BF84" s="26">
        <f t="shared" si="31"/>
        <v>1.822018633540381</v>
      </c>
      <c r="BG84" s="26">
        <f t="shared" si="37"/>
        <v>0.31367317088761032</v>
      </c>
      <c r="BJ84" s="17">
        <f t="shared" si="38"/>
        <v>2044</v>
      </c>
      <c r="BK84" s="17">
        <f t="shared" si="38"/>
        <v>3.7107720267556488</v>
      </c>
      <c r="BL84" s="17">
        <f t="shared" si="38"/>
        <v>1.6568270893697559</v>
      </c>
      <c r="BM84" s="17">
        <f t="shared" si="39"/>
        <v>5.4377845211051863</v>
      </c>
      <c r="BN84" s="17">
        <f t="shared" si="39"/>
        <v>2.0963523598621805</v>
      </c>
      <c r="BO84" s="26">
        <f t="shared" si="40"/>
        <v>4.8246313019692479</v>
      </c>
      <c r="BP84" s="26">
        <f t="shared" si="40"/>
        <v>1.7750728147177597</v>
      </c>
      <c r="BQ84" s="26">
        <f t="shared" si="41"/>
        <v>5.8086530906821281</v>
      </c>
      <c r="BR84" s="26">
        <f t="shared" si="41"/>
        <v>1.822018633540381</v>
      </c>
    </row>
    <row r="85" spans="1:70" x14ac:dyDescent="0.25">
      <c r="A85" s="17">
        <v>1956</v>
      </c>
      <c r="B85" s="23">
        <v>-0.19</v>
      </c>
      <c r="C85" s="23">
        <f t="shared" si="24"/>
        <v>7.0000000000000007E-2</v>
      </c>
      <c r="F85" s="18">
        <v>1817</v>
      </c>
      <c r="G85" s="65">
        <v>1.3448668668122299E-2</v>
      </c>
      <c r="H85" s="65"/>
      <c r="I85" s="65">
        <v>-6.7755600000054997E-2</v>
      </c>
      <c r="J85" s="65">
        <v>0.15806000000000001</v>
      </c>
      <c r="K85" s="65">
        <v>0.95922030199570196</v>
      </c>
      <c r="L85" s="18"/>
      <c r="M85" s="66"/>
      <c r="AA85" s="17">
        <v>1827</v>
      </c>
      <c r="AB85" s="23">
        <v>0.108063247466824</v>
      </c>
      <c r="AC85" s="23">
        <v>3.8273204317751101E-2</v>
      </c>
      <c r="AD85" s="23">
        <v>5.6728384778603298E-3</v>
      </c>
      <c r="AE85" s="23">
        <v>6.1276673877216204E-8</v>
      </c>
      <c r="AF85" s="23">
        <v>-2.9040000536272918E-2</v>
      </c>
      <c r="AG85" s="23">
        <v>0.29082868588196992</v>
      </c>
      <c r="AH85" s="23">
        <v>0.41379803688480632</v>
      </c>
      <c r="AI85" s="23">
        <v>0.12655286313929792</v>
      </c>
      <c r="AJ85" s="46">
        <f t="shared" si="25"/>
        <v>1957</v>
      </c>
      <c r="AK85" s="23">
        <f t="shared" si="23"/>
        <v>0.44515496988653153</v>
      </c>
      <c r="AO85" s="26">
        <f t="shared" si="42"/>
        <v>2045</v>
      </c>
      <c r="AP85" s="26">
        <f t="shared" si="32"/>
        <v>3.764159083773734</v>
      </c>
      <c r="AQ85" s="26">
        <f t="shared" si="33"/>
        <v>1.6810942349718516</v>
      </c>
      <c r="AR85" s="26">
        <f t="shared" si="34"/>
        <v>0.44660552265673137</v>
      </c>
      <c r="AT85" s="26">
        <f t="shared" si="43"/>
        <v>2045</v>
      </c>
      <c r="AU85" s="26">
        <f t="shared" si="26"/>
        <v>5.5547660266734056</v>
      </c>
      <c r="AV85" s="26">
        <f t="shared" si="27"/>
        <v>2.1380239767571538</v>
      </c>
      <c r="AW85" s="26">
        <f t="shared" si="35"/>
        <v>0.38489901581643338</v>
      </c>
      <c r="AY85" s="26">
        <f t="shared" si="44"/>
        <v>2045</v>
      </c>
      <c r="AZ85" s="26">
        <f t="shared" si="28"/>
        <v>4.9127167521473893</v>
      </c>
      <c r="BA85" s="26">
        <f t="shared" si="29"/>
        <v>1.8017804528681154</v>
      </c>
      <c r="BB85" s="26">
        <f t="shared" si="36"/>
        <v>0.36675846456658473</v>
      </c>
      <c r="BD85" s="26">
        <f t="shared" si="45"/>
        <v>2045</v>
      </c>
      <c r="BE85" s="26">
        <f t="shared" si="30"/>
        <v>5.9730071185904308</v>
      </c>
      <c r="BF85" s="26">
        <f t="shared" si="31"/>
        <v>1.8511309994353269</v>
      </c>
      <c r="BG85" s="26">
        <f t="shared" si="37"/>
        <v>0.30991608794067116</v>
      </c>
      <c r="BJ85" s="17">
        <f t="shared" si="38"/>
        <v>2045</v>
      </c>
      <c r="BK85" s="17">
        <f t="shared" si="38"/>
        <v>3.764159083773734</v>
      </c>
      <c r="BL85" s="17">
        <f t="shared" si="38"/>
        <v>1.6810942349718516</v>
      </c>
      <c r="BM85" s="17">
        <f t="shared" si="39"/>
        <v>5.5547660266734056</v>
      </c>
      <c r="BN85" s="17">
        <f t="shared" si="39"/>
        <v>2.1380239767571538</v>
      </c>
      <c r="BO85" s="26">
        <f t="shared" si="40"/>
        <v>4.9127167521473893</v>
      </c>
      <c r="BP85" s="26">
        <f t="shared" si="40"/>
        <v>1.8017804528681154</v>
      </c>
      <c r="BQ85" s="26">
        <f t="shared" si="41"/>
        <v>5.9730071185904308</v>
      </c>
      <c r="BR85" s="26">
        <f t="shared" si="41"/>
        <v>1.8511309994353269</v>
      </c>
    </row>
    <row r="86" spans="1:70" x14ac:dyDescent="0.25">
      <c r="A86" s="17">
        <v>1957</v>
      </c>
      <c r="B86" s="23">
        <v>0.05</v>
      </c>
      <c r="C86" s="23">
        <f t="shared" si="24"/>
        <v>0.31</v>
      </c>
      <c r="F86" s="18">
        <v>1818</v>
      </c>
      <c r="G86" s="65">
        <v>1.4026203602620101E-2</v>
      </c>
      <c r="H86" s="65"/>
      <c r="I86" s="65">
        <v>-8.4960000000023697E-2</v>
      </c>
      <c r="J86" s="65">
        <v>0.15751000000000001</v>
      </c>
      <c r="K86" s="65">
        <v>8.1314810108792504E-2</v>
      </c>
      <c r="L86" s="18"/>
      <c r="M86" s="66"/>
      <c r="AA86" s="17">
        <v>1828</v>
      </c>
      <c r="AB86" s="23">
        <v>0.109453854245986</v>
      </c>
      <c r="AC86" s="23">
        <v>3.8759183709117302E-2</v>
      </c>
      <c r="AD86" s="23">
        <v>5.7462042983415403E-3</v>
      </c>
      <c r="AE86" s="23">
        <v>6.2072474836654902E-8</v>
      </c>
      <c r="AF86" s="23">
        <v>-3.9351321323621888E-2</v>
      </c>
      <c r="AG86" s="23">
        <v>0.3026919947165343</v>
      </c>
      <c r="AH86" s="23">
        <v>0.41729997771883209</v>
      </c>
      <c r="AI86" s="23">
        <v>0.1633809735315134</v>
      </c>
      <c r="AJ86" s="46">
        <f t="shared" si="25"/>
        <v>1958</v>
      </c>
      <c r="AK86" s="23">
        <f t="shared" si="23"/>
        <v>0.4424339134436146</v>
      </c>
      <c r="AO86" s="26">
        <f t="shared" si="42"/>
        <v>2046</v>
      </c>
      <c r="AP86" s="26">
        <f t="shared" si="32"/>
        <v>3.8179493317211382</v>
      </c>
      <c r="AQ86" s="26">
        <f t="shared" si="33"/>
        <v>1.7055378492266868</v>
      </c>
      <c r="AR86" s="26">
        <f t="shared" si="34"/>
        <v>0.44671568453157745</v>
      </c>
      <c r="AT86" s="26">
        <f t="shared" si="43"/>
        <v>2046</v>
      </c>
      <c r="AU86" s="26">
        <f t="shared" si="26"/>
        <v>5.6731158093907652</v>
      </c>
      <c r="AV86" s="26">
        <f t="shared" si="27"/>
        <v>2.1801590731309943</v>
      </c>
      <c r="AW86" s="26">
        <f t="shared" si="35"/>
        <v>0.38429659227512247</v>
      </c>
      <c r="AY86" s="26">
        <f t="shared" si="44"/>
        <v>2046</v>
      </c>
      <c r="AZ86" s="26">
        <f t="shared" si="28"/>
        <v>5.0015814248824881</v>
      </c>
      <c r="BA86" s="26">
        <f t="shared" si="29"/>
        <v>1.828649269093205</v>
      </c>
      <c r="BB86" s="26">
        <f t="shared" si="36"/>
        <v>0.36561421553507328</v>
      </c>
      <c r="BD86" s="26">
        <f t="shared" si="45"/>
        <v>2046</v>
      </c>
      <c r="BE86" s="26">
        <f t="shared" si="30"/>
        <v>6.1408310372398773</v>
      </c>
      <c r="BF86" s="26">
        <f t="shared" si="31"/>
        <v>1.8804596273290599</v>
      </c>
      <c r="BG86" s="26">
        <f t="shared" si="37"/>
        <v>0.30622233634590784</v>
      </c>
      <c r="BJ86" s="17">
        <f t="shared" si="38"/>
        <v>2046</v>
      </c>
      <c r="BK86" s="17">
        <f t="shared" si="38"/>
        <v>3.8179493317211382</v>
      </c>
      <c r="BL86" s="17">
        <f t="shared" si="38"/>
        <v>1.7055378492266868</v>
      </c>
      <c r="BM86" s="17">
        <f t="shared" si="39"/>
        <v>5.6731158093907652</v>
      </c>
      <c r="BN86" s="17">
        <f t="shared" si="39"/>
        <v>2.1801590731309943</v>
      </c>
      <c r="BO86" s="26">
        <f t="shared" si="40"/>
        <v>5.0015814248824881</v>
      </c>
      <c r="BP86" s="26">
        <f t="shared" si="40"/>
        <v>1.828649269093205</v>
      </c>
      <c r="BQ86" s="26">
        <f t="shared" si="41"/>
        <v>6.1408310372398773</v>
      </c>
      <c r="BR86" s="26">
        <f t="shared" si="41"/>
        <v>1.8804596273290599</v>
      </c>
    </row>
    <row r="87" spans="1:70" x14ac:dyDescent="0.25">
      <c r="A87" s="17">
        <v>1958</v>
      </c>
      <c r="B87" s="23">
        <v>0.06</v>
      </c>
      <c r="C87" s="23">
        <f t="shared" si="24"/>
        <v>0.32</v>
      </c>
      <c r="F87" s="18">
        <v>1819</v>
      </c>
      <c r="G87" s="65">
        <v>1.39001547489083E-2</v>
      </c>
      <c r="H87" s="65"/>
      <c r="I87" s="65">
        <v>-9.5792400000050307E-2</v>
      </c>
      <c r="J87" s="65">
        <v>0.15204999999999999</v>
      </c>
      <c r="K87" s="65">
        <v>-0.139346597609496</v>
      </c>
      <c r="L87" s="18"/>
      <c r="M87" s="66"/>
      <c r="AA87" s="17">
        <v>1829</v>
      </c>
      <c r="AB87" s="23">
        <v>0.11084413694759999</v>
      </c>
      <c r="AC87" s="23">
        <v>3.92448903206166E-2</v>
      </c>
      <c r="AD87" s="23">
        <v>5.8195623430097303E-3</v>
      </c>
      <c r="AE87" s="23">
        <v>6.2868275796093599E-8</v>
      </c>
      <c r="AF87" s="23">
        <v>-3.5078795919166579E-2</v>
      </c>
      <c r="AG87" s="23">
        <v>0.29224667039606322</v>
      </c>
      <c r="AH87" s="23">
        <v>0.41307652695639879</v>
      </c>
      <c r="AI87" s="23">
        <v>7.6410220529946893E-2</v>
      </c>
      <c r="AJ87" s="46">
        <f t="shared" si="25"/>
        <v>1959</v>
      </c>
      <c r="AK87" s="23">
        <f t="shared" si="23"/>
        <v>0.42391965249623187</v>
      </c>
      <c r="AO87" s="26">
        <f t="shared" si="42"/>
        <v>2047</v>
      </c>
      <c r="AP87" s="26">
        <f t="shared" si="32"/>
        <v>3.8721427705974065</v>
      </c>
      <c r="AQ87" s="26">
        <f t="shared" si="33"/>
        <v>1.7301579321343183</v>
      </c>
      <c r="AR87" s="26">
        <f t="shared" si="34"/>
        <v>0.44682183344892112</v>
      </c>
      <c r="AT87" s="26">
        <f t="shared" si="43"/>
        <v>2047</v>
      </c>
      <c r="AU87" s="26">
        <f t="shared" si="26"/>
        <v>5.7928338692572652</v>
      </c>
      <c r="AV87" s="26">
        <f t="shared" si="27"/>
        <v>2.2227576489832472</v>
      </c>
      <c r="AW87" s="26">
        <f t="shared" si="35"/>
        <v>0.38370816411281627</v>
      </c>
      <c r="AY87" s="26">
        <f t="shared" si="44"/>
        <v>2047</v>
      </c>
      <c r="AZ87" s="26">
        <f t="shared" si="28"/>
        <v>5.0912253201736348</v>
      </c>
      <c r="BA87" s="26">
        <f t="shared" si="29"/>
        <v>1.8556792633929149</v>
      </c>
      <c r="BB87" s="26">
        <f t="shared" si="36"/>
        <v>0.36448578617016059</v>
      </c>
      <c r="BD87" s="26">
        <f t="shared" si="45"/>
        <v>2047</v>
      </c>
      <c r="BE87" s="26">
        <f t="shared" si="30"/>
        <v>6.3121248466304678</v>
      </c>
      <c r="BF87" s="26">
        <f t="shared" si="31"/>
        <v>1.9100045172218643</v>
      </c>
      <c r="BG87" s="26">
        <f t="shared" si="37"/>
        <v>0.30259295619627374</v>
      </c>
      <c r="BJ87" s="17">
        <f t="shared" si="38"/>
        <v>2047</v>
      </c>
      <c r="BK87" s="17">
        <f t="shared" si="38"/>
        <v>3.8721427705974065</v>
      </c>
      <c r="BL87" s="17">
        <f t="shared" si="38"/>
        <v>1.7301579321343183</v>
      </c>
      <c r="BM87" s="17">
        <f t="shared" si="39"/>
        <v>5.7928338692572652</v>
      </c>
      <c r="BN87" s="17">
        <f t="shared" si="39"/>
        <v>2.2227576489832472</v>
      </c>
      <c r="BO87" s="26">
        <f t="shared" si="40"/>
        <v>5.0912253201736348</v>
      </c>
      <c r="BP87" s="26">
        <f t="shared" si="40"/>
        <v>1.8556792633929149</v>
      </c>
      <c r="BQ87" s="26">
        <f t="shared" si="41"/>
        <v>6.3121248466304678</v>
      </c>
      <c r="BR87" s="26">
        <f t="shared" si="41"/>
        <v>1.9100045172218643</v>
      </c>
    </row>
    <row r="88" spans="1:70" x14ac:dyDescent="0.25">
      <c r="A88" s="17">
        <v>1959</v>
      </c>
      <c r="B88" s="23">
        <v>0.03</v>
      </c>
      <c r="C88" s="23">
        <f t="shared" si="24"/>
        <v>0.29000000000000004</v>
      </c>
      <c r="F88" s="18">
        <v>1820</v>
      </c>
      <c r="G88" s="65">
        <v>1.38463629912664E-2</v>
      </c>
      <c r="H88" s="65"/>
      <c r="I88" s="65">
        <v>-0.100040399999898</v>
      </c>
      <c r="J88" s="65">
        <v>0.15117</v>
      </c>
      <c r="K88" s="65">
        <v>0.24168711291747599</v>
      </c>
      <c r="L88" s="18"/>
      <c r="M88" s="66"/>
      <c r="AA88" s="17">
        <v>1830</v>
      </c>
      <c r="AB88" s="23">
        <v>0.11223409573752099</v>
      </c>
      <c r="AC88" s="23">
        <v>3.9730324556384297E-2</v>
      </c>
      <c r="AD88" s="23">
        <v>5.8929126157660503E-3</v>
      </c>
      <c r="AE88" s="23">
        <v>6.3664076755557907E-8</v>
      </c>
      <c r="AF88" s="23">
        <v>-3.9273573329736119E-2</v>
      </c>
      <c r="AG88" s="23">
        <v>0.27322458328793869</v>
      </c>
      <c r="AH88" s="23">
        <v>0.39180840653195065</v>
      </c>
      <c r="AI88" s="23">
        <v>0.17440876159661239</v>
      </c>
      <c r="AJ88" s="46">
        <f t="shared" si="25"/>
        <v>1960</v>
      </c>
      <c r="AK88" s="23">
        <f t="shared" si="23"/>
        <v>0.36921102906179237</v>
      </c>
      <c r="AO88" s="26">
        <f t="shared" si="42"/>
        <v>2048</v>
      </c>
      <c r="AP88" s="26">
        <f t="shared" si="32"/>
        <v>3.9267394004028802</v>
      </c>
      <c r="AQ88" s="26">
        <f t="shared" si="33"/>
        <v>1.7549544836946325</v>
      </c>
      <c r="AR88" s="26">
        <f t="shared" si="34"/>
        <v>0.44692410286116152</v>
      </c>
      <c r="AT88" s="26">
        <f t="shared" si="43"/>
        <v>2048</v>
      </c>
      <c r="AU88" s="26">
        <f t="shared" si="26"/>
        <v>5.9139202062729055</v>
      </c>
      <c r="AV88" s="26">
        <f t="shared" si="27"/>
        <v>2.265819704314481</v>
      </c>
      <c r="AW88" s="26">
        <f t="shared" si="35"/>
        <v>0.38313328981191225</v>
      </c>
      <c r="AY88" s="26">
        <f t="shared" si="44"/>
        <v>2048</v>
      </c>
      <c r="AZ88" s="26">
        <f t="shared" si="28"/>
        <v>5.1816484380221937</v>
      </c>
      <c r="BA88" s="26">
        <f t="shared" si="29"/>
        <v>1.882870435767245</v>
      </c>
      <c r="BB88" s="26">
        <f t="shared" si="36"/>
        <v>0.36337286450215567</v>
      </c>
      <c r="BD88" s="26">
        <f t="shared" si="45"/>
        <v>2048</v>
      </c>
      <c r="BE88" s="26">
        <f t="shared" si="30"/>
        <v>6.4868885467631117</v>
      </c>
      <c r="BF88" s="26">
        <f t="shared" si="31"/>
        <v>1.9397656691134557</v>
      </c>
      <c r="BG88" s="26">
        <f t="shared" si="37"/>
        <v>0.29902867224092794</v>
      </c>
      <c r="BJ88" s="17">
        <f t="shared" si="38"/>
        <v>2048</v>
      </c>
      <c r="BK88" s="17">
        <f t="shared" si="38"/>
        <v>3.9267394004028802</v>
      </c>
      <c r="BL88" s="17">
        <f t="shared" si="38"/>
        <v>1.7549544836946325</v>
      </c>
      <c r="BM88" s="17">
        <f t="shared" si="39"/>
        <v>5.9139202062729055</v>
      </c>
      <c r="BN88" s="17">
        <f t="shared" si="39"/>
        <v>2.265819704314481</v>
      </c>
      <c r="BO88" s="26">
        <f t="shared" si="40"/>
        <v>5.1816484380221937</v>
      </c>
      <c r="BP88" s="26">
        <f t="shared" si="40"/>
        <v>1.882870435767245</v>
      </c>
      <c r="BQ88" s="26">
        <f t="shared" si="41"/>
        <v>6.4868885467631117</v>
      </c>
      <c r="BR88" s="26">
        <f t="shared" si="41"/>
        <v>1.9397656691134557</v>
      </c>
    </row>
    <row r="89" spans="1:70" x14ac:dyDescent="0.25">
      <c r="A89" s="17">
        <v>1960</v>
      </c>
      <c r="B89" s="23">
        <v>-0.02</v>
      </c>
      <c r="C89" s="23">
        <f t="shared" si="24"/>
        <v>0.24000000000000002</v>
      </c>
      <c r="F89" s="18">
        <v>1821</v>
      </c>
      <c r="G89" s="65">
        <v>1.4208337609170301E-2</v>
      </c>
      <c r="H89" s="65"/>
      <c r="I89" s="65">
        <v>-9.8341199999936194E-2</v>
      </c>
      <c r="J89" s="65">
        <v>0.15065999999999999</v>
      </c>
      <c r="K89" s="65">
        <v>-0.32207753813283801</v>
      </c>
      <c r="L89" s="18"/>
      <c r="M89" s="66"/>
      <c r="AA89" s="17">
        <v>1831</v>
      </c>
      <c r="AB89" s="23">
        <v>0.113623730781472</v>
      </c>
      <c r="AC89" s="23">
        <v>4.0215486819556702E-2</v>
      </c>
      <c r="AD89" s="23">
        <v>5.9662551205055397E-3</v>
      </c>
      <c r="AE89" s="23">
        <v>6.4459877714996604E-8</v>
      </c>
      <c r="AF89" s="23">
        <v>-3.2724845109408887E-2</v>
      </c>
      <c r="AG89" s="23">
        <v>-3.3444240853645919</v>
      </c>
      <c r="AH89" s="23">
        <v>-3.2173433932925888</v>
      </c>
      <c r="AI89" s="23">
        <v>-2.22188362687025</v>
      </c>
      <c r="AJ89" s="46">
        <f t="shared" si="25"/>
        <v>1961</v>
      </c>
      <c r="AK89" s="23">
        <f t="shared" si="23"/>
        <v>0.54717421081089779</v>
      </c>
      <c r="AO89" s="26">
        <f t="shared" si="42"/>
        <v>2049</v>
      </c>
      <c r="AP89" s="26">
        <f t="shared" si="32"/>
        <v>3.9817392211375591</v>
      </c>
      <c r="AQ89" s="26">
        <f t="shared" si="33"/>
        <v>1.7799275039076861</v>
      </c>
      <c r="AR89" s="26">
        <f t="shared" si="34"/>
        <v>0.44702262128537174</v>
      </c>
      <c r="AT89" s="26">
        <f t="shared" si="43"/>
        <v>2049</v>
      </c>
      <c r="AU89" s="26">
        <f t="shared" si="26"/>
        <v>6.0363748204372314</v>
      </c>
      <c r="AV89" s="26">
        <f t="shared" si="27"/>
        <v>2.3093452391244682</v>
      </c>
      <c r="AW89" s="26">
        <f t="shared" si="35"/>
        <v>0.38257154464725501</v>
      </c>
      <c r="AY89" s="26">
        <f t="shared" si="44"/>
        <v>2049</v>
      </c>
      <c r="AZ89" s="26">
        <f t="shared" si="28"/>
        <v>5.2728507784272551</v>
      </c>
      <c r="BA89" s="26">
        <f t="shared" si="29"/>
        <v>1.9102227862161385</v>
      </c>
      <c r="BB89" s="26">
        <f t="shared" si="36"/>
        <v>0.36227514611856793</v>
      </c>
      <c r="BD89" s="26">
        <f t="shared" si="45"/>
        <v>2049</v>
      </c>
      <c r="BE89" s="26">
        <f t="shared" si="30"/>
        <v>6.6651221376378089</v>
      </c>
      <c r="BF89" s="26">
        <f t="shared" si="31"/>
        <v>1.9697430830038911</v>
      </c>
      <c r="BG89" s="26">
        <f t="shared" si="37"/>
        <v>0.29552993063409777</v>
      </c>
      <c r="BJ89" s="17">
        <f t="shared" si="38"/>
        <v>2049</v>
      </c>
      <c r="BK89" s="17">
        <f t="shared" si="38"/>
        <v>3.9817392211375591</v>
      </c>
      <c r="BL89" s="17">
        <f t="shared" si="38"/>
        <v>1.7799275039076861</v>
      </c>
      <c r="BM89" s="17">
        <f t="shared" si="39"/>
        <v>6.0363748204372314</v>
      </c>
      <c r="BN89" s="17">
        <f t="shared" si="39"/>
        <v>2.3093452391244682</v>
      </c>
      <c r="BO89" s="26">
        <f t="shared" si="40"/>
        <v>5.2728507784272551</v>
      </c>
      <c r="BP89" s="26">
        <f t="shared" si="40"/>
        <v>1.9102227862161385</v>
      </c>
      <c r="BQ89" s="26">
        <f t="shared" si="41"/>
        <v>6.6651221376378089</v>
      </c>
      <c r="BR89" s="26">
        <f t="shared" si="41"/>
        <v>1.9697430830038911</v>
      </c>
    </row>
    <row r="90" spans="1:70" x14ac:dyDescent="0.25">
      <c r="A90" s="17">
        <v>1961</v>
      </c>
      <c r="B90" s="23">
        <v>0.06</v>
      </c>
      <c r="C90" s="23">
        <f t="shared" si="24"/>
        <v>0.32</v>
      </c>
      <c r="F90" s="18">
        <v>1822</v>
      </c>
      <c r="G90" s="65">
        <v>1.47439170305677E-2</v>
      </c>
      <c r="H90" s="65"/>
      <c r="I90" s="65">
        <v>-8.9845200000127107E-2</v>
      </c>
      <c r="J90" s="65">
        <v>0.14959500000000001</v>
      </c>
      <c r="K90" s="65">
        <v>-0.37477079377881301</v>
      </c>
      <c r="L90" s="18"/>
      <c r="M90" s="66"/>
      <c r="AA90" s="17">
        <v>1832</v>
      </c>
      <c r="AB90" s="23">
        <v>0.115013042245052</v>
      </c>
      <c r="AC90" s="23">
        <v>4.0700377512274399E-2</v>
      </c>
      <c r="AD90" s="23">
        <v>6.0395898611166699E-3</v>
      </c>
      <c r="AE90" s="23">
        <v>6.5255678674435302E-8</v>
      </c>
      <c r="AF90" s="23">
        <v>-3.1077909759121898E-2</v>
      </c>
      <c r="AG90" s="23">
        <v>-2.3402112587531128</v>
      </c>
      <c r="AH90" s="23">
        <v>-2.2095360936381128</v>
      </c>
      <c r="AI90" s="23">
        <v>-1.7562559026509748</v>
      </c>
      <c r="AJ90" s="46">
        <f t="shared" si="25"/>
        <v>1962</v>
      </c>
      <c r="AK90" s="23">
        <f t="shared" si="23"/>
        <v>0.76667337765622023</v>
      </c>
      <c r="AO90" s="26">
        <f t="shared" si="42"/>
        <v>2050</v>
      </c>
      <c r="AP90" s="26">
        <f t="shared" si="32"/>
        <v>4.0371422328013296</v>
      </c>
      <c r="AQ90" s="26">
        <f t="shared" si="33"/>
        <v>1.8050769927735928</v>
      </c>
      <c r="AR90" s="26">
        <f t="shared" si="34"/>
        <v>0.44711751250861165</v>
      </c>
      <c r="AT90" s="26">
        <f t="shared" si="43"/>
        <v>2050</v>
      </c>
      <c r="AU90" s="26">
        <f t="shared" si="26"/>
        <v>6.1601977117506976</v>
      </c>
      <c r="AV90" s="26">
        <f t="shared" si="27"/>
        <v>2.3533342534128678</v>
      </c>
      <c r="AW90" s="26">
        <f t="shared" si="35"/>
        <v>0.38202251997916181</v>
      </c>
      <c r="AY90" s="26">
        <f t="shared" si="44"/>
        <v>2050</v>
      </c>
      <c r="AZ90" s="26">
        <f t="shared" si="28"/>
        <v>5.3648323413885919</v>
      </c>
      <c r="BA90" s="26">
        <f t="shared" si="29"/>
        <v>1.9377363147397091</v>
      </c>
      <c r="BB90" s="26">
        <f t="shared" si="36"/>
        <v>0.36119233396922157</v>
      </c>
      <c r="BD90" s="26">
        <f t="shared" si="45"/>
        <v>2050</v>
      </c>
      <c r="BE90" s="26">
        <f t="shared" si="30"/>
        <v>6.8468256192536501</v>
      </c>
      <c r="BF90" s="26">
        <f t="shared" si="31"/>
        <v>1.9999367588932841</v>
      </c>
      <c r="BG90" s="26">
        <f t="shared" si="37"/>
        <v>0.29209693222934613</v>
      </c>
      <c r="BJ90" s="17">
        <f t="shared" si="38"/>
        <v>2050</v>
      </c>
      <c r="BK90" s="17">
        <f t="shared" si="38"/>
        <v>4.0371422328013296</v>
      </c>
      <c r="BL90" s="17">
        <f t="shared" si="38"/>
        <v>1.8050769927735928</v>
      </c>
      <c r="BM90" s="17">
        <f t="shared" si="39"/>
        <v>6.1601977117506976</v>
      </c>
      <c r="BN90" s="17">
        <f t="shared" si="39"/>
        <v>2.3533342534128678</v>
      </c>
      <c r="BO90" s="26">
        <f t="shared" si="40"/>
        <v>5.3648323413885919</v>
      </c>
      <c r="BP90" s="26">
        <f t="shared" si="40"/>
        <v>1.9377363147397091</v>
      </c>
      <c r="BQ90" s="26">
        <f t="shared" si="41"/>
        <v>6.8468256192536501</v>
      </c>
      <c r="BR90" s="26">
        <f t="shared" si="41"/>
        <v>1.9999367588932841</v>
      </c>
    </row>
    <row r="91" spans="1:70" x14ac:dyDescent="0.25">
      <c r="A91" s="17">
        <v>1962</v>
      </c>
      <c r="B91" s="23">
        <v>0.03</v>
      </c>
      <c r="C91" s="23">
        <f t="shared" si="24"/>
        <v>0.29000000000000004</v>
      </c>
      <c r="F91" s="18">
        <v>1823</v>
      </c>
      <c r="G91" s="65">
        <v>1.53814855349345E-2</v>
      </c>
      <c r="H91" s="65"/>
      <c r="I91" s="65">
        <v>-7.5614399999949497E-2</v>
      </c>
      <c r="J91" s="65">
        <v>0.14404500000000001</v>
      </c>
      <c r="K91" s="65">
        <v>0.87865557270378103</v>
      </c>
      <c r="L91" s="18"/>
      <c r="M91" s="66"/>
      <c r="AA91" s="17">
        <v>1833</v>
      </c>
      <c r="AB91" s="23">
        <v>0.116402030293736</v>
      </c>
      <c r="AC91" s="23">
        <v>4.1184997035685497E-2</v>
      </c>
      <c r="AD91" s="23">
        <v>6.1129168414814101E-3</v>
      </c>
      <c r="AE91" s="23">
        <v>6.6051479633874E-8</v>
      </c>
      <c r="AF91" s="23">
        <v>-3.318780373468988E-2</v>
      </c>
      <c r="AG91" s="23">
        <v>-0.71621183877507544</v>
      </c>
      <c r="AH91" s="23">
        <v>-0.58569963228738275</v>
      </c>
      <c r="AI91" s="23">
        <v>-0.70418779647234675</v>
      </c>
      <c r="AJ91" s="46">
        <f t="shared" si="25"/>
        <v>1963</v>
      </c>
      <c r="AK91" s="23">
        <f t="shared" si="23"/>
        <v>-0.57777672077678743</v>
      </c>
      <c r="AO91" s="26">
        <f t="shared" si="42"/>
        <v>2051</v>
      </c>
      <c r="AP91" s="26">
        <f t="shared" si="32"/>
        <v>4.0929484353945327</v>
      </c>
      <c r="AQ91" s="26">
        <f t="shared" si="33"/>
        <v>1.8304029502921821</v>
      </c>
      <c r="AR91" s="26">
        <f t="shared" si="34"/>
        <v>0.44720889578364398</v>
      </c>
      <c r="AT91" s="26">
        <f t="shared" si="43"/>
        <v>2051</v>
      </c>
      <c r="AU91" s="26">
        <f t="shared" si="26"/>
        <v>6.2853888802133042</v>
      </c>
      <c r="AV91" s="26">
        <f t="shared" si="27"/>
        <v>2.3977867471802483</v>
      </c>
      <c r="AW91" s="26">
        <f t="shared" si="35"/>
        <v>0.38148582257632335</v>
      </c>
      <c r="AY91" s="26">
        <f t="shared" si="44"/>
        <v>2051</v>
      </c>
      <c r="AZ91" s="26">
        <f t="shared" si="28"/>
        <v>5.4575931269066587</v>
      </c>
      <c r="BA91" s="26">
        <f t="shared" si="29"/>
        <v>1.9654110213378431</v>
      </c>
      <c r="BB91" s="26">
        <f t="shared" si="36"/>
        <v>0.36012413817514277</v>
      </c>
      <c r="BD91" s="26">
        <f t="shared" si="45"/>
        <v>2051</v>
      </c>
      <c r="BE91" s="26">
        <f t="shared" si="30"/>
        <v>7.0319989916124541</v>
      </c>
      <c r="BF91" s="26">
        <f t="shared" si="31"/>
        <v>2.0303466967814074</v>
      </c>
      <c r="BG91" s="26">
        <f t="shared" si="37"/>
        <v>0.28872966267531336</v>
      </c>
      <c r="BJ91" s="17">
        <f t="shared" si="38"/>
        <v>2051</v>
      </c>
      <c r="BK91" s="17">
        <f t="shared" si="38"/>
        <v>4.0929484353945327</v>
      </c>
      <c r="BL91" s="17">
        <f t="shared" si="38"/>
        <v>1.8304029502921821</v>
      </c>
      <c r="BM91" s="17">
        <f t="shared" si="39"/>
        <v>6.2853888802133042</v>
      </c>
      <c r="BN91" s="17">
        <f t="shared" si="39"/>
        <v>2.3977867471802483</v>
      </c>
      <c r="BO91" s="26">
        <f t="shared" si="40"/>
        <v>5.4575931269066587</v>
      </c>
      <c r="BP91" s="26">
        <f t="shared" si="40"/>
        <v>1.9654110213378431</v>
      </c>
      <c r="BQ91" s="26">
        <f t="shared" si="41"/>
        <v>7.0319989916124541</v>
      </c>
      <c r="BR91" s="26">
        <f t="shared" si="41"/>
        <v>2.0303466967814074</v>
      </c>
    </row>
    <row r="92" spans="1:70" x14ac:dyDescent="0.25">
      <c r="A92" s="17">
        <v>1963</v>
      </c>
      <c r="B92" s="23">
        <v>0.05</v>
      </c>
      <c r="C92" s="23">
        <f t="shared" si="24"/>
        <v>0.31</v>
      </c>
      <c r="F92" s="18">
        <v>1824</v>
      </c>
      <c r="G92" s="65">
        <v>1.5716058133187799E-2</v>
      </c>
      <c r="H92" s="65"/>
      <c r="I92" s="65">
        <v>-5.4586800000038203E-2</v>
      </c>
      <c r="J92" s="65">
        <v>0.14338000000000001</v>
      </c>
      <c r="K92" s="65">
        <v>0.47362449260533901</v>
      </c>
      <c r="L92" s="18"/>
      <c r="M92" s="66"/>
      <c r="AA92" s="17">
        <v>1834</v>
      </c>
      <c r="AB92" s="23">
        <v>0.117790695092863</v>
      </c>
      <c r="AC92" s="23">
        <v>4.1669345789949602E-2</v>
      </c>
      <c r="AD92" s="23">
        <v>6.1862360654748004E-3</v>
      </c>
      <c r="AE92" s="23">
        <v>6.6847280593312804E-8</v>
      </c>
      <c r="AF92" s="23">
        <v>-4.1864963996971108E-2</v>
      </c>
      <c r="AG92" s="23">
        <v>-0.10377264501827285</v>
      </c>
      <c r="AH92" s="23">
        <v>2.0008734780324042E-2</v>
      </c>
      <c r="AI92" s="23">
        <v>-2.9809511892918E-2</v>
      </c>
      <c r="AJ92" s="46">
        <f t="shared" si="25"/>
        <v>1964</v>
      </c>
      <c r="AK92" s="23">
        <f t="shared" si="23"/>
        <v>-0.22027552134671502</v>
      </c>
      <c r="AO92" s="26">
        <f t="shared" si="42"/>
        <v>2052</v>
      </c>
      <c r="AP92" s="26">
        <f t="shared" si="32"/>
        <v>4.1491578289167137</v>
      </c>
      <c r="AQ92" s="26">
        <f t="shared" si="33"/>
        <v>1.8559053764635109</v>
      </c>
      <c r="AR92" s="26">
        <f t="shared" si="34"/>
        <v>0.44729688601603801</v>
      </c>
      <c r="AT92" s="26">
        <f t="shared" si="43"/>
        <v>2052</v>
      </c>
      <c r="AU92" s="26">
        <f t="shared" si="26"/>
        <v>6.4119483258245964</v>
      </c>
      <c r="AV92" s="26">
        <f t="shared" si="27"/>
        <v>2.4427027204261549</v>
      </c>
      <c r="AW92" s="26">
        <f t="shared" si="35"/>
        <v>0.38096107396686102</v>
      </c>
      <c r="AY92" s="26">
        <f t="shared" si="44"/>
        <v>2052</v>
      </c>
      <c r="AZ92" s="26">
        <f t="shared" si="28"/>
        <v>5.5511331349812281</v>
      </c>
      <c r="BA92" s="26">
        <f t="shared" si="29"/>
        <v>1.9932469060104836</v>
      </c>
      <c r="BB92" s="26">
        <f t="shared" si="36"/>
        <v>0.35907027584147899</v>
      </c>
      <c r="BD92" s="26">
        <f t="shared" si="45"/>
        <v>2052</v>
      </c>
      <c r="BE92" s="26">
        <f t="shared" si="30"/>
        <v>7.2206422547124021</v>
      </c>
      <c r="BF92" s="26">
        <f t="shared" si="31"/>
        <v>2.0609728966684884</v>
      </c>
      <c r="BG92" s="26">
        <f t="shared" si="37"/>
        <v>0.28542791956261748</v>
      </c>
      <c r="BJ92" s="17">
        <f t="shared" si="38"/>
        <v>2052</v>
      </c>
      <c r="BK92" s="17">
        <f t="shared" si="38"/>
        <v>4.1491578289167137</v>
      </c>
      <c r="BL92" s="17">
        <f t="shared" si="38"/>
        <v>1.8559053764635109</v>
      </c>
      <c r="BM92" s="17">
        <f t="shared" si="39"/>
        <v>6.4119483258245964</v>
      </c>
      <c r="BN92" s="17">
        <f t="shared" si="39"/>
        <v>2.4427027204261549</v>
      </c>
      <c r="BO92" s="26">
        <f t="shared" si="40"/>
        <v>5.5511331349812281</v>
      </c>
      <c r="BP92" s="26">
        <f t="shared" si="40"/>
        <v>1.9932469060104836</v>
      </c>
      <c r="BQ92" s="26">
        <f t="shared" si="41"/>
        <v>7.2206422547124021</v>
      </c>
      <c r="BR92" s="26">
        <f t="shared" si="41"/>
        <v>2.0609728966684884</v>
      </c>
    </row>
    <row r="93" spans="1:70" x14ac:dyDescent="0.25">
      <c r="A93" s="17">
        <v>1964</v>
      </c>
      <c r="B93" s="23">
        <v>-0.2</v>
      </c>
      <c r="C93" s="23">
        <f t="shared" si="24"/>
        <v>0.06</v>
      </c>
      <c r="F93" s="18">
        <v>1825</v>
      </c>
      <c r="G93" s="65">
        <v>1.65750182860262E-2</v>
      </c>
      <c r="H93" s="65"/>
      <c r="I93" s="65">
        <v>-2.7187199999957602E-2</v>
      </c>
      <c r="J93" s="65">
        <v>0.14237</v>
      </c>
      <c r="K93" s="65">
        <v>0.113576351918906</v>
      </c>
      <c r="L93" s="18"/>
      <c r="M93" s="66"/>
      <c r="AA93" s="17">
        <v>1835</v>
      </c>
      <c r="AB93" s="23">
        <v>0.119179036807652</v>
      </c>
      <c r="AC93" s="23">
        <v>4.2153424174240499E-2</v>
      </c>
      <c r="AD93" s="23">
        <v>6.2595475369662604E-3</v>
      </c>
      <c r="AE93" s="23">
        <v>6.7643081552777098E-8</v>
      </c>
      <c r="AF93" s="23">
        <v>-3.829623133940268E-2</v>
      </c>
      <c r="AG93" s="23">
        <v>-1.0325989302264482</v>
      </c>
      <c r="AH93" s="23">
        <v>-0.90330308540391058</v>
      </c>
      <c r="AI93" s="23">
        <v>-1.9695270166375771</v>
      </c>
      <c r="AJ93" s="46">
        <f t="shared" si="25"/>
        <v>1965</v>
      </c>
      <c r="AK93" s="23">
        <f t="shared" si="23"/>
        <v>2.7635021621962728</v>
      </c>
      <c r="AN93" s="17">
        <f t="shared" ref="AN93:AN140" si="46">AZ$7*AY93*AY93+BA$7*AY93+BB$7</f>
        <v>0.35546093283547719</v>
      </c>
      <c r="AO93" s="26">
        <f t="shared" si="42"/>
        <v>2053</v>
      </c>
      <c r="AP93" s="26">
        <f t="shared" si="32"/>
        <v>4.2057704133678726</v>
      </c>
      <c r="AQ93" s="26">
        <f t="shared" si="33"/>
        <v>1.8815842712876361</v>
      </c>
      <c r="AR93" s="26">
        <f t="shared" si="34"/>
        <v>0.44738159394224086</v>
      </c>
      <c r="AT93" s="26">
        <f t="shared" si="43"/>
        <v>2053</v>
      </c>
      <c r="AU93" s="26">
        <f t="shared" si="26"/>
        <v>6.5398760485850289</v>
      </c>
      <c r="AV93" s="26">
        <f t="shared" si="27"/>
        <v>2.4880821731509286</v>
      </c>
      <c r="AW93" s="26">
        <f t="shared" si="35"/>
        <v>0.38044790981768706</v>
      </c>
      <c r="AY93" s="26">
        <f t="shared" si="44"/>
        <v>2053</v>
      </c>
      <c r="AZ93" s="26">
        <f t="shared" si="28"/>
        <v>5.6454523656127549</v>
      </c>
      <c r="BA93" s="26">
        <f t="shared" si="29"/>
        <v>2.0212439687578012</v>
      </c>
      <c r="BB93" s="26">
        <f t="shared" si="36"/>
        <v>0.3580304708741292</v>
      </c>
      <c r="BD93" s="26">
        <f t="shared" si="45"/>
        <v>2053</v>
      </c>
      <c r="BE93" s="26">
        <f t="shared" si="30"/>
        <v>7.4127554085553129</v>
      </c>
      <c r="BF93" s="26">
        <f t="shared" si="31"/>
        <v>2.0918153585545269</v>
      </c>
      <c r="BG93" s="26">
        <f t="shared" si="37"/>
        <v>0.28219133685974473</v>
      </c>
      <c r="BJ93" s="17">
        <f t="shared" si="38"/>
        <v>2053</v>
      </c>
      <c r="BK93" s="17">
        <f t="shared" si="38"/>
        <v>4.2057704133678726</v>
      </c>
      <c r="BL93" s="17">
        <f t="shared" si="38"/>
        <v>1.8815842712876361</v>
      </c>
      <c r="BM93" s="17">
        <f t="shared" si="39"/>
        <v>6.5398760485850289</v>
      </c>
      <c r="BN93" s="17">
        <f t="shared" si="39"/>
        <v>2.4880821731509286</v>
      </c>
      <c r="BO93" s="26">
        <f t="shared" si="40"/>
        <v>5.6454523656127549</v>
      </c>
      <c r="BP93" s="26">
        <f t="shared" si="40"/>
        <v>2.0212439687578012</v>
      </c>
      <c r="BQ93" s="26">
        <f t="shared" si="41"/>
        <v>7.4127554085553129</v>
      </c>
      <c r="BR93" s="26">
        <f t="shared" si="41"/>
        <v>2.0918153585545269</v>
      </c>
    </row>
    <row r="94" spans="1:70" x14ac:dyDescent="0.25">
      <c r="A94" s="17">
        <v>1965</v>
      </c>
      <c r="B94" s="23">
        <v>-0.11</v>
      </c>
      <c r="C94" s="23">
        <f t="shared" si="24"/>
        <v>0.15000000000000002</v>
      </c>
      <c r="F94" s="18">
        <v>1826</v>
      </c>
      <c r="G94" s="65">
        <v>1.67527647379913E-2</v>
      </c>
      <c r="H94" s="65"/>
      <c r="I94" s="65">
        <v>6.15960000004634E-3</v>
      </c>
      <c r="J94" s="65">
        <v>0.14152999999999999</v>
      </c>
      <c r="K94" s="65">
        <v>0.33125047788828299</v>
      </c>
      <c r="L94" s="18"/>
      <c r="M94" s="66"/>
      <c r="AA94" s="17">
        <v>1836</v>
      </c>
      <c r="AB94" s="23">
        <v>0.120567055603194</v>
      </c>
      <c r="AC94" s="23">
        <v>4.2637232586750201E-2</v>
      </c>
      <c r="AD94" s="23">
        <v>6.3328512598174501E-3</v>
      </c>
      <c r="AE94" s="23">
        <v>6.8438882512215796E-8</v>
      </c>
      <c r="AF94" s="23">
        <v>-4.1052649321085218E-2</v>
      </c>
      <c r="AG94" s="23">
        <v>-0.5438488646427172</v>
      </c>
      <c r="AH94" s="23">
        <v>-0.41536430607515828</v>
      </c>
      <c r="AI94" s="23">
        <v>-1.9967514942285896</v>
      </c>
      <c r="AJ94" s="46">
        <f t="shared" si="25"/>
        <v>1966</v>
      </c>
      <c r="AK94" s="23">
        <f t="shared" si="23"/>
        <v>0.36323133629097859</v>
      </c>
      <c r="AN94" s="17">
        <f t="shared" si="46"/>
        <v>0.35435891608195647</v>
      </c>
      <c r="AO94" s="26">
        <f t="shared" si="42"/>
        <v>2054</v>
      </c>
      <c r="AP94" s="26">
        <f t="shared" si="32"/>
        <v>4.2627861887483505</v>
      </c>
      <c r="AQ94" s="26">
        <f t="shared" si="33"/>
        <v>1.9074396347644438</v>
      </c>
      <c r="AR94" s="26">
        <f t="shared" si="34"/>
        <v>0.44746312629968216</v>
      </c>
      <c r="AT94" s="26">
        <f t="shared" si="43"/>
        <v>2054</v>
      </c>
      <c r="AU94" s="26">
        <f t="shared" si="26"/>
        <v>6.6691720484946018</v>
      </c>
      <c r="AV94" s="26">
        <f t="shared" si="27"/>
        <v>2.5339251053543421</v>
      </c>
      <c r="AW94" s="26">
        <f t="shared" si="35"/>
        <v>0.37994597934031588</v>
      </c>
      <c r="AY94" s="26">
        <f t="shared" si="44"/>
        <v>2054</v>
      </c>
      <c r="AZ94" s="26">
        <f t="shared" si="28"/>
        <v>5.740550818800557</v>
      </c>
      <c r="BA94" s="26">
        <f t="shared" si="29"/>
        <v>2.0494022095797391</v>
      </c>
      <c r="BB94" s="26">
        <f t="shared" si="36"/>
        <v>0.35700445380047097</v>
      </c>
      <c r="BD94" s="26">
        <f t="shared" si="45"/>
        <v>2054</v>
      </c>
      <c r="BE94" s="26">
        <f t="shared" si="30"/>
        <v>7.6083384531375486</v>
      </c>
      <c r="BF94" s="26">
        <f t="shared" si="31"/>
        <v>2.1228740824392958</v>
      </c>
      <c r="BG94" s="26">
        <f t="shared" si="37"/>
        <v>0.27901940686719301</v>
      </c>
      <c r="BJ94" s="17">
        <f t="shared" si="38"/>
        <v>2054</v>
      </c>
      <c r="BK94" s="17">
        <f t="shared" si="38"/>
        <v>4.2627861887483505</v>
      </c>
      <c r="BL94" s="17">
        <f t="shared" si="38"/>
        <v>1.9074396347644438</v>
      </c>
      <c r="BM94" s="17">
        <f t="shared" si="39"/>
        <v>6.6691720484946018</v>
      </c>
      <c r="BN94" s="17">
        <f t="shared" si="39"/>
        <v>2.5339251053543421</v>
      </c>
      <c r="BO94" s="26">
        <f t="shared" si="40"/>
        <v>5.740550818800557</v>
      </c>
      <c r="BP94" s="26">
        <f t="shared" si="40"/>
        <v>2.0494022095797391</v>
      </c>
      <c r="BQ94" s="26">
        <f t="shared" si="41"/>
        <v>7.6083384531375486</v>
      </c>
      <c r="BR94" s="26">
        <f t="shared" si="41"/>
        <v>2.1228740824392958</v>
      </c>
    </row>
    <row r="95" spans="1:70" x14ac:dyDescent="0.25">
      <c r="A95" s="17">
        <v>1966</v>
      </c>
      <c r="B95" s="23">
        <v>-0.06</v>
      </c>
      <c r="C95" s="23">
        <f t="shared" si="24"/>
        <v>0.2</v>
      </c>
      <c r="F95" s="18">
        <v>1827</v>
      </c>
      <c r="G95" s="65">
        <v>1.79417489082969E-2</v>
      </c>
      <c r="H95" s="65"/>
      <c r="I95" s="65">
        <v>4.3117199999869599E-2</v>
      </c>
      <c r="J95" s="65">
        <v>0.14080000000000001</v>
      </c>
      <c r="K95" s="65">
        <v>0.46078225995612399</v>
      </c>
      <c r="L95" s="18"/>
      <c r="M95" s="66"/>
      <c r="AA95" s="17">
        <v>1837</v>
      </c>
      <c r="AB95" s="23">
        <v>0.12195475164445101</v>
      </c>
      <c r="AC95" s="23">
        <v>4.3120771424691798E-2</v>
      </c>
      <c r="AD95" s="23">
        <v>6.4061472378844596E-3</v>
      </c>
      <c r="AE95" s="23">
        <v>6.9234683471654507E-8</v>
      </c>
      <c r="AF95" s="23">
        <v>-4.2877641558698443E-2</v>
      </c>
      <c r="AG95" s="23">
        <v>4.2209855708849359E-2</v>
      </c>
      <c r="AH95" s="23">
        <v>0.17081395369186164</v>
      </c>
      <c r="AI95" s="23">
        <v>-0.60139680355019365</v>
      </c>
      <c r="AJ95" s="46">
        <f t="shared" si="25"/>
        <v>1967</v>
      </c>
      <c r="AK95" s="23">
        <f t="shared" si="23"/>
        <v>0.71672908500703847</v>
      </c>
      <c r="AN95" s="17">
        <f t="shared" si="46"/>
        <v>0.35327835613762915</v>
      </c>
      <c r="AO95" s="26">
        <f t="shared" si="42"/>
        <v>2055</v>
      </c>
      <c r="AP95" s="26">
        <f t="shared" si="32"/>
        <v>4.320205155058261</v>
      </c>
      <c r="AQ95" s="26">
        <f t="shared" si="33"/>
        <v>1.933471466893991</v>
      </c>
      <c r="AR95" s="26">
        <f t="shared" si="34"/>
        <v>0.44754158598931554</v>
      </c>
      <c r="AT95" s="26">
        <f t="shared" si="43"/>
        <v>2055</v>
      </c>
      <c r="AU95" s="26">
        <f t="shared" si="26"/>
        <v>6.7998363255528602</v>
      </c>
      <c r="AV95" s="26">
        <f t="shared" si="27"/>
        <v>2.5802315170363954</v>
      </c>
      <c r="AW95" s="26">
        <f t="shared" si="35"/>
        <v>0.37945494472274816</v>
      </c>
      <c r="AY95" s="26">
        <f t="shared" si="44"/>
        <v>2055</v>
      </c>
      <c r="AZ95" s="26">
        <f t="shared" si="28"/>
        <v>5.8364284945455438</v>
      </c>
      <c r="BA95" s="26">
        <f t="shared" si="29"/>
        <v>2.0777216284764108</v>
      </c>
      <c r="BB95" s="26">
        <f t="shared" si="36"/>
        <v>0.35599196159400454</v>
      </c>
      <c r="BD95" s="26">
        <f t="shared" si="45"/>
        <v>2055</v>
      </c>
      <c r="BE95" s="26">
        <f t="shared" si="30"/>
        <v>7.8073913884636568</v>
      </c>
      <c r="BF95" s="26">
        <f t="shared" si="31"/>
        <v>2.1541490683229085</v>
      </c>
      <c r="BG95" s="26">
        <f t="shared" si="37"/>
        <v>0.27591149990327352</v>
      </c>
      <c r="BJ95" s="17">
        <f t="shared" si="38"/>
        <v>2055</v>
      </c>
      <c r="BK95" s="17">
        <f t="shared" si="38"/>
        <v>4.320205155058261</v>
      </c>
      <c r="BL95" s="17">
        <f t="shared" si="38"/>
        <v>1.933471466893991</v>
      </c>
      <c r="BM95" s="17">
        <f t="shared" si="39"/>
        <v>6.7998363255528602</v>
      </c>
      <c r="BN95" s="17">
        <f t="shared" si="39"/>
        <v>2.5802315170363954</v>
      </c>
      <c r="BO95" s="26">
        <f t="shared" si="40"/>
        <v>5.8364284945455438</v>
      </c>
      <c r="BP95" s="26">
        <f t="shared" si="40"/>
        <v>2.0777216284764108</v>
      </c>
      <c r="BQ95" s="26">
        <f t="shared" si="41"/>
        <v>7.8073913884636568</v>
      </c>
      <c r="BR95" s="26">
        <f t="shared" si="41"/>
        <v>2.1541490683229085</v>
      </c>
    </row>
    <row r="96" spans="1:70" x14ac:dyDescent="0.25">
      <c r="A96" s="17">
        <v>1967</v>
      </c>
      <c r="B96" s="23">
        <v>-0.02</v>
      </c>
      <c r="C96" s="23">
        <f t="shared" si="24"/>
        <v>0.24000000000000002</v>
      </c>
      <c r="F96" s="18">
        <v>1828</v>
      </c>
      <c r="G96" s="65">
        <v>1.8199178493449798E-2</v>
      </c>
      <c r="H96" s="65"/>
      <c r="I96" s="65">
        <v>6.8392799999969597E-2</v>
      </c>
      <c r="J96" s="65">
        <v>0.14014499999999999</v>
      </c>
      <c r="K96" s="65">
        <v>0.62324688328322098</v>
      </c>
      <c r="L96" s="18"/>
      <c r="M96" s="66"/>
      <c r="AA96" s="17">
        <v>1838</v>
      </c>
      <c r="AB96" s="23">
        <v>0.123342125096261</v>
      </c>
      <c r="AC96" s="23">
        <v>4.3604041084303102E-2</v>
      </c>
      <c r="AD96" s="23">
        <v>6.4794354750160902E-3</v>
      </c>
      <c r="AE96" s="23">
        <v>7.0030484431093204E-8</v>
      </c>
      <c r="AF96" s="23">
        <v>-4.759897270577864E-2</v>
      </c>
      <c r="AG96" s="23">
        <v>0.25509406524745737</v>
      </c>
      <c r="AH96" s="23">
        <v>0.38092076422774335</v>
      </c>
      <c r="AI96" s="23">
        <v>-0.58539745117829955</v>
      </c>
      <c r="AJ96" s="46">
        <f t="shared" si="25"/>
        <v>1968</v>
      </c>
      <c r="AK96" s="23">
        <f t="shared" si="23"/>
        <v>0.37352008966091205</v>
      </c>
      <c r="AN96" s="17">
        <f t="shared" si="46"/>
        <v>0.35221925300247392</v>
      </c>
      <c r="AO96" s="26">
        <f t="shared" si="42"/>
        <v>2056</v>
      </c>
      <c r="AP96" s="26">
        <f t="shared" si="32"/>
        <v>4.378027312296922</v>
      </c>
      <c r="AQ96" s="26">
        <f t="shared" si="33"/>
        <v>1.9596797676763913</v>
      </c>
      <c r="AR96" s="26">
        <f t="shared" si="34"/>
        <v>0.44761707223070057</v>
      </c>
      <c r="AT96" s="26">
        <f t="shared" si="43"/>
        <v>2056</v>
      </c>
      <c r="AU96" s="26">
        <f t="shared" si="26"/>
        <v>6.931868879760259</v>
      </c>
      <c r="AV96" s="26">
        <f t="shared" si="27"/>
        <v>2.6270014081973159</v>
      </c>
      <c r="AW96" s="26">
        <f t="shared" si="35"/>
        <v>0.37897448058598759</v>
      </c>
      <c r="AY96" s="26">
        <f t="shared" si="44"/>
        <v>2056</v>
      </c>
      <c r="AZ96" s="26">
        <f t="shared" si="28"/>
        <v>5.9330853928463512</v>
      </c>
      <c r="BA96" s="26">
        <f t="shared" si="29"/>
        <v>2.1062022254475892</v>
      </c>
      <c r="BB96" s="26">
        <f t="shared" si="36"/>
        <v>0.35499273750333721</v>
      </c>
      <c r="BD96" s="26">
        <f t="shared" si="45"/>
        <v>2056</v>
      </c>
      <c r="BE96" s="26">
        <f t="shared" si="30"/>
        <v>8.0099142145318183</v>
      </c>
      <c r="BF96" s="26">
        <f t="shared" si="31"/>
        <v>2.1856403162054221</v>
      </c>
      <c r="BG96" s="26">
        <f t="shared" si="37"/>
        <v>0.27286688192492375</v>
      </c>
      <c r="BJ96" s="17">
        <f t="shared" si="38"/>
        <v>2056</v>
      </c>
      <c r="BK96" s="17">
        <f t="shared" si="38"/>
        <v>4.378027312296922</v>
      </c>
      <c r="BL96" s="17">
        <f t="shared" si="38"/>
        <v>1.9596797676763913</v>
      </c>
      <c r="BM96" s="17">
        <f t="shared" si="39"/>
        <v>6.931868879760259</v>
      </c>
      <c r="BN96" s="17">
        <f t="shared" si="39"/>
        <v>2.6270014081973159</v>
      </c>
      <c r="BO96" s="26">
        <f t="shared" si="40"/>
        <v>5.9330853928463512</v>
      </c>
      <c r="BP96" s="26">
        <f t="shared" si="40"/>
        <v>2.1062022254475892</v>
      </c>
      <c r="BQ96" s="26">
        <f t="shared" si="41"/>
        <v>8.0099142145318183</v>
      </c>
      <c r="BR96" s="26">
        <f t="shared" si="41"/>
        <v>2.1856403162054221</v>
      </c>
    </row>
    <row r="97" spans="1:70" x14ac:dyDescent="0.25">
      <c r="A97" s="17">
        <v>1968</v>
      </c>
      <c r="B97" s="23">
        <v>-0.08</v>
      </c>
      <c r="C97" s="23">
        <f t="shared" si="24"/>
        <v>0.18</v>
      </c>
      <c r="F97" s="18">
        <v>1829</v>
      </c>
      <c r="G97" s="65">
        <v>1.8096999999999999E-2</v>
      </c>
      <c r="H97" s="65"/>
      <c r="I97" s="65">
        <v>8.8358400000060996E-2</v>
      </c>
      <c r="J97" s="65">
        <v>0.13505</v>
      </c>
      <c r="K97" s="65">
        <v>5.01305220640628E-2</v>
      </c>
      <c r="L97" s="18"/>
      <c r="M97" s="66"/>
      <c r="AA97" s="17">
        <v>1839</v>
      </c>
      <c r="AB97" s="23">
        <v>0.12472917612333401</v>
      </c>
      <c r="AC97" s="23">
        <v>4.4087041960850303E-2</v>
      </c>
      <c r="AD97" s="23">
        <v>6.5527159750556003E-3</v>
      </c>
      <c r="AE97" s="23">
        <v>7.0826285390557498E-8</v>
      </c>
      <c r="AF97" s="23">
        <v>-4.6231914404080234E-2</v>
      </c>
      <c r="AG97" s="23">
        <v>0.30765203771966604</v>
      </c>
      <c r="AH97" s="23">
        <v>0.43678912820111115</v>
      </c>
      <c r="AI97" s="23">
        <v>-7.5485014977795306E-2</v>
      </c>
      <c r="AJ97" s="46">
        <f t="shared" si="25"/>
        <v>1969</v>
      </c>
      <c r="AK97" s="23">
        <f t="shared" si="23"/>
        <v>0.52752334138202894</v>
      </c>
      <c r="AN97" s="17">
        <f t="shared" si="46"/>
        <v>0.35118160667649079</v>
      </c>
      <c r="AO97" s="26">
        <f t="shared" si="42"/>
        <v>2057</v>
      </c>
      <c r="AP97" s="26">
        <f t="shared" si="32"/>
        <v>4.436252660464902</v>
      </c>
      <c r="AQ97" s="26">
        <f t="shared" si="33"/>
        <v>1.9860645371114174</v>
      </c>
      <c r="AR97" s="26">
        <f t="shared" si="34"/>
        <v>0.447689680709774</v>
      </c>
      <c r="AT97" s="26">
        <f t="shared" si="43"/>
        <v>2057</v>
      </c>
      <c r="AU97" s="26">
        <f t="shared" si="26"/>
        <v>7.0652697111167981</v>
      </c>
      <c r="AV97" s="26">
        <f t="shared" si="27"/>
        <v>2.6742347788366487</v>
      </c>
      <c r="AW97" s="26">
        <f t="shared" si="35"/>
        <v>0.37850427346445009</v>
      </c>
      <c r="AY97" s="26">
        <f t="shared" si="44"/>
        <v>2057</v>
      </c>
      <c r="AZ97" s="26">
        <f t="shared" si="28"/>
        <v>6.0305215137045707</v>
      </c>
      <c r="BA97" s="26">
        <f t="shared" si="29"/>
        <v>2.1348440004933309</v>
      </c>
      <c r="BB97" s="26">
        <f t="shared" si="36"/>
        <v>0.3540065308849033</v>
      </c>
      <c r="BD97" s="26">
        <f t="shared" si="45"/>
        <v>2057</v>
      </c>
      <c r="BE97" s="26">
        <f t="shared" si="30"/>
        <v>8.2159069313411237</v>
      </c>
      <c r="BF97" s="26">
        <f t="shared" si="31"/>
        <v>2.2173478260869501</v>
      </c>
      <c r="BG97" s="26">
        <f t="shared" si="37"/>
        <v>0.26988473026982079</v>
      </c>
      <c r="BJ97" s="17">
        <f t="shared" si="38"/>
        <v>2057</v>
      </c>
      <c r="BK97" s="17">
        <f t="shared" si="38"/>
        <v>4.436252660464902</v>
      </c>
      <c r="BL97" s="17">
        <f t="shared" si="38"/>
        <v>1.9860645371114174</v>
      </c>
      <c r="BM97" s="17">
        <f t="shared" si="39"/>
        <v>7.0652697111167981</v>
      </c>
      <c r="BN97" s="17">
        <f t="shared" si="39"/>
        <v>2.6742347788366487</v>
      </c>
      <c r="BO97" s="26">
        <f t="shared" si="40"/>
        <v>6.0305215137045707</v>
      </c>
      <c r="BP97" s="26">
        <f t="shared" si="40"/>
        <v>2.1348440004933309</v>
      </c>
      <c r="BQ97" s="26">
        <f t="shared" si="41"/>
        <v>8.2159069313411237</v>
      </c>
      <c r="BR97" s="26">
        <f t="shared" si="41"/>
        <v>2.2173478260869501</v>
      </c>
    </row>
    <row r="98" spans="1:70" x14ac:dyDescent="0.25">
      <c r="A98" s="17">
        <v>1969</v>
      </c>
      <c r="B98" s="23">
        <v>0.05</v>
      </c>
      <c r="C98" s="23">
        <f t="shared" si="24"/>
        <v>0.31</v>
      </c>
      <c r="F98" s="18">
        <v>1830</v>
      </c>
      <c r="G98" s="65">
        <v>2.42872538209607E-2</v>
      </c>
      <c r="H98" s="65"/>
      <c r="I98" s="65">
        <v>0.106624800000077</v>
      </c>
      <c r="J98" s="65">
        <v>0.13455</v>
      </c>
      <c r="K98" s="65">
        <v>0.306541086492014</v>
      </c>
      <c r="L98" s="18"/>
      <c r="M98" s="66"/>
      <c r="AA98" s="17">
        <v>1840</v>
      </c>
      <c r="AB98" s="23">
        <v>0.12611590489025301</v>
      </c>
      <c r="AC98" s="23">
        <v>4.45697744486305E-2</v>
      </c>
      <c r="AD98" s="23">
        <v>6.6259887418398701E-3</v>
      </c>
      <c r="AE98" s="23">
        <v>7.1622086349996196E-8</v>
      </c>
      <c r="AF98" s="23">
        <v>-4.7960181998872156E-2</v>
      </c>
      <c r="AG98" s="23">
        <v>0.30708524469763104</v>
      </c>
      <c r="AH98" s="23">
        <v>0.43643680240156862</v>
      </c>
      <c r="AI98" s="23">
        <v>0.1368607384170879</v>
      </c>
      <c r="AJ98" s="46">
        <f t="shared" si="25"/>
        <v>1970</v>
      </c>
      <c r="AK98" s="23">
        <f t="shared" si="23"/>
        <v>0.49970096651825852</v>
      </c>
      <c r="AN98" s="17">
        <f t="shared" si="46"/>
        <v>0.35016541715968685</v>
      </c>
      <c r="AO98" s="26">
        <f t="shared" si="42"/>
        <v>2058</v>
      </c>
      <c r="AP98" s="26">
        <f t="shared" si="32"/>
        <v>4.4948811995620872</v>
      </c>
      <c r="AQ98" s="26">
        <f t="shared" si="33"/>
        <v>2.0126257751992398</v>
      </c>
      <c r="AR98" s="26">
        <f t="shared" si="34"/>
        <v>0.44775950372065881</v>
      </c>
      <c r="AT98" s="26">
        <f t="shared" si="43"/>
        <v>2058</v>
      </c>
      <c r="AU98" s="26">
        <f t="shared" si="26"/>
        <v>7.2000388196220229</v>
      </c>
      <c r="AV98" s="26">
        <f t="shared" si="27"/>
        <v>2.7219316289549624</v>
      </c>
      <c r="AW98" s="26">
        <f t="shared" si="35"/>
        <v>0.37804402130957598</v>
      </c>
      <c r="AY98" s="26">
        <f t="shared" si="44"/>
        <v>2058</v>
      </c>
      <c r="AZ98" s="26">
        <f t="shared" si="28"/>
        <v>6.1287368571188381</v>
      </c>
      <c r="BA98" s="26">
        <f t="shared" si="29"/>
        <v>2.1636469536137497</v>
      </c>
      <c r="BB98" s="26">
        <f t="shared" si="36"/>
        <v>0.35303309704030844</v>
      </c>
      <c r="BD98" s="26">
        <f t="shared" si="45"/>
        <v>2058</v>
      </c>
      <c r="BE98" s="26">
        <f t="shared" si="30"/>
        <v>8.4253695388906635</v>
      </c>
      <c r="BF98" s="26">
        <f t="shared" si="31"/>
        <v>2.2492715979672084</v>
      </c>
      <c r="BG98" s="26">
        <f t="shared" si="37"/>
        <v>0.26696414769521926</v>
      </c>
      <c r="BJ98" s="17">
        <f t="shared" si="38"/>
        <v>2058</v>
      </c>
      <c r="BK98" s="17">
        <f t="shared" si="38"/>
        <v>4.4948811995620872</v>
      </c>
      <c r="BL98" s="17">
        <f t="shared" si="38"/>
        <v>2.0126257751992398</v>
      </c>
      <c r="BM98" s="17">
        <f t="shared" si="39"/>
        <v>7.2000388196220229</v>
      </c>
      <c r="BN98" s="17">
        <f t="shared" si="39"/>
        <v>2.7219316289549624</v>
      </c>
      <c r="BO98" s="26">
        <f t="shared" si="40"/>
        <v>6.1287368571188381</v>
      </c>
      <c r="BP98" s="26">
        <f t="shared" si="40"/>
        <v>2.1636469536137497</v>
      </c>
      <c r="BQ98" s="26">
        <f t="shared" si="41"/>
        <v>8.4253695388906635</v>
      </c>
      <c r="BR98" s="26">
        <f t="shared" si="41"/>
        <v>2.2492715979672084</v>
      </c>
    </row>
    <row r="99" spans="1:70" x14ac:dyDescent="0.25">
      <c r="A99" s="17">
        <v>1970</v>
      </c>
      <c r="B99" s="23">
        <v>0.03</v>
      </c>
      <c r="C99" s="23">
        <f t="shared" si="24"/>
        <v>0.29000000000000004</v>
      </c>
      <c r="F99" s="18">
        <v>1831</v>
      </c>
      <c r="G99" s="65">
        <v>2.2721317139738E-2</v>
      </c>
      <c r="H99" s="65"/>
      <c r="I99" s="65">
        <v>0.122554799999989</v>
      </c>
      <c r="J99" s="65">
        <v>0.13400000000000001</v>
      </c>
      <c r="K99" s="65">
        <v>-0.102858371446999</v>
      </c>
      <c r="L99" s="18"/>
      <c r="M99" s="66"/>
      <c r="AA99" s="17">
        <v>1841</v>
      </c>
      <c r="AB99" s="23">
        <v>0.12750231156147701</v>
      </c>
      <c r="AC99" s="23">
        <v>4.5052238940975702E-2</v>
      </c>
      <c r="AD99" s="23">
        <v>6.6992537791981197E-3</v>
      </c>
      <c r="AE99" s="23">
        <v>7.2417887309435E-8</v>
      </c>
      <c r="AF99" s="23">
        <v>-5.1116022604792991E-2</v>
      </c>
      <c r="AG99" s="23">
        <v>0.28381980951401159</v>
      </c>
      <c r="AH99" s="23">
        <v>0.41195766360875674</v>
      </c>
      <c r="AI99" s="23">
        <v>0.20718656952152392</v>
      </c>
      <c r="AJ99" s="46">
        <f t="shared" si="25"/>
        <v>1971</v>
      </c>
      <c r="AK99" s="23">
        <f t="shared" si="23"/>
        <v>0.40600938216016713</v>
      </c>
      <c r="AN99" s="17">
        <f t="shared" si="46"/>
        <v>0.34917068445206212</v>
      </c>
      <c r="AO99" s="26">
        <f t="shared" si="42"/>
        <v>2059</v>
      </c>
      <c r="AP99" s="26">
        <f t="shared" si="32"/>
        <v>4.5539129295884777</v>
      </c>
      <c r="AQ99" s="26">
        <f t="shared" si="33"/>
        <v>2.0393634819398585</v>
      </c>
      <c r="AR99" s="26">
        <f t="shared" si="34"/>
        <v>0.44782663030058178</v>
      </c>
      <c r="AT99" s="26">
        <f t="shared" si="43"/>
        <v>2059</v>
      </c>
      <c r="AU99" s="26">
        <f t="shared" si="26"/>
        <v>7.3361762052763879</v>
      </c>
      <c r="AV99" s="26">
        <f t="shared" si="27"/>
        <v>2.7700919585520296</v>
      </c>
      <c r="AW99" s="26">
        <f t="shared" si="35"/>
        <v>0.37759343301483139</v>
      </c>
      <c r="AY99" s="26">
        <f t="shared" si="44"/>
        <v>2059</v>
      </c>
      <c r="AZ99" s="26">
        <f t="shared" si="28"/>
        <v>6.2277314230902903</v>
      </c>
      <c r="BA99" s="26">
        <f t="shared" si="29"/>
        <v>2.1926110848087319</v>
      </c>
      <c r="BB99" s="26">
        <f t="shared" si="36"/>
        <v>0.35207219705706683</v>
      </c>
      <c r="BD99" s="26">
        <f t="shared" si="45"/>
        <v>2059</v>
      </c>
      <c r="BE99" s="26">
        <f t="shared" si="30"/>
        <v>8.6383020371840757</v>
      </c>
      <c r="BF99" s="26">
        <f t="shared" si="31"/>
        <v>2.2814116318463107</v>
      </c>
      <c r="BG99" s="26">
        <f t="shared" si="37"/>
        <v>0.26410417487439558</v>
      </c>
      <c r="BJ99" s="17">
        <f t="shared" si="38"/>
        <v>2059</v>
      </c>
      <c r="BK99" s="17">
        <f t="shared" si="38"/>
        <v>4.5539129295884777</v>
      </c>
      <c r="BL99" s="17">
        <f t="shared" si="38"/>
        <v>2.0393634819398585</v>
      </c>
      <c r="BM99" s="17">
        <f t="shared" si="39"/>
        <v>7.3361762052763879</v>
      </c>
      <c r="BN99" s="17">
        <f t="shared" si="39"/>
        <v>2.7700919585520296</v>
      </c>
      <c r="BO99" s="26">
        <f t="shared" si="40"/>
        <v>6.2277314230902903</v>
      </c>
      <c r="BP99" s="26">
        <f t="shared" si="40"/>
        <v>2.1926110848087319</v>
      </c>
      <c r="BQ99" s="26">
        <f t="shared" si="41"/>
        <v>8.6383020371840757</v>
      </c>
      <c r="BR99" s="26">
        <f t="shared" si="41"/>
        <v>2.2814116318463107</v>
      </c>
    </row>
    <row r="100" spans="1:70" x14ac:dyDescent="0.25">
      <c r="A100" s="17">
        <v>1971</v>
      </c>
      <c r="B100" s="23">
        <v>-0.08</v>
      </c>
      <c r="C100" s="23">
        <f t="shared" si="24"/>
        <v>0.18</v>
      </c>
      <c r="F100" s="18">
        <v>1832</v>
      </c>
      <c r="G100" s="65">
        <v>2.2404953875545901E-2</v>
      </c>
      <c r="H100" s="65"/>
      <c r="I100" s="65">
        <v>0.136785599999939</v>
      </c>
      <c r="J100" s="65">
        <v>0.13352</v>
      </c>
      <c r="K100" s="65">
        <v>0.113667847464656</v>
      </c>
      <c r="L100" s="18"/>
      <c r="M100" s="66"/>
      <c r="AA100" s="17">
        <v>1842</v>
      </c>
      <c r="AB100" s="23">
        <v>0.128888396301337</v>
      </c>
      <c r="AC100" s="23">
        <v>4.5534435830256098E-2</v>
      </c>
      <c r="AD100" s="23">
        <v>6.7725110909536397E-3</v>
      </c>
      <c r="AE100" s="23">
        <v>7.3213688268873698E-8</v>
      </c>
      <c r="AF100" s="23">
        <v>-4.9816007877740792E-2</v>
      </c>
      <c r="AG100" s="23">
        <v>0.24940266622719076</v>
      </c>
      <c r="AH100" s="23">
        <v>0.38078207478568499</v>
      </c>
      <c r="AI100" s="23">
        <v>0.24845699615974381</v>
      </c>
      <c r="AJ100" s="46">
        <f t="shared" si="25"/>
        <v>1972</v>
      </c>
      <c r="AK100" s="23">
        <f t="shared" si="23"/>
        <v>0.47442566341324705</v>
      </c>
      <c r="AN100" s="17">
        <f t="shared" si="46"/>
        <v>0.34819740855361658</v>
      </c>
      <c r="AO100" s="26">
        <f t="shared" si="42"/>
        <v>2060</v>
      </c>
      <c r="AP100" s="26">
        <f t="shared" si="32"/>
        <v>4.6133478505438461</v>
      </c>
      <c r="AQ100" s="26">
        <f t="shared" si="33"/>
        <v>2.0662776573331598</v>
      </c>
      <c r="AR100" s="26">
        <f t="shared" si="34"/>
        <v>0.44789114635905375</v>
      </c>
      <c r="AT100" s="26">
        <f t="shared" si="43"/>
        <v>2060</v>
      </c>
      <c r="AU100" s="26">
        <f t="shared" si="26"/>
        <v>7.4736818680803481</v>
      </c>
      <c r="AV100" s="26">
        <f t="shared" si="27"/>
        <v>2.8187157676276229</v>
      </c>
      <c r="AW100" s="26">
        <f t="shared" si="35"/>
        <v>0.37715222796225656</v>
      </c>
      <c r="AY100" s="26">
        <f t="shared" si="44"/>
        <v>2060</v>
      </c>
      <c r="AZ100" s="26">
        <f t="shared" si="28"/>
        <v>6.3275052116177903</v>
      </c>
      <c r="BA100" s="26">
        <f t="shared" si="29"/>
        <v>2.2217363940782207</v>
      </c>
      <c r="BB100" s="26">
        <f t="shared" si="36"/>
        <v>0.35112359765408652</v>
      </c>
      <c r="BD100" s="26">
        <f t="shared" si="45"/>
        <v>2060</v>
      </c>
      <c r="BE100" s="26">
        <f t="shared" si="30"/>
        <v>8.8547044262186319</v>
      </c>
      <c r="BF100" s="26">
        <f t="shared" si="31"/>
        <v>2.3137679277244274</v>
      </c>
      <c r="BG100" s="26">
        <f t="shared" si="37"/>
        <v>0.2613038014993927</v>
      </c>
      <c r="BJ100" s="17">
        <f t="shared" si="38"/>
        <v>2060</v>
      </c>
      <c r="BK100" s="17">
        <f t="shared" si="38"/>
        <v>4.6133478505438461</v>
      </c>
      <c r="BL100" s="17">
        <f t="shared" si="38"/>
        <v>2.0662776573331598</v>
      </c>
      <c r="BM100" s="17">
        <f t="shared" si="39"/>
        <v>7.4736818680803481</v>
      </c>
      <c r="BN100" s="17">
        <f t="shared" si="39"/>
        <v>2.8187157676276229</v>
      </c>
      <c r="BO100" s="26">
        <f t="shared" si="40"/>
        <v>6.3275052116177903</v>
      </c>
      <c r="BP100" s="26">
        <f t="shared" si="40"/>
        <v>2.2217363940782207</v>
      </c>
      <c r="BQ100" s="26">
        <f t="shared" si="41"/>
        <v>8.8547044262186319</v>
      </c>
      <c r="BR100" s="26">
        <f t="shared" si="41"/>
        <v>2.3137679277244274</v>
      </c>
    </row>
    <row r="101" spans="1:70" x14ac:dyDescent="0.25">
      <c r="A101" s="17">
        <v>1972</v>
      </c>
      <c r="B101" s="23">
        <v>0.01</v>
      </c>
      <c r="C101" s="23">
        <f t="shared" si="24"/>
        <v>0.27</v>
      </c>
      <c r="F101" s="18">
        <v>1833</v>
      </c>
      <c r="G101" s="65">
        <v>2.2720781932314402E-2</v>
      </c>
      <c r="H101" s="65"/>
      <c r="I101" s="65">
        <v>0.14889240000013601</v>
      </c>
      <c r="J101" s="65">
        <v>0.13358</v>
      </c>
      <c r="K101" s="65">
        <v>-3.7643094429094498E-2</v>
      </c>
      <c r="L101" s="18"/>
      <c r="M101" s="66"/>
      <c r="AA101" s="17">
        <v>1843</v>
      </c>
      <c r="AB101" s="23">
        <v>0.13027415927404001</v>
      </c>
      <c r="AC101" s="23">
        <v>4.6016365507883003E-2</v>
      </c>
      <c r="AD101" s="23">
        <v>6.8457606809247196E-3</v>
      </c>
      <c r="AE101" s="23">
        <v>7.4009489228312395E-8</v>
      </c>
      <c r="AF101" s="23">
        <v>-4.5558739326334488E-2</v>
      </c>
      <c r="AG101" s="23">
        <v>0.21804967165850139</v>
      </c>
      <c r="AH101" s="23">
        <v>0.35562729180450392</v>
      </c>
      <c r="AI101" s="23">
        <v>-0.15837917283661221</v>
      </c>
      <c r="AJ101" s="46">
        <f t="shared" si="25"/>
        <v>1973</v>
      </c>
      <c r="AK101" s="23">
        <f t="shared" si="23"/>
        <v>0.58387999822938952</v>
      </c>
      <c r="AN101" s="17">
        <f t="shared" si="46"/>
        <v>0.34724558946432893</v>
      </c>
      <c r="AO101" s="26">
        <f t="shared" si="42"/>
        <v>2061</v>
      </c>
      <c r="AP101" s="26">
        <f t="shared" si="32"/>
        <v>4.6731859624285335</v>
      </c>
      <c r="AQ101" s="26">
        <f t="shared" si="33"/>
        <v>2.0933683013790869</v>
      </c>
      <c r="AR101" s="26">
        <f t="shared" si="34"/>
        <v>0.44795313480125615</v>
      </c>
      <c r="AT101" s="26">
        <f t="shared" si="43"/>
        <v>2061</v>
      </c>
      <c r="AU101" s="26">
        <f t="shared" si="26"/>
        <v>7.6125558080325391</v>
      </c>
      <c r="AV101" s="26">
        <f t="shared" si="27"/>
        <v>2.8678030561819696</v>
      </c>
      <c r="AW101" s="26">
        <f t="shared" si="35"/>
        <v>0.37672013558914741</v>
      </c>
      <c r="AY101" s="26">
        <f t="shared" si="44"/>
        <v>2061</v>
      </c>
      <c r="AZ101" s="26">
        <f t="shared" si="28"/>
        <v>6.4280582227022478</v>
      </c>
      <c r="BA101" s="26">
        <f t="shared" si="29"/>
        <v>2.2510228814224433</v>
      </c>
      <c r="BB101" s="26">
        <f t="shared" si="36"/>
        <v>0.35018707103062785</v>
      </c>
      <c r="BD101" s="26">
        <f t="shared" si="45"/>
        <v>2061</v>
      </c>
      <c r="BE101" s="26">
        <f t="shared" si="30"/>
        <v>9.0745767059934224</v>
      </c>
      <c r="BF101" s="26">
        <f t="shared" si="31"/>
        <v>2.3463404856012744</v>
      </c>
      <c r="BG101" s="26">
        <f t="shared" si="37"/>
        <v>0.25856197612518977</v>
      </c>
      <c r="BJ101" s="17">
        <f t="shared" si="38"/>
        <v>2061</v>
      </c>
      <c r="BK101" s="17">
        <f t="shared" si="38"/>
        <v>4.6731859624285335</v>
      </c>
      <c r="BL101" s="17">
        <f t="shared" si="38"/>
        <v>2.0933683013790869</v>
      </c>
      <c r="BM101" s="17">
        <f t="shared" si="39"/>
        <v>7.6125558080325391</v>
      </c>
      <c r="BN101" s="17">
        <f t="shared" si="39"/>
        <v>2.8678030561819696</v>
      </c>
      <c r="BO101" s="26">
        <f t="shared" si="40"/>
        <v>6.4280582227022478</v>
      </c>
      <c r="BP101" s="26">
        <f t="shared" si="40"/>
        <v>2.2510228814224433</v>
      </c>
      <c r="BQ101" s="26">
        <f t="shared" si="41"/>
        <v>9.0745767059934224</v>
      </c>
      <c r="BR101" s="26">
        <f t="shared" si="41"/>
        <v>2.3463404856012744</v>
      </c>
    </row>
    <row r="102" spans="1:70" x14ac:dyDescent="0.25">
      <c r="A102" s="17">
        <v>1973</v>
      </c>
      <c r="B102" s="23">
        <v>0.16</v>
      </c>
      <c r="C102" s="23">
        <f t="shared" si="24"/>
        <v>0.42000000000000004</v>
      </c>
      <c r="F102" s="18">
        <v>1834</v>
      </c>
      <c r="G102" s="65">
        <v>2.4225739901746701E-2</v>
      </c>
      <c r="H102" s="65"/>
      <c r="I102" s="65">
        <v>0.160999199999878</v>
      </c>
      <c r="J102" s="65">
        <v>0.13370000000000001</v>
      </c>
      <c r="K102" s="65">
        <v>0.46897339395495302</v>
      </c>
      <c r="L102" s="18"/>
      <c r="M102" s="66"/>
      <c r="AA102" s="17">
        <v>1844</v>
      </c>
      <c r="AB102" s="23">
        <v>0.131659600643663</v>
      </c>
      <c r="AC102" s="23">
        <v>4.6498028364312001E-2</v>
      </c>
      <c r="AD102" s="23">
        <v>6.9190025529211503E-3</v>
      </c>
      <c r="AE102" s="23">
        <v>7.4805290187776703E-8</v>
      </c>
      <c r="AF102" s="23">
        <v>-4.6888191549058003E-2</v>
      </c>
      <c r="AG102" s="23">
        <v>-0.10174068105792726</v>
      </c>
      <c r="AH102" s="23">
        <v>3.644783375920109E-2</v>
      </c>
      <c r="AI102" s="23">
        <v>0.1023116504944558</v>
      </c>
      <c r="AJ102" s="46">
        <f t="shared" si="25"/>
        <v>1974</v>
      </c>
      <c r="AK102" s="23">
        <f t="shared" si="23"/>
        <v>0.30770709631707921</v>
      </c>
      <c r="AN102" s="17">
        <f t="shared" si="46"/>
        <v>0.34631522718424179</v>
      </c>
      <c r="AO102" s="26">
        <f t="shared" si="42"/>
        <v>2062</v>
      </c>
      <c r="AP102" s="26">
        <f t="shared" si="32"/>
        <v>4.7334272652421987</v>
      </c>
      <c r="AQ102" s="26">
        <f t="shared" si="33"/>
        <v>2.1206354140779808</v>
      </c>
      <c r="AR102" s="26">
        <f t="shared" si="34"/>
        <v>0.44801267564623132</v>
      </c>
      <c r="AT102" s="26">
        <f t="shared" si="43"/>
        <v>2062</v>
      </c>
      <c r="AU102" s="26">
        <f t="shared" si="26"/>
        <v>7.7527980251338704</v>
      </c>
      <c r="AV102" s="26">
        <f t="shared" si="27"/>
        <v>2.9173538242149561</v>
      </c>
      <c r="AW102" s="26">
        <f t="shared" si="35"/>
        <v>0.37629689497355134</v>
      </c>
      <c r="AY102" s="26">
        <f t="shared" si="44"/>
        <v>2062</v>
      </c>
      <c r="AZ102" s="26">
        <f t="shared" si="28"/>
        <v>6.5293904563432079</v>
      </c>
      <c r="BA102" s="26">
        <f t="shared" si="29"/>
        <v>2.2804705468412294</v>
      </c>
      <c r="BB102" s="26">
        <f t="shared" si="36"/>
        <v>0.34926239471952325</v>
      </c>
      <c r="BD102" s="26">
        <f t="shared" si="45"/>
        <v>2062</v>
      </c>
      <c r="BE102" s="26">
        <f t="shared" si="30"/>
        <v>9.2979188765129948</v>
      </c>
      <c r="BF102" s="26">
        <f t="shared" si="31"/>
        <v>2.379129305477079</v>
      </c>
      <c r="BG102" s="26">
        <f t="shared" si="37"/>
        <v>0.25587761488077487</v>
      </c>
      <c r="BJ102" s="17">
        <f t="shared" si="38"/>
        <v>2062</v>
      </c>
      <c r="BK102" s="17">
        <f t="shared" si="38"/>
        <v>4.7334272652421987</v>
      </c>
      <c r="BL102" s="17">
        <f t="shared" si="38"/>
        <v>2.1206354140779808</v>
      </c>
      <c r="BM102" s="17">
        <f t="shared" si="39"/>
        <v>7.7527980251338704</v>
      </c>
      <c r="BN102" s="17">
        <f t="shared" si="39"/>
        <v>2.9173538242149561</v>
      </c>
      <c r="BO102" s="26">
        <f t="shared" si="40"/>
        <v>6.5293904563432079</v>
      </c>
      <c r="BP102" s="26">
        <f t="shared" si="40"/>
        <v>2.2804705468412294</v>
      </c>
      <c r="BQ102" s="26">
        <f t="shared" si="41"/>
        <v>9.2979188765129948</v>
      </c>
      <c r="BR102" s="26">
        <f t="shared" si="41"/>
        <v>2.379129305477079</v>
      </c>
    </row>
    <row r="103" spans="1:70" x14ac:dyDescent="0.25">
      <c r="A103" s="17">
        <v>1974</v>
      </c>
      <c r="B103" s="23">
        <v>-7.0000000000000007E-2</v>
      </c>
      <c r="C103" s="23">
        <f t="shared" si="24"/>
        <v>0.19</v>
      </c>
      <c r="F103" s="18">
        <v>1835</v>
      </c>
      <c r="G103" s="65">
        <v>2.65828586244541E-2</v>
      </c>
      <c r="H103" s="65"/>
      <c r="I103" s="65">
        <v>0.17969040000002701</v>
      </c>
      <c r="J103" s="65">
        <v>0.13397500000000001</v>
      </c>
      <c r="K103" s="65">
        <v>0.30033509563080302</v>
      </c>
      <c r="L103" s="18"/>
      <c r="M103" s="66"/>
      <c r="AA103" s="17">
        <v>1845</v>
      </c>
      <c r="AB103" s="23">
        <v>0.133044720574162</v>
      </c>
      <c r="AC103" s="23">
        <v>4.6979424789047299E-2</v>
      </c>
      <c r="AD103" s="23">
        <v>6.9922367107481797E-3</v>
      </c>
      <c r="AE103" s="23">
        <v>7.5601091147215401E-8</v>
      </c>
      <c r="AF103" s="23">
        <v>-5.438615683726427E-2</v>
      </c>
      <c r="AG103" s="23">
        <v>-8.9058788264143977E-3</v>
      </c>
      <c r="AH103" s="23">
        <v>0.12372442201136992</v>
      </c>
      <c r="AI103" s="23">
        <v>0.18120751888143577</v>
      </c>
      <c r="AJ103" s="46">
        <f t="shared" si="25"/>
        <v>1975</v>
      </c>
      <c r="AK103" s="23">
        <f t="shared" si="23"/>
        <v>0.61409355804227672</v>
      </c>
      <c r="AN103" s="17">
        <f t="shared" si="46"/>
        <v>0.34540632171331964</v>
      </c>
      <c r="AO103" s="26">
        <f t="shared" si="42"/>
        <v>2063</v>
      </c>
      <c r="AP103" s="26">
        <f t="shared" si="32"/>
        <v>4.7940717589852966</v>
      </c>
      <c r="AQ103" s="26">
        <f t="shared" si="33"/>
        <v>2.1480789954295005</v>
      </c>
      <c r="AR103" s="26">
        <f t="shared" si="34"/>
        <v>0.44806984613934076</v>
      </c>
      <c r="AT103" s="26">
        <f t="shared" si="43"/>
        <v>2063</v>
      </c>
      <c r="AU103" s="26">
        <f t="shared" si="26"/>
        <v>7.8944085193843421</v>
      </c>
      <c r="AV103" s="26">
        <f t="shared" si="27"/>
        <v>2.9673680717269235</v>
      </c>
      <c r="AW103" s="26">
        <f t="shared" si="35"/>
        <v>0.37588225443878326</v>
      </c>
      <c r="AY103" s="26">
        <f t="shared" si="44"/>
        <v>2063</v>
      </c>
      <c r="AZ103" s="26">
        <f t="shared" si="28"/>
        <v>6.6315019125411254</v>
      </c>
      <c r="BA103" s="26">
        <f t="shared" si="29"/>
        <v>2.3100793903346926</v>
      </c>
      <c r="BB103" s="26">
        <f t="shared" si="36"/>
        <v>0.34834935144420298</v>
      </c>
      <c r="BD103" s="26">
        <f t="shared" si="45"/>
        <v>2063</v>
      </c>
      <c r="BE103" s="26">
        <f t="shared" si="30"/>
        <v>9.5247309377728016</v>
      </c>
      <c r="BF103" s="26">
        <f t="shared" si="31"/>
        <v>2.4121343873517276</v>
      </c>
      <c r="BG103" s="26">
        <f t="shared" si="37"/>
        <v>0.2532496091606935</v>
      </c>
      <c r="BJ103" s="17">
        <f t="shared" si="38"/>
        <v>2063</v>
      </c>
      <c r="BK103" s="17">
        <f t="shared" si="38"/>
        <v>4.7940717589852966</v>
      </c>
      <c r="BL103" s="17">
        <f t="shared" si="38"/>
        <v>2.1480789954295005</v>
      </c>
      <c r="BM103" s="17">
        <f t="shared" si="39"/>
        <v>7.8944085193843421</v>
      </c>
      <c r="BN103" s="17">
        <f t="shared" si="39"/>
        <v>2.9673680717269235</v>
      </c>
      <c r="BO103" s="26">
        <f t="shared" si="40"/>
        <v>6.6315019125411254</v>
      </c>
      <c r="BP103" s="26">
        <f t="shared" si="40"/>
        <v>2.3100793903346926</v>
      </c>
      <c r="BQ103" s="26">
        <f t="shared" si="41"/>
        <v>9.5247309377728016</v>
      </c>
      <c r="BR103" s="26">
        <f t="shared" si="41"/>
        <v>2.4121343873517276</v>
      </c>
    </row>
    <row r="104" spans="1:70" x14ac:dyDescent="0.25">
      <c r="A104" s="17">
        <v>1975</v>
      </c>
      <c r="B104" s="23">
        <v>-0.01</v>
      </c>
      <c r="C104" s="23">
        <f t="shared" si="24"/>
        <v>0.25</v>
      </c>
      <c r="F104" s="18">
        <v>1836</v>
      </c>
      <c r="G104" s="65">
        <v>2.9174261735807901E-2</v>
      </c>
      <c r="H104" s="65"/>
      <c r="I104" s="65">
        <v>0.20560319999992799</v>
      </c>
      <c r="J104" s="65">
        <v>0.13411999999999999</v>
      </c>
      <c r="K104" s="65">
        <v>0.56247867620968395</v>
      </c>
      <c r="L104" s="18"/>
      <c r="M104" s="66"/>
      <c r="AA104" s="17">
        <v>1846</v>
      </c>
      <c r="AB104" s="23">
        <v>0.134429519229366</v>
      </c>
      <c r="AC104" s="23">
        <v>4.7460555170643202E-2</v>
      </c>
      <c r="AD104" s="23">
        <v>7.06546315820348E-3</v>
      </c>
      <c r="AE104" s="23">
        <v>7.6396892106654098E-8</v>
      </c>
      <c r="AF104" s="23">
        <v>-5.213137454430207E-2</v>
      </c>
      <c r="AG104" s="23">
        <v>0.13701131748105921</v>
      </c>
      <c r="AH104" s="23">
        <v>0.27383555689186195</v>
      </c>
      <c r="AI104" s="23">
        <v>-0.39265390278261569</v>
      </c>
      <c r="AJ104" s="46">
        <f t="shared" si="25"/>
        <v>1976</v>
      </c>
      <c r="AK104" s="23">
        <f t="shared" si="23"/>
        <v>0.24687840859782786</v>
      </c>
      <c r="AN104" s="17">
        <f t="shared" si="46"/>
        <v>0.3445188730515838</v>
      </c>
      <c r="AO104" s="26">
        <f t="shared" si="42"/>
        <v>2064</v>
      </c>
      <c r="AP104" s="26">
        <f t="shared" si="32"/>
        <v>4.855119443657486</v>
      </c>
      <c r="AQ104" s="26">
        <f t="shared" si="33"/>
        <v>2.1756990454338734</v>
      </c>
      <c r="AR104" s="26">
        <f t="shared" si="34"/>
        <v>0.44812472086059812</v>
      </c>
      <c r="AT104" s="26">
        <f t="shared" si="43"/>
        <v>2064</v>
      </c>
      <c r="AU104" s="26">
        <f t="shared" si="26"/>
        <v>8.0373872907839541</v>
      </c>
      <c r="AV104" s="26">
        <f t="shared" si="27"/>
        <v>3.0178457987175307</v>
      </c>
      <c r="AW104" s="26">
        <f t="shared" si="35"/>
        <v>0.37547597117510245</v>
      </c>
      <c r="AY104" s="26">
        <f t="shared" si="44"/>
        <v>2064</v>
      </c>
      <c r="AZ104" s="26">
        <f t="shared" si="28"/>
        <v>6.7343925912953182</v>
      </c>
      <c r="BA104" s="26">
        <f t="shared" si="29"/>
        <v>2.3398494119027191</v>
      </c>
      <c r="BB104" s="26">
        <f t="shared" si="36"/>
        <v>0.3474477289796174</v>
      </c>
      <c r="BD104" s="26">
        <f t="shared" si="45"/>
        <v>2064</v>
      </c>
      <c r="BE104" s="26">
        <f t="shared" si="30"/>
        <v>9.7550128897746617</v>
      </c>
      <c r="BF104" s="26">
        <f t="shared" si="31"/>
        <v>2.4453557312252201</v>
      </c>
      <c r="BG104" s="26">
        <f t="shared" si="37"/>
        <v>0.25067683239952204</v>
      </c>
      <c r="BJ104" s="17">
        <f t="shared" si="38"/>
        <v>2064</v>
      </c>
      <c r="BK104" s="17">
        <f t="shared" si="38"/>
        <v>4.855119443657486</v>
      </c>
      <c r="BL104" s="17">
        <f t="shared" si="38"/>
        <v>2.1756990454338734</v>
      </c>
      <c r="BM104" s="17">
        <f t="shared" si="39"/>
        <v>8.0373872907839541</v>
      </c>
      <c r="BN104" s="17">
        <f t="shared" si="39"/>
        <v>3.0178457987175307</v>
      </c>
      <c r="BO104" s="26">
        <f t="shared" si="40"/>
        <v>6.7343925912953182</v>
      </c>
      <c r="BP104" s="26">
        <f t="shared" si="40"/>
        <v>2.3398494119027191</v>
      </c>
      <c r="BQ104" s="26">
        <f t="shared" si="41"/>
        <v>9.7550128897746617</v>
      </c>
      <c r="BR104" s="26">
        <f t="shared" si="41"/>
        <v>2.4453557312252201</v>
      </c>
    </row>
    <row r="105" spans="1:70" x14ac:dyDescent="0.25">
      <c r="A105" s="17">
        <v>1976</v>
      </c>
      <c r="B105" s="23">
        <v>-0.1</v>
      </c>
      <c r="C105" s="23">
        <f t="shared" si="24"/>
        <v>0.16</v>
      </c>
      <c r="F105" s="18">
        <v>1837</v>
      </c>
      <c r="G105" s="65">
        <v>2.8984558406113501E-2</v>
      </c>
      <c r="H105" s="65"/>
      <c r="I105" s="65">
        <v>0.23746320000009299</v>
      </c>
      <c r="J105" s="65">
        <v>0.134745</v>
      </c>
      <c r="K105" s="65">
        <v>0.87136371447436001</v>
      </c>
      <c r="L105" s="18"/>
      <c r="M105" s="66"/>
      <c r="AA105" s="17">
        <v>1847</v>
      </c>
      <c r="AB105" s="23">
        <v>0.13581399677297601</v>
      </c>
      <c r="AC105" s="23">
        <v>4.7941419896709199E-2</v>
      </c>
      <c r="AD105" s="23">
        <v>7.1386818990793501E-3</v>
      </c>
      <c r="AE105" s="23">
        <v>7.7192693066092902E-8</v>
      </c>
      <c r="AF105" s="23">
        <v>-5.9028470194420958E-2</v>
      </c>
      <c r="AG105" s="23">
        <v>0.20052887067870018</v>
      </c>
      <c r="AH105" s="23">
        <v>0.33239457624573687</v>
      </c>
      <c r="AI105" s="23">
        <v>2.5263470894264499E-2</v>
      </c>
      <c r="AJ105" s="46">
        <f t="shared" si="25"/>
        <v>1977</v>
      </c>
      <c r="AK105" s="23">
        <f t="shared" si="23"/>
        <v>0.54009060155435762</v>
      </c>
      <c r="AN105" s="17">
        <f t="shared" si="46"/>
        <v>0.34365288119899873</v>
      </c>
      <c r="AO105" s="26">
        <f t="shared" si="42"/>
        <v>2065</v>
      </c>
      <c r="AP105" s="26">
        <f t="shared" si="32"/>
        <v>4.9165703192585397</v>
      </c>
      <c r="AQ105" s="26">
        <f t="shared" si="33"/>
        <v>2.2034955640909288</v>
      </c>
      <c r="AR105" s="26">
        <f t="shared" si="34"/>
        <v>0.44817737182761064</v>
      </c>
      <c r="AT105" s="26">
        <f t="shared" si="43"/>
        <v>2065</v>
      </c>
      <c r="AU105" s="26">
        <f t="shared" si="26"/>
        <v>8.1817343393322517</v>
      </c>
      <c r="AV105" s="26">
        <f t="shared" si="27"/>
        <v>3.0687870051864365</v>
      </c>
      <c r="AW105" s="26">
        <f t="shared" si="35"/>
        <v>0.37507781087852998</v>
      </c>
      <c r="AY105" s="26">
        <f t="shared" si="44"/>
        <v>2065</v>
      </c>
      <c r="AZ105" s="26">
        <f t="shared" si="28"/>
        <v>6.8380624926064684</v>
      </c>
      <c r="BA105" s="26">
        <f t="shared" si="29"/>
        <v>2.3697806115453659</v>
      </c>
      <c r="BB105" s="26">
        <f t="shared" si="36"/>
        <v>0.34655732001683931</v>
      </c>
      <c r="BD105" s="26">
        <f t="shared" si="45"/>
        <v>2065</v>
      </c>
      <c r="BE105" s="26">
        <f t="shared" si="30"/>
        <v>9.9887647325176658</v>
      </c>
      <c r="BF105" s="26">
        <f t="shared" si="31"/>
        <v>2.4787933370976134</v>
      </c>
      <c r="BG105" s="26">
        <f t="shared" si="37"/>
        <v>0.248158146024612</v>
      </c>
      <c r="BJ105" s="17">
        <f t="shared" si="38"/>
        <v>2065</v>
      </c>
      <c r="BK105" s="17">
        <f t="shared" si="38"/>
        <v>4.9165703192585397</v>
      </c>
      <c r="BL105" s="17">
        <f t="shared" si="38"/>
        <v>2.2034955640909288</v>
      </c>
      <c r="BM105" s="17">
        <f t="shared" si="39"/>
        <v>8.1817343393322517</v>
      </c>
      <c r="BN105" s="17">
        <f t="shared" si="39"/>
        <v>3.0687870051864365</v>
      </c>
      <c r="BO105" s="26">
        <f t="shared" si="40"/>
        <v>6.8380624926064684</v>
      </c>
      <c r="BP105" s="26">
        <f t="shared" si="40"/>
        <v>2.3697806115453659</v>
      </c>
      <c r="BQ105" s="26">
        <f t="shared" si="41"/>
        <v>9.9887647325176658</v>
      </c>
      <c r="BR105" s="26">
        <f t="shared" si="41"/>
        <v>2.4787933370976134</v>
      </c>
    </row>
    <row r="106" spans="1:70" x14ac:dyDescent="0.25">
      <c r="A106" s="17">
        <v>1977</v>
      </c>
      <c r="B106" s="23">
        <v>0.18</v>
      </c>
      <c r="C106" s="23">
        <f t="shared" si="24"/>
        <v>0.44</v>
      </c>
      <c r="F106" s="18">
        <v>1838</v>
      </c>
      <c r="G106" s="65">
        <v>2.88878987445415E-2</v>
      </c>
      <c r="H106" s="65"/>
      <c r="I106" s="65">
        <v>0.27463319999992603</v>
      </c>
      <c r="J106" s="65">
        <v>0.13561000000000001</v>
      </c>
      <c r="K106" s="65">
        <v>0.26534025858082899</v>
      </c>
      <c r="L106" s="18"/>
      <c r="M106" s="66"/>
      <c r="AA106" s="17">
        <v>1848</v>
      </c>
      <c r="AB106" s="23">
        <v>0.13719815336857</v>
      </c>
      <c r="AC106" s="23">
        <v>4.8422019353912001E-2</v>
      </c>
      <c r="AD106" s="23">
        <v>7.2118929371605403E-3</v>
      </c>
      <c r="AE106" s="23">
        <v>7.7988494025557196E-8</v>
      </c>
      <c r="AF106" s="23">
        <v>-6.734861610969009E-2</v>
      </c>
      <c r="AG106" s="23">
        <v>0.23181266976934561</v>
      </c>
      <c r="AH106" s="23">
        <v>0.35729619730779205</v>
      </c>
      <c r="AI106" s="23">
        <v>0.21406714060473031</v>
      </c>
      <c r="AJ106" s="46">
        <f t="shared" si="25"/>
        <v>1978</v>
      </c>
      <c r="AK106" s="23">
        <f t="shared" si="23"/>
        <v>0.35421063287122045</v>
      </c>
      <c r="AN106" s="17">
        <f t="shared" si="46"/>
        <v>0.34280834615560707</v>
      </c>
      <c r="AO106" s="26">
        <f t="shared" si="42"/>
        <v>2066</v>
      </c>
      <c r="AP106" s="26">
        <f t="shared" si="32"/>
        <v>4.978424385789026</v>
      </c>
      <c r="AQ106" s="26">
        <f t="shared" si="33"/>
        <v>2.2314685514007238</v>
      </c>
      <c r="AR106" s="26">
        <f t="shared" si="34"/>
        <v>0.44822786859442482</v>
      </c>
      <c r="AT106" s="26">
        <f t="shared" si="43"/>
        <v>2066</v>
      </c>
      <c r="AU106" s="26">
        <f t="shared" si="26"/>
        <v>8.3274496650292349</v>
      </c>
      <c r="AV106" s="26">
        <f t="shared" si="27"/>
        <v>3.1201916911345506</v>
      </c>
      <c r="AW106" s="26">
        <f t="shared" si="35"/>
        <v>0.37468754740573945</v>
      </c>
      <c r="AY106" s="26">
        <f t="shared" si="44"/>
        <v>2066</v>
      </c>
      <c r="AZ106" s="26">
        <f t="shared" si="28"/>
        <v>6.9425116164736664</v>
      </c>
      <c r="BA106" s="26">
        <f t="shared" si="29"/>
        <v>2.3998729892625761</v>
      </c>
      <c r="BB106" s="26">
        <f t="shared" si="36"/>
        <v>0.34567792203155889</v>
      </c>
      <c r="BD106" s="26">
        <f t="shared" si="45"/>
        <v>2066</v>
      </c>
      <c r="BE106" s="26">
        <f t="shared" si="30"/>
        <v>10.225986466002723</v>
      </c>
      <c r="BF106" s="26">
        <f t="shared" si="31"/>
        <v>2.5124472049688507</v>
      </c>
      <c r="BG106" s="26">
        <f t="shared" si="37"/>
        <v>0.2456924046713462</v>
      </c>
      <c r="BJ106" s="17">
        <f t="shared" si="38"/>
        <v>2066</v>
      </c>
      <c r="BK106" s="17">
        <f t="shared" si="38"/>
        <v>4.978424385789026</v>
      </c>
      <c r="BL106" s="17">
        <f t="shared" si="38"/>
        <v>2.2314685514007238</v>
      </c>
      <c r="BM106" s="17">
        <f t="shared" si="39"/>
        <v>8.3274496650292349</v>
      </c>
      <c r="BN106" s="17">
        <f t="shared" si="39"/>
        <v>3.1201916911345506</v>
      </c>
      <c r="BO106" s="26">
        <f t="shared" si="40"/>
        <v>6.9425116164736664</v>
      </c>
      <c r="BP106" s="26">
        <f t="shared" si="40"/>
        <v>2.3998729892625761</v>
      </c>
      <c r="BQ106" s="26">
        <f t="shared" si="41"/>
        <v>10.225986466002723</v>
      </c>
      <c r="BR106" s="26">
        <f t="shared" si="41"/>
        <v>2.5124472049688507</v>
      </c>
    </row>
    <row r="107" spans="1:70" x14ac:dyDescent="0.25">
      <c r="A107" s="17">
        <v>1978</v>
      </c>
      <c r="B107" s="23">
        <v>7.0000000000000007E-2</v>
      </c>
      <c r="C107" s="23">
        <f t="shared" si="24"/>
        <v>0.33</v>
      </c>
      <c r="F107" s="18">
        <v>1839</v>
      </c>
      <c r="G107" s="65">
        <v>2.99271381004367E-2</v>
      </c>
      <c r="H107" s="65"/>
      <c r="I107" s="65">
        <v>0.316688399999975</v>
      </c>
      <c r="J107" s="65">
        <v>0.13653499999999999</v>
      </c>
      <c r="K107" s="65">
        <v>-0.26982333165481098</v>
      </c>
      <c r="L107" s="18"/>
      <c r="M107" s="66"/>
      <c r="AA107" s="17">
        <v>1849</v>
      </c>
      <c r="AB107" s="23">
        <v>0.13858198917960299</v>
      </c>
      <c r="AC107" s="23">
        <v>4.8902353927978703E-2</v>
      </c>
      <c r="AD107" s="23">
        <v>7.2850962762273097E-3</v>
      </c>
      <c r="AE107" s="23">
        <v>7.8784294984995894E-8</v>
      </c>
      <c r="AF107" s="23">
        <v>-6.5687871817336277E-2</v>
      </c>
      <c r="AG107" s="23">
        <v>0.24848236443452806</v>
      </c>
      <c r="AH107" s="23">
        <v>0.37756401078529578</v>
      </c>
      <c r="AI107" s="23">
        <v>0.24215240201818078</v>
      </c>
      <c r="AJ107" s="46">
        <f t="shared" si="25"/>
        <v>1979</v>
      </c>
      <c r="AK107" s="23">
        <f t="shared" si="23"/>
        <v>0.42545147773994835</v>
      </c>
      <c r="AN107" s="17">
        <f t="shared" si="46"/>
        <v>0.34198526792139461</v>
      </c>
      <c r="AO107" s="26">
        <f t="shared" si="42"/>
        <v>2067</v>
      </c>
      <c r="AP107" s="26">
        <f t="shared" si="32"/>
        <v>5.0406816432488313</v>
      </c>
      <c r="AQ107" s="26">
        <f t="shared" si="33"/>
        <v>2.259618007363315</v>
      </c>
      <c r="AR107" s="26">
        <f t="shared" si="34"/>
        <v>0.44827627834614464</v>
      </c>
      <c r="AT107" s="26">
        <f t="shared" si="43"/>
        <v>2067</v>
      </c>
      <c r="AU107" s="26">
        <f t="shared" si="26"/>
        <v>8.4745332678758132</v>
      </c>
      <c r="AV107" s="26">
        <f t="shared" si="27"/>
        <v>3.1720598565611908</v>
      </c>
      <c r="AW107" s="26">
        <f t="shared" si="35"/>
        <v>0.37430496244382372</v>
      </c>
      <c r="AY107" s="26">
        <f t="shared" si="44"/>
        <v>2067</v>
      </c>
      <c r="AZ107" s="26">
        <f t="shared" si="28"/>
        <v>7.0477399628980493</v>
      </c>
      <c r="BA107" s="26">
        <f t="shared" si="29"/>
        <v>2.4301265450544065</v>
      </c>
      <c r="BB107" s="26">
        <f t="shared" si="36"/>
        <v>0.34480933715595435</v>
      </c>
      <c r="BD107" s="26">
        <f t="shared" si="45"/>
        <v>2067</v>
      </c>
      <c r="BE107" s="26">
        <f t="shared" si="30"/>
        <v>10.466678090230744</v>
      </c>
      <c r="BF107" s="26">
        <f t="shared" si="31"/>
        <v>2.5463173348389887</v>
      </c>
      <c r="BG107" s="26">
        <f t="shared" si="37"/>
        <v>0.24327846073871692</v>
      </c>
      <c r="BJ107" s="17">
        <f t="shared" si="38"/>
        <v>2067</v>
      </c>
      <c r="BK107" s="17">
        <f t="shared" si="38"/>
        <v>5.0406816432488313</v>
      </c>
      <c r="BL107" s="17">
        <f t="shared" si="38"/>
        <v>2.259618007363315</v>
      </c>
      <c r="BM107" s="17">
        <f t="shared" si="39"/>
        <v>8.4745332678758132</v>
      </c>
      <c r="BN107" s="17">
        <f t="shared" si="39"/>
        <v>3.1720598565611908</v>
      </c>
      <c r="BO107" s="26">
        <f t="shared" si="40"/>
        <v>7.0477399628980493</v>
      </c>
      <c r="BP107" s="26">
        <f t="shared" si="40"/>
        <v>2.4301265450544065</v>
      </c>
      <c r="BQ107" s="26">
        <f t="shared" si="41"/>
        <v>10.466678090230744</v>
      </c>
      <c r="BR107" s="26">
        <f t="shared" si="41"/>
        <v>2.5463173348389887</v>
      </c>
    </row>
    <row r="108" spans="1:70" x14ac:dyDescent="0.25">
      <c r="A108" s="17">
        <v>1979</v>
      </c>
      <c r="B108" s="23">
        <v>0.16</v>
      </c>
      <c r="C108" s="23">
        <f t="shared" si="24"/>
        <v>0.42000000000000004</v>
      </c>
      <c r="F108" s="18">
        <v>1840</v>
      </c>
      <c r="G108" s="65">
        <v>3.2425903930130999E-2</v>
      </c>
      <c r="H108" s="65"/>
      <c r="I108" s="65">
        <v>0.36192960000005298</v>
      </c>
      <c r="J108" s="65">
        <v>0.13286500000000001</v>
      </c>
      <c r="K108" s="65">
        <v>0.42129064339974398</v>
      </c>
      <c r="L108" s="18"/>
      <c r="M108" s="66"/>
      <c r="AA108" s="17">
        <v>1850</v>
      </c>
      <c r="AB108" s="23">
        <v>0.1399655043694</v>
      </c>
      <c r="AC108" s="23">
        <v>4.93824240037012E-2</v>
      </c>
      <c r="AD108" s="23">
        <v>7.3582919200520201E-3</v>
      </c>
      <c r="AE108" s="23">
        <v>7.9580095944434605E-8</v>
      </c>
      <c r="AF108" s="23">
        <v>-6.9447717357597388E-2</v>
      </c>
      <c r="AG108" s="23">
        <v>0.26290782715097655</v>
      </c>
      <c r="AH108" s="23">
        <v>0.39016640966662836</v>
      </c>
      <c r="AI108" s="23">
        <v>0.23661429140974491</v>
      </c>
      <c r="AJ108" s="46">
        <f t="shared" si="25"/>
        <v>1980</v>
      </c>
      <c r="AK108" s="23">
        <f t="shared" si="23"/>
        <v>0.52226462138924268</v>
      </c>
      <c r="AN108" s="17">
        <f t="shared" si="46"/>
        <v>0.34118364649634003</v>
      </c>
      <c r="AO108" s="26">
        <f t="shared" si="42"/>
        <v>2068</v>
      </c>
      <c r="AP108" s="26">
        <f t="shared" si="32"/>
        <v>5.1033420916375007</v>
      </c>
      <c r="AQ108" s="26">
        <f t="shared" si="33"/>
        <v>2.2879439319786457</v>
      </c>
      <c r="AR108" s="26">
        <f t="shared" si="34"/>
        <v>0.44832266598936088</v>
      </c>
      <c r="AT108" s="26">
        <f t="shared" si="43"/>
        <v>2068</v>
      </c>
      <c r="AU108" s="26">
        <f t="shared" si="26"/>
        <v>8.6229851478710771</v>
      </c>
      <c r="AV108" s="26">
        <f t="shared" si="27"/>
        <v>3.2243915014663571</v>
      </c>
      <c r="AW108" s="26">
        <f t="shared" si="35"/>
        <v>0.37392984519548023</v>
      </c>
      <c r="AY108" s="26">
        <f t="shared" si="44"/>
        <v>2068</v>
      </c>
      <c r="AZ108" s="26">
        <f t="shared" si="28"/>
        <v>7.1537475318787074</v>
      </c>
      <c r="BA108" s="26">
        <f t="shared" si="29"/>
        <v>2.4605412789208572</v>
      </c>
      <c r="BB108" s="26">
        <f t="shared" si="36"/>
        <v>0.34395137205445564</v>
      </c>
      <c r="BD108" s="26">
        <f t="shared" si="45"/>
        <v>2068</v>
      </c>
      <c r="BE108" s="26">
        <f t="shared" si="30"/>
        <v>10.710839605198998</v>
      </c>
      <c r="BF108" s="26">
        <f t="shared" si="31"/>
        <v>2.5804037267079707</v>
      </c>
      <c r="BG108" s="26">
        <f t="shared" si="37"/>
        <v>0.24091516835481816</v>
      </c>
      <c r="BJ108" s="17">
        <f t="shared" si="38"/>
        <v>2068</v>
      </c>
      <c r="BK108" s="17">
        <f t="shared" si="38"/>
        <v>5.1033420916375007</v>
      </c>
      <c r="BL108" s="17">
        <f t="shared" si="38"/>
        <v>2.2879439319786457</v>
      </c>
      <c r="BM108" s="17">
        <f t="shared" si="39"/>
        <v>8.6229851478710771</v>
      </c>
      <c r="BN108" s="17">
        <f t="shared" si="39"/>
        <v>3.2243915014663571</v>
      </c>
      <c r="BO108" s="26">
        <f t="shared" si="40"/>
        <v>7.1537475318787074</v>
      </c>
      <c r="BP108" s="26">
        <f t="shared" si="40"/>
        <v>2.4605412789208572</v>
      </c>
      <c r="BQ108" s="26">
        <f t="shared" si="41"/>
        <v>10.710839605198998</v>
      </c>
      <c r="BR108" s="26">
        <f t="shared" si="41"/>
        <v>2.5804037267079707</v>
      </c>
    </row>
    <row r="109" spans="1:70" x14ac:dyDescent="0.25">
      <c r="A109" s="17">
        <v>1980</v>
      </c>
      <c r="B109" s="23">
        <v>0.26</v>
      </c>
      <c r="C109" s="23">
        <f t="shared" si="24"/>
        <v>0.52</v>
      </c>
      <c r="F109" s="18">
        <v>1841</v>
      </c>
      <c r="G109" s="65">
        <v>3.33421252729258E-2</v>
      </c>
      <c r="H109" s="65"/>
      <c r="I109" s="65">
        <v>0.409932000000026</v>
      </c>
      <c r="J109" s="65">
        <v>0.13897000000000001</v>
      </c>
      <c r="K109" s="65">
        <v>-0.31381827469517498</v>
      </c>
      <c r="L109" s="18"/>
      <c r="M109" s="66"/>
      <c r="AA109" s="17">
        <v>1851</v>
      </c>
      <c r="AB109" s="23">
        <v>0.142307285534616</v>
      </c>
      <c r="AC109" s="23">
        <v>4.9485504397330002E-2</v>
      </c>
      <c r="AD109" s="23">
        <v>7.6561269851304096E-3</v>
      </c>
      <c r="AE109" s="23">
        <v>8.2282773313231891E-8</v>
      </c>
      <c r="AF109" s="23">
        <v>-6.3181773833039676E-2</v>
      </c>
      <c r="AG109" s="23">
        <v>0.25547899893463732</v>
      </c>
      <c r="AH109" s="23">
        <v>0.39174622430144734</v>
      </c>
      <c r="AI109" s="23">
        <v>0.2429712167324829</v>
      </c>
      <c r="AJ109" s="46">
        <f t="shared" si="25"/>
        <v>1981</v>
      </c>
      <c r="AK109" s="23">
        <f t="shared" si="23"/>
        <v>0.55868422182012722</v>
      </c>
      <c r="AN109" s="17">
        <f t="shared" si="46"/>
        <v>0.34040348188047886</v>
      </c>
      <c r="AO109" s="26">
        <f t="shared" si="42"/>
        <v>2069</v>
      </c>
      <c r="AP109" s="26">
        <f t="shared" si="32"/>
        <v>5.1664057309553755</v>
      </c>
      <c r="AQ109" s="26">
        <f t="shared" si="33"/>
        <v>2.3164463252466589</v>
      </c>
      <c r="AR109" s="26">
        <f t="shared" si="34"/>
        <v>0.44836709423870585</v>
      </c>
      <c r="AT109" s="26">
        <f t="shared" si="43"/>
        <v>2069</v>
      </c>
      <c r="AU109" s="26">
        <f t="shared" si="26"/>
        <v>8.7728053050154813</v>
      </c>
      <c r="AV109" s="26">
        <f t="shared" si="27"/>
        <v>3.2771866258505042</v>
      </c>
      <c r="AW109" s="26">
        <f t="shared" si="35"/>
        <v>0.37356199207759816</v>
      </c>
      <c r="AY109" s="26">
        <f t="shared" si="44"/>
        <v>2069</v>
      </c>
      <c r="AZ109" s="26">
        <f t="shared" si="28"/>
        <v>7.2605343234165503</v>
      </c>
      <c r="BA109" s="26">
        <f t="shared" si="29"/>
        <v>2.4911171908619281</v>
      </c>
      <c r="BB109" s="26">
        <f t="shared" si="36"/>
        <v>0.34310383780262838</v>
      </c>
      <c r="BD109" s="26">
        <f t="shared" si="45"/>
        <v>2069</v>
      </c>
      <c r="BE109" s="26">
        <f t="shared" si="30"/>
        <v>10.958471010909307</v>
      </c>
      <c r="BF109" s="26">
        <f t="shared" si="31"/>
        <v>2.6147063805757966</v>
      </c>
      <c r="BG109" s="26">
        <f t="shared" si="37"/>
        <v>0.23860138681507859</v>
      </c>
      <c r="BJ109" s="17">
        <f t="shared" si="38"/>
        <v>2069</v>
      </c>
      <c r="BK109" s="17">
        <f t="shared" si="38"/>
        <v>5.1664057309553755</v>
      </c>
      <c r="BL109" s="17">
        <f t="shared" si="38"/>
        <v>2.3164463252466589</v>
      </c>
      <c r="BM109" s="17">
        <f t="shared" si="39"/>
        <v>8.7728053050154813</v>
      </c>
      <c r="BN109" s="17">
        <f t="shared" si="39"/>
        <v>3.2771866258505042</v>
      </c>
      <c r="BO109" s="26">
        <f t="shared" si="40"/>
        <v>7.2605343234165503</v>
      </c>
      <c r="BP109" s="26">
        <f t="shared" si="40"/>
        <v>2.4911171908619281</v>
      </c>
      <c r="BQ109" s="26">
        <f t="shared" si="41"/>
        <v>10.958471010909307</v>
      </c>
      <c r="BR109" s="26">
        <f t="shared" si="41"/>
        <v>2.6147063805757966</v>
      </c>
    </row>
    <row r="110" spans="1:70" x14ac:dyDescent="0.25">
      <c r="A110" s="17">
        <v>1981</v>
      </c>
      <c r="B110" s="23">
        <v>0.32</v>
      </c>
      <c r="C110" s="23">
        <f t="shared" si="24"/>
        <v>0.58000000000000007</v>
      </c>
      <c r="F110" s="18">
        <v>1842</v>
      </c>
      <c r="G110" s="65">
        <v>3.5313534115720503E-2</v>
      </c>
      <c r="H110" s="65"/>
      <c r="I110" s="65">
        <v>0.4553856</v>
      </c>
      <c r="J110" s="65">
        <v>0.14042499999999999</v>
      </c>
      <c r="K110" s="65">
        <v>-0.18062383994457001</v>
      </c>
      <c r="L110" s="18"/>
      <c r="M110" s="66"/>
      <c r="AA110" s="17">
        <v>1852</v>
      </c>
      <c r="AB110" s="23">
        <v>0.144955593655587</v>
      </c>
      <c r="AC110" s="23">
        <v>4.9946532904120801E-2</v>
      </c>
      <c r="AD110" s="23">
        <v>7.9535395086583402E-3</v>
      </c>
      <c r="AE110" s="23">
        <v>8.5334116190968434E-8</v>
      </c>
      <c r="AF110" s="23">
        <v>-6.0968527294442978E-2</v>
      </c>
      <c r="AG110" s="23">
        <v>0.24605562275376847</v>
      </c>
      <c r="AH110" s="23">
        <v>0.3879428468618078</v>
      </c>
      <c r="AI110" s="23">
        <v>0.24375467522926492</v>
      </c>
      <c r="AJ110" s="46">
        <f t="shared" si="25"/>
        <v>1982</v>
      </c>
      <c r="AK110" s="23">
        <f t="shared" si="23"/>
        <v>0.59437298085032642</v>
      </c>
      <c r="AN110" s="17">
        <f t="shared" si="46"/>
        <v>0.33964477407378979</v>
      </c>
      <c r="AO110" s="26">
        <f t="shared" si="42"/>
        <v>2070</v>
      </c>
      <c r="AP110" s="26">
        <f t="shared" si="32"/>
        <v>5.2298725612024555</v>
      </c>
      <c r="AQ110" s="26">
        <f t="shared" si="33"/>
        <v>2.3451251871675254</v>
      </c>
      <c r="AR110" s="26">
        <f t="shared" si="34"/>
        <v>0.4484096236999574</v>
      </c>
      <c r="AT110" s="26">
        <f t="shared" si="43"/>
        <v>2070</v>
      </c>
      <c r="AU110" s="26">
        <f t="shared" si="26"/>
        <v>8.9239937393085711</v>
      </c>
      <c r="AV110" s="26">
        <f t="shared" si="27"/>
        <v>3.3304452297131775</v>
      </c>
      <c r="AW110" s="26">
        <f t="shared" si="35"/>
        <v>0.37320120643330029</v>
      </c>
      <c r="AY110" s="26">
        <f t="shared" si="44"/>
        <v>2070</v>
      </c>
      <c r="AZ110" s="26">
        <f t="shared" si="28"/>
        <v>7.368100337510441</v>
      </c>
      <c r="BA110" s="26">
        <f t="shared" si="29"/>
        <v>2.5218542808776192</v>
      </c>
      <c r="BB110" s="26">
        <f t="shared" si="36"/>
        <v>0.34226654976983006</v>
      </c>
      <c r="BD110" s="26">
        <f t="shared" si="45"/>
        <v>2070</v>
      </c>
      <c r="BE110" s="26">
        <f t="shared" si="30"/>
        <v>11.209572307362578</v>
      </c>
      <c r="BF110" s="26">
        <f t="shared" si="31"/>
        <v>2.649225296442637</v>
      </c>
      <c r="BG110" s="26">
        <f t="shared" si="37"/>
        <v>0.23633598355064761</v>
      </c>
      <c r="BJ110" s="17">
        <f t="shared" si="38"/>
        <v>2070</v>
      </c>
      <c r="BK110" s="17">
        <f t="shared" si="38"/>
        <v>5.2298725612024555</v>
      </c>
      <c r="BL110" s="17">
        <f t="shared" si="38"/>
        <v>2.3451251871675254</v>
      </c>
      <c r="BM110" s="17">
        <f t="shared" si="39"/>
        <v>8.9239937393085711</v>
      </c>
      <c r="BN110" s="17">
        <f t="shared" si="39"/>
        <v>3.3304452297131775</v>
      </c>
      <c r="BO110" s="26">
        <f t="shared" si="40"/>
        <v>7.368100337510441</v>
      </c>
      <c r="BP110" s="26">
        <f t="shared" si="40"/>
        <v>2.5218542808776192</v>
      </c>
      <c r="BQ110" s="26">
        <f t="shared" si="41"/>
        <v>11.209572307362578</v>
      </c>
      <c r="BR110" s="26">
        <f t="shared" si="41"/>
        <v>2.649225296442637</v>
      </c>
    </row>
    <row r="111" spans="1:70" x14ac:dyDescent="0.25">
      <c r="A111" s="17">
        <v>1982</v>
      </c>
      <c r="B111" s="23">
        <v>0.14000000000000001</v>
      </c>
      <c r="C111" s="23">
        <f t="shared" si="24"/>
        <v>0.4</v>
      </c>
      <c r="F111" s="18">
        <v>1843</v>
      </c>
      <c r="G111" s="65">
        <v>3.6127016648471601E-2</v>
      </c>
      <c r="H111" s="65"/>
      <c r="I111" s="65">
        <v>0.48044879999997597</v>
      </c>
      <c r="J111" s="65">
        <v>0.14147000000000001</v>
      </c>
      <c r="K111" s="65">
        <v>0.95021359540022399</v>
      </c>
      <c r="L111" s="18"/>
      <c r="M111" s="66"/>
      <c r="AA111" s="17">
        <v>1853</v>
      </c>
      <c r="AB111" s="23">
        <v>0.14733388484940199</v>
      </c>
      <c r="AC111" s="23">
        <v>5.0707970156686197E-2</v>
      </c>
      <c r="AD111" s="23">
        <v>8.3314022322837893E-3</v>
      </c>
      <c r="AE111" s="23">
        <v>8.8398509636542827E-8</v>
      </c>
      <c r="AF111" s="23">
        <v>-6.4446690222274144E-2</v>
      </c>
      <c r="AG111" s="23">
        <v>0.24386441802726527</v>
      </c>
      <c r="AH111" s="23">
        <v>0.38579107344187269</v>
      </c>
      <c r="AI111" s="23">
        <v>7.4382814654488007E-3</v>
      </c>
      <c r="AJ111" s="46">
        <f t="shared" si="25"/>
        <v>1983</v>
      </c>
      <c r="AK111" s="23">
        <f t="shared" si="23"/>
        <v>1.8844731439612261</v>
      </c>
      <c r="AN111" s="17">
        <f t="shared" si="46"/>
        <v>0.33890752307627992</v>
      </c>
      <c r="AO111" s="26">
        <f t="shared" si="42"/>
        <v>2071</v>
      </c>
      <c r="AP111" s="26">
        <f t="shared" si="32"/>
        <v>5.2937425823787407</v>
      </c>
      <c r="AQ111" s="26">
        <f t="shared" si="33"/>
        <v>2.3739805177410744</v>
      </c>
      <c r="AR111" s="26">
        <f t="shared" si="34"/>
        <v>0.44845031294935528</v>
      </c>
      <c r="AT111" s="26">
        <f t="shared" si="43"/>
        <v>2071</v>
      </c>
      <c r="AU111" s="26">
        <f t="shared" si="26"/>
        <v>9.0765504507508012</v>
      </c>
      <c r="AV111" s="26">
        <f t="shared" si="27"/>
        <v>3.3841673130547179</v>
      </c>
      <c r="AW111" s="26">
        <f t="shared" si="35"/>
        <v>0.37284729825688168</v>
      </c>
      <c r="AY111" s="26">
        <f t="shared" si="44"/>
        <v>2071</v>
      </c>
      <c r="AZ111" s="26">
        <f t="shared" si="28"/>
        <v>7.4764455741612892</v>
      </c>
      <c r="BA111" s="26">
        <f t="shared" si="29"/>
        <v>2.5527525489678737</v>
      </c>
      <c r="BB111" s="26">
        <f t="shared" si="36"/>
        <v>0.34143932750480066</v>
      </c>
      <c r="BD111" s="26">
        <f t="shared" si="45"/>
        <v>2071</v>
      </c>
      <c r="BE111" s="26">
        <f t="shared" si="30"/>
        <v>11.464143494557902</v>
      </c>
      <c r="BF111" s="26">
        <f t="shared" si="31"/>
        <v>2.6839604743082077</v>
      </c>
      <c r="BG111" s="26">
        <f t="shared" si="37"/>
        <v>0.2341178366776637</v>
      </c>
      <c r="BJ111" s="17">
        <f t="shared" si="38"/>
        <v>2071</v>
      </c>
      <c r="BK111" s="17">
        <f t="shared" si="38"/>
        <v>5.2937425823787407</v>
      </c>
      <c r="BL111" s="17">
        <f t="shared" si="38"/>
        <v>2.3739805177410744</v>
      </c>
      <c r="BM111" s="17">
        <f t="shared" si="39"/>
        <v>9.0765504507508012</v>
      </c>
      <c r="BN111" s="17">
        <f t="shared" si="39"/>
        <v>3.3841673130547179</v>
      </c>
      <c r="BO111" s="26">
        <f t="shared" si="40"/>
        <v>7.4764455741612892</v>
      </c>
      <c r="BP111" s="26">
        <f t="shared" si="40"/>
        <v>2.5527525489678737</v>
      </c>
      <c r="BQ111" s="26">
        <f t="shared" si="41"/>
        <v>11.464143494557902</v>
      </c>
      <c r="BR111" s="26">
        <f t="shared" si="41"/>
        <v>2.6839604743082077</v>
      </c>
    </row>
    <row r="112" spans="1:70" x14ac:dyDescent="0.25">
      <c r="A112" s="17">
        <v>1983</v>
      </c>
      <c r="B112" s="23">
        <v>0.31</v>
      </c>
      <c r="C112" s="23">
        <f t="shared" si="24"/>
        <v>0.57000000000000006</v>
      </c>
      <c r="F112" s="18">
        <v>1844</v>
      </c>
      <c r="G112" s="65">
        <v>3.8746301310043703E-2</v>
      </c>
      <c r="H112" s="65"/>
      <c r="I112" s="65">
        <v>0.48023639999996698</v>
      </c>
      <c r="J112" s="65">
        <v>0.14274000000000001</v>
      </c>
      <c r="K112" s="65">
        <v>0.73898030497223599</v>
      </c>
      <c r="L112" s="18"/>
      <c r="M112" s="66"/>
      <c r="AA112" s="17">
        <v>1854</v>
      </c>
      <c r="AB112" s="23">
        <v>0.149366408926354</v>
      </c>
      <c r="AC112" s="23">
        <v>5.1521954156028699E-2</v>
      </c>
      <c r="AD112" s="23">
        <v>8.7202280417742698E-3</v>
      </c>
      <c r="AE112" s="23">
        <v>9.147117854510977E-8</v>
      </c>
      <c r="AF112" s="23">
        <v>-7.794017439394875E-2</v>
      </c>
      <c r="AG112" s="23">
        <v>0.23329321639955636</v>
      </c>
      <c r="AH112" s="23">
        <v>0.36496172460094312</v>
      </c>
      <c r="AI112" s="23">
        <v>-0.25985627417251073</v>
      </c>
      <c r="AJ112" s="46">
        <f t="shared" si="25"/>
        <v>1984</v>
      </c>
      <c r="AK112" s="23">
        <f t="shared" si="23"/>
        <v>0.56281494825380785</v>
      </c>
      <c r="AN112" s="17">
        <f t="shared" si="46"/>
        <v>0.33819172888793503</v>
      </c>
      <c r="AO112" s="26">
        <f t="shared" si="42"/>
        <v>2072</v>
      </c>
      <c r="AP112" s="26">
        <f t="shared" si="32"/>
        <v>5.3580157944842313</v>
      </c>
      <c r="AQ112" s="26">
        <f t="shared" si="33"/>
        <v>2.4030123169673061</v>
      </c>
      <c r="AR112" s="26">
        <f t="shared" si="34"/>
        <v>0.44848921860981988</v>
      </c>
      <c r="AT112" s="26">
        <f t="shared" si="43"/>
        <v>2072</v>
      </c>
      <c r="AU112" s="26">
        <f t="shared" si="26"/>
        <v>9.2304754393421717</v>
      </c>
      <c r="AV112" s="26">
        <f t="shared" si="27"/>
        <v>3.438352875874898</v>
      </c>
      <c r="AW112" s="26">
        <f t="shared" si="35"/>
        <v>0.37250008393066469</v>
      </c>
      <c r="AY112" s="26">
        <f t="shared" si="44"/>
        <v>2072</v>
      </c>
      <c r="AZ112" s="26">
        <f t="shared" si="28"/>
        <v>7.5855700333684126</v>
      </c>
      <c r="BA112" s="26">
        <f t="shared" si="29"/>
        <v>2.5838119951328054</v>
      </c>
      <c r="BB112" s="26">
        <f t="shared" si="36"/>
        <v>0.34062199462489834</v>
      </c>
      <c r="BD112" s="26">
        <f t="shared" si="45"/>
        <v>2072</v>
      </c>
      <c r="BE112" s="26">
        <f t="shared" si="30"/>
        <v>11.722184572492552</v>
      </c>
      <c r="BF112" s="26">
        <f t="shared" si="31"/>
        <v>2.7189119141726223</v>
      </c>
      <c r="BG112" s="26">
        <f t="shared" si="37"/>
        <v>0.23194583717380296</v>
      </c>
      <c r="BJ112" s="17">
        <f t="shared" si="38"/>
        <v>2072</v>
      </c>
      <c r="BK112" s="17">
        <f t="shared" si="38"/>
        <v>5.3580157944842313</v>
      </c>
      <c r="BL112" s="17">
        <f t="shared" si="38"/>
        <v>2.4030123169673061</v>
      </c>
      <c r="BM112" s="17">
        <f t="shared" si="39"/>
        <v>9.2304754393421717</v>
      </c>
      <c r="BN112" s="17">
        <f t="shared" si="39"/>
        <v>3.438352875874898</v>
      </c>
      <c r="BO112" s="26">
        <f t="shared" si="40"/>
        <v>7.5855700333684126</v>
      </c>
      <c r="BP112" s="26">
        <f t="shared" si="40"/>
        <v>2.5838119951328054</v>
      </c>
      <c r="BQ112" s="26">
        <f t="shared" si="41"/>
        <v>11.722184572492552</v>
      </c>
      <c r="BR112" s="26">
        <f t="shared" si="41"/>
        <v>2.7189119141726223</v>
      </c>
    </row>
    <row r="113" spans="1:70" x14ac:dyDescent="0.25">
      <c r="A113" s="17">
        <v>1984</v>
      </c>
      <c r="B113" s="23">
        <v>0.16</v>
      </c>
      <c r="C113" s="23">
        <f t="shared" si="24"/>
        <v>0.42000000000000004</v>
      </c>
      <c r="F113" s="18">
        <v>1845</v>
      </c>
      <c r="G113" s="65">
        <v>4.23235272925764E-2</v>
      </c>
      <c r="H113" s="65"/>
      <c r="I113" s="65">
        <v>0.45708480000007501</v>
      </c>
      <c r="J113" s="65">
        <v>0.14418</v>
      </c>
      <c r="K113" s="65">
        <v>0.10653709196953</v>
      </c>
      <c r="L113" s="18"/>
      <c r="M113" s="66"/>
      <c r="AA113" s="17">
        <v>1855</v>
      </c>
      <c r="AB113" s="23">
        <v>0.15101429634883301</v>
      </c>
      <c r="AC113" s="23">
        <v>5.2500997703865501E-2</v>
      </c>
      <c r="AD113" s="23">
        <v>9.1383079788494199E-3</v>
      </c>
      <c r="AE113" s="23">
        <v>9.4557112197160259E-8</v>
      </c>
      <c r="AF113" s="23">
        <v>-7.3939937541675493E-2</v>
      </c>
      <c r="AG113" s="23">
        <v>-0.19641121342849688</v>
      </c>
      <c r="AH113" s="23">
        <v>-5.769745438151222E-2</v>
      </c>
      <c r="AI113" s="23">
        <v>0.10497672055073101</v>
      </c>
      <c r="AJ113" s="46">
        <f t="shared" si="25"/>
        <v>1985</v>
      </c>
      <c r="AK113" s="23">
        <f t="shared" si="23"/>
        <v>0.36850587675855251</v>
      </c>
      <c r="AN113" s="17">
        <f t="shared" si="46"/>
        <v>0.33749739150877645</v>
      </c>
      <c r="AO113" s="26">
        <f t="shared" si="42"/>
        <v>2073</v>
      </c>
      <c r="AP113" s="26">
        <f t="shared" si="32"/>
        <v>5.4226921975186997</v>
      </c>
      <c r="AQ113" s="26">
        <f t="shared" si="33"/>
        <v>2.4322205848464478</v>
      </c>
      <c r="AR113" s="26">
        <f t="shared" si="34"/>
        <v>0.44852639542391443</v>
      </c>
      <c r="AT113" s="26">
        <f t="shared" si="43"/>
        <v>2073</v>
      </c>
      <c r="AU113" s="26">
        <f t="shared" si="26"/>
        <v>9.3857687050822278</v>
      </c>
      <c r="AV113" s="26">
        <f t="shared" si="27"/>
        <v>3.4930019181736043</v>
      </c>
      <c r="AW113" s="26">
        <f t="shared" si="35"/>
        <v>0.37215938597359699</v>
      </c>
      <c r="AY113" s="26">
        <f t="shared" si="44"/>
        <v>2073</v>
      </c>
      <c r="AZ113" s="26">
        <f t="shared" si="28"/>
        <v>7.6954737151327208</v>
      </c>
      <c r="BA113" s="26">
        <f t="shared" si="29"/>
        <v>2.6150326193723004</v>
      </c>
      <c r="BB113" s="26">
        <f t="shared" si="36"/>
        <v>0.33981437870809489</v>
      </c>
      <c r="BD113" s="26">
        <f t="shared" si="45"/>
        <v>2073</v>
      </c>
      <c r="BE113" s="26">
        <f t="shared" si="30"/>
        <v>11.983695541170164</v>
      </c>
      <c r="BF113" s="26">
        <f t="shared" si="31"/>
        <v>2.7540796160361083</v>
      </c>
      <c r="BG113" s="26">
        <f t="shared" si="37"/>
        <v>0.22981889072318526</v>
      </c>
      <c r="BJ113" s="17">
        <f t="shared" si="38"/>
        <v>2073</v>
      </c>
      <c r="BK113" s="17">
        <f t="shared" si="38"/>
        <v>5.4226921975186997</v>
      </c>
      <c r="BL113" s="17">
        <f t="shared" si="38"/>
        <v>2.4322205848464478</v>
      </c>
      <c r="BM113" s="17">
        <f t="shared" si="39"/>
        <v>9.3857687050822278</v>
      </c>
      <c r="BN113" s="17">
        <f t="shared" si="39"/>
        <v>3.4930019181736043</v>
      </c>
      <c r="BO113" s="26">
        <f t="shared" si="40"/>
        <v>7.6954737151327208</v>
      </c>
      <c r="BP113" s="26">
        <f t="shared" si="40"/>
        <v>2.6150326193723004</v>
      </c>
      <c r="BQ113" s="26">
        <f t="shared" si="41"/>
        <v>11.983695541170164</v>
      </c>
      <c r="BR113" s="26">
        <f t="shared" si="41"/>
        <v>2.7540796160361083</v>
      </c>
    </row>
    <row r="114" spans="1:70" x14ac:dyDescent="0.25">
      <c r="A114" s="17">
        <v>1985</v>
      </c>
      <c r="B114" s="23">
        <v>0.12</v>
      </c>
      <c r="C114" s="23">
        <f t="shared" si="24"/>
        <v>0.38</v>
      </c>
      <c r="F114" s="18">
        <v>1846</v>
      </c>
      <c r="G114" s="65">
        <v>4.3040881277292602E-2</v>
      </c>
      <c r="H114" s="65"/>
      <c r="I114" s="65">
        <v>0.42225120000000499</v>
      </c>
      <c r="J114" s="65">
        <v>0.15013499999999999</v>
      </c>
      <c r="K114" s="65">
        <v>0.49360705682728201</v>
      </c>
      <c r="L114" s="18"/>
      <c r="M114" s="66"/>
      <c r="AA114" s="17">
        <v>1856</v>
      </c>
      <c r="AB114" s="23">
        <v>0.152910975555968</v>
      </c>
      <c r="AC114" s="23">
        <v>5.33961644217038E-2</v>
      </c>
      <c r="AD114" s="23">
        <v>9.5597581691972393E-3</v>
      </c>
      <c r="AE114" s="23">
        <v>9.7657953230184567E-8</v>
      </c>
      <c r="AF114" s="23">
        <v>-7.5902193702003837E-2</v>
      </c>
      <c r="AG114" s="23">
        <v>-6.4755346964276053E-2</v>
      </c>
      <c r="AH114" s="23">
        <v>7.5209455138542367E-2</v>
      </c>
      <c r="AI114" s="23">
        <v>0.1887632175905663</v>
      </c>
      <c r="AJ114" s="46">
        <f t="shared" si="25"/>
        <v>1986</v>
      </c>
      <c r="AK114" s="23">
        <f t="shared" si="23"/>
        <v>0.40612916760306533</v>
      </c>
      <c r="AN114" s="17">
        <f t="shared" si="46"/>
        <v>0.33682451093879706</v>
      </c>
      <c r="AO114" s="26">
        <f t="shared" si="42"/>
        <v>2074</v>
      </c>
      <c r="AP114" s="26">
        <f t="shared" si="32"/>
        <v>5.4877717914824871</v>
      </c>
      <c r="AQ114" s="26">
        <f t="shared" si="33"/>
        <v>2.4616053213782152</v>
      </c>
      <c r="AR114" s="26">
        <f t="shared" si="34"/>
        <v>0.4485618963235401</v>
      </c>
      <c r="AT114" s="26">
        <f t="shared" si="43"/>
        <v>2074</v>
      </c>
      <c r="AU114" s="26">
        <f t="shared" si="26"/>
        <v>9.542430247971879</v>
      </c>
      <c r="AV114" s="26">
        <f t="shared" si="27"/>
        <v>3.5481144399512914</v>
      </c>
      <c r="AW114" s="26">
        <f t="shared" si="35"/>
        <v>0.37182503280077916</v>
      </c>
      <c r="AY114" s="26">
        <f t="shared" si="44"/>
        <v>2074</v>
      </c>
      <c r="AZ114" s="26">
        <f t="shared" si="28"/>
        <v>7.8061566194533043</v>
      </c>
      <c r="BA114" s="26">
        <f t="shared" si="29"/>
        <v>2.6464144216863019</v>
      </c>
      <c r="BB114" s="26">
        <f t="shared" si="36"/>
        <v>0.3390163111884425</v>
      </c>
      <c r="BD114" s="26">
        <f t="shared" si="45"/>
        <v>2074</v>
      </c>
      <c r="BE114" s="26">
        <f t="shared" si="30"/>
        <v>12.248676400590739</v>
      </c>
      <c r="BF114" s="26">
        <f t="shared" si="31"/>
        <v>2.7894635798982677</v>
      </c>
      <c r="BG114" s="26">
        <f t="shared" si="37"/>
        <v>0.22773591926746756</v>
      </c>
      <c r="BJ114" s="17">
        <f t="shared" si="38"/>
        <v>2074</v>
      </c>
      <c r="BK114" s="17">
        <f t="shared" si="38"/>
        <v>5.4877717914824871</v>
      </c>
      <c r="BL114" s="17">
        <f t="shared" si="38"/>
        <v>2.4616053213782152</v>
      </c>
      <c r="BM114" s="17">
        <f t="shared" si="39"/>
        <v>9.542430247971879</v>
      </c>
      <c r="BN114" s="17">
        <f t="shared" si="39"/>
        <v>3.5481144399512914</v>
      </c>
      <c r="BO114" s="26">
        <f t="shared" si="40"/>
        <v>7.8061566194533043</v>
      </c>
      <c r="BP114" s="26">
        <f t="shared" si="40"/>
        <v>2.6464144216863019</v>
      </c>
      <c r="BQ114" s="26">
        <f t="shared" si="41"/>
        <v>12.248676400590739</v>
      </c>
      <c r="BR114" s="26">
        <f t="shared" si="41"/>
        <v>2.7894635798982677</v>
      </c>
    </row>
    <row r="115" spans="1:70" x14ac:dyDescent="0.25">
      <c r="A115" s="17">
        <v>1986</v>
      </c>
      <c r="B115" s="23">
        <v>0.18</v>
      </c>
      <c r="C115" s="23">
        <f t="shared" si="24"/>
        <v>0.44</v>
      </c>
      <c r="F115" s="18">
        <v>1847</v>
      </c>
      <c r="G115" s="65">
        <v>4.6614833788209603E-2</v>
      </c>
      <c r="H115" s="65"/>
      <c r="I115" s="65">
        <v>0.37785959999996499</v>
      </c>
      <c r="J115" s="65">
        <v>0.15123</v>
      </c>
      <c r="K115" s="65">
        <v>0.62969443043112205</v>
      </c>
      <c r="L115" s="18"/>
      <c r="M115" s="66"/>
      <c r="AA115" s="17">
        <v>1857</v>
      </c>
      <c r="AB115" s="23">
        <v>0.15570774781871599</v>
      </c>
      <c r="AC115" s="23">
        <v>5.44072819940081E-2</v>
      </c>
      <c r="AD115" s="23">
        <v>9.9407828639280094E-3</v>
      </c>
      <c r="AE115" s="23">
        <v>1.0077534692160272E-7</v>
      </c>
      <c r="AF115" s="23">
        <v>-8.1363401537481325E-2</v>
      </c>
      <c r="AG115" s="23">
        <v>0.1290611200455789</v>
      </c>
      <c r="AH115" s="23">
        <v>0.26775363196009661</v>
      </c>
      <c r="AI115" s="23">
        <v>-0.75438230007910911</v>
      </c>
      <c r="AJ115" s="46">
        <f t="shared" si="25"/>
        <v>1987</v>
      </c>
      <c r="AK115" s="23">
        <f t="shared" si="23"/>
        <v>0.48580067189780363</v>
      </c>
      <c r="AN115" s="17">
        <f t="shared" si="46"/>
        <v>0.33617308717797556</v>
      </c>
      <c r="AO115" s="26">
        <f t="shared" si="42"/>
        <v>2075</v>
      </c>
      <c r="AP115" s="26">
        <f t="shared" si="32"/>
        <v>5.5532545763754797</v>
      </c>
      <c r="AQ115" s="26">
        <f t="shared" si="33"/>
        <v>2.4911665265627221</v>
      </c>
      <c r="AR115" s="26">
        <f t="shared" si="34"/>
        <v>0.44859577249719146</v>
      </c>
      <c r="AT115" s="26">
        <f t="shared" si="43"/>
        <v>2075</v>
      </c>
      <c r="AU115" s="26">
        <f t="shared" si="26"/>
        <v>9.700460068009761</v>
      </c>
      <c r="AV115" s="26">
        <f t="shared" si="27"/>
        <v>3.6036904412073909</v>
      </c>
      <c r="AW115" s="26">
        <f t="shared" si="35"/>
        <v>0.37149685849351249</v>
      </c>
      <c r="AY115" s="26">
        <f t="shared" si="44"/>
        <v>2075</v>
      </c>
      <c r="AZ115" s="26">
        <f t="shared" si="28"/>
        <v>7.9176187463308452</v>
      </c>
      <c r="BA115" s="26">
        <f t="shared" si="29"/>
        <v>2.6779574020750374</v>
      </c>
      <c r="BB115" s="26">
        <f t="shared" si="36"/>
        <v>0.33822762725422301</v>
      </c>
      <c r="BD115" s="26">
        <f t="shared" si="45"/>
        <v>2075</v>
      </c>
      <c r="BE115" s="26">
        <f t="shared" si="30"/>
        <v>12.517127150752458</v>
      </c>
      <c r="BF115" s="26">
        <f t="shared" si="31"/>
        <v>2.825063805759271</v>
      </c>
      <c r="BG115" s="26">
        <f t="shared" si="37"/>
        <v>0.22569586229612154</v>
      </c>
      <c r="BJ115" s="17">
        <f t="shared" si="38"/>
        <v>2075</v>
      </c>
      <c r="BK115" s="17">
        <f t="shared" si="38"/>
        <v>5.5532545763754797</v>
      </c>
      <c r="BL115" s="17">
        <f t="shared" si="38"/>
        <v>2.4911665265627221</v>
      </c>
      <c r="BM115" s="17">
        <f t="shared" si="39"/>
        <v>9.700460068009761</v>
      </c>
      <c r="BN115" s="17">
        <f t="shared" si="39"/>
        <v>3.6036904412073909</v>
      </c>
      <c r="BO115" s="26">
        <f t="shared" si="40"/>
        <v>7.9176187463308452</v>
      </c>
      <c r="BP115" s="26">
        <f t="shared" si="40"/>
        <v>2.6779574020750374</v>
      </c>
      <c r="BQ115" s="26">
        <f t="shared" si="41"/>
        <v>12.517127150752458</v>
      </c>
      <c r="BR115" s="26">
        <f t="shared" si="41"/>
        <v>2.825063805759271</v>
      </c>
    </row>
    <row r="116" spans="1:70" x14ac:dyDescent="0.25">
      <c r="A116" s="17">
        <v>1987</v>
      </c>
      <c r="B116" s="23">
        <v>0.32</v>
      </c>
      <c r="C116" s="23">
        <f t="shared" si="24"/>
        <v>0.58000000000000007</v>
      </c>
      <c r="F116" s="18">
        <v>1848</v>
      </c>
      <c r="G116" s="65">
        <v>4.7391779475982498E-2</v>
      </c>
      <c r="H116" s="65"/>
      <c r="I116" s="65">
        <v>0.32348520000004999</v>
      </c>
      <c r="J116" s="65">
        <v>0.15720000000000001</v>
      </c>
      <c r="K116" s="65">
        <v>0.86699954427237702</v>
      </c>
      <c r="L116" s="18"/>
      <c r="M116" s="66"/>
      <c r="AA116" s="17">
        <v>1858</v>
      </c>
      <c r="AB116" s="23">
        <v>0.158694379652111</v>
      </c>
      <c r="AC116" s="23">
        <v>5.5567447893380299E-2</v>
      </c>
      <c r="AD116" s="23">
        <v>1.02628397984867E-2</v>
      </c>
      <c r="AE116" s="23">
        <v>1.0391093318677309E-7</v>
      </c>
      <c r="AF116" s="23">
        <v>-8.4918607575164021E-2</v>
      </c>
      <c r="AG116" s="23">
        <v>0.21411525483386692</v>
      </c>
      <c r="AH116" s="23">
        <v>0.35372141851361405</v>
      </c>
      <c r="AI116" s="23">
        <v>-0.38549464473574774</v>
      </c>
      <c r="AJ116" s="46">
        <f t="shared" si="25"/>
        <v>1988</v>
      </c>
      <c r="AK116" s="23">
        <f t="shared" si="23"/>
        <v>0.47923955642519489</v>
      </c>
      <c r="AN116" s="17">
        <f t="shared" si="46"/>
        <v>0.33554312022634036</v>
      </c>
      <c r="AO116" s="26">
        <f t="shared" si="42"/>
        <v>2076</v>
      </c>
      <c r="AP116" s="26">
        <f t="shared" si="32"/>
        <v>5.6191405521974502</v>
      </c>
      <c r="AQ116" s="26">
        <f t="shared" si="33"/>
        <v>2.5209042004000821</v>
      </c>
      <c r="AR116" s="26">
        <f t="shared" si="34"/>
        <v>0.44862807345408795</v>
      </c>
      <c r="AT116" s="26">
        <f t="shared" si="43"/>
        <v>2076</v>
      </c>
      <c r="AU116" s="26">
        <f t="shared" si="26"/>
        <v>9.8598581651972381</v>
      </c>
      <c r="AV116" s="26">
        <f t="shared" si="27"/>
        <v>3.6597299219424713</v>
      </c>
      <c r="AW116" s="26">
        <f t="shared" si="35"/>
        <v>0.37117470257943225</v>
      </c>
      <c r="AY116" s="26">
        <f t="shared" si="44"/>
        <v>2076</v>
      </c>
      <c r="AZ116" s="26">
        <f t="shared" si="28"/>
        <v>8.0298600957642066</v>
      </c>
      <c r="BA116" s="26">
        <f t="shared" si="29"/>
        <v>2.7096615605383363</v>
      </c>
      <c r="BB116" s="26">
        <f t="shared" si="36"/>
        <v>0.33744816574920117</v>
      </c>
      <c r="BD116" s="26">
        <f t="shared" si="45"/>
        <v>2076</v>
      </c>
      <c r="BE116" s="26">
        <f t="shared" si="30"/>
        <v>12.789047791654411</v>
      </c>
      <c r="BF116" s="26">
        <f t="shared" si="31"/>
        <v>2.8608802936192319</v>
      </c>
      <c r="BG116" s="26">
        <f t="shared" si="37"/>
        <v>0.22369767790578754</v>
      </c>
      <c r="BJ116" s="17">
        <f t="shared" si="38"/>
        <v>2076</v>
      </c>
      <c r="BK116" s="17">
        <f t="shared" si="38"/>
        <v>5.6191405521974502</v>
      </c>
      <c r="BL116" s="17">
        <f t="shared" si="38"/>
        <v>2.5209042004000821</v>
      </c>
      <c r="BM116" s="17">
        <f t="shared" si="39"/>
        <v>9.8598581651972381</v>
      </c>
      <c r="BN116" s="17">
        <f t="shared" si="39"/>
        <v>3.6597299219424713</v>
      </c>
      <c r="BO116" s="26">
        <f t="shared" si="40"/>
        <v>8.0298600957642066</v>
      </c>
      <c r="BP116" s="26">
        <f t="shared" si="40"/>
        <v>2.7096615605383363</v>
      </c>
      <c r="BQ116" s="26">
        <f t="shared" si="41"/>
        <v>12.789047791654411</v>
      </c>
      <c r="BR116" s="26">
        <f t="shared" si="41"/>
        <v>2.8608802936192319</v>
      </c>
    </row>
    <row r="117" spans="1:70" x14ac:dyDescent="0.25">
      <c r="A117" s="17">
        <v>1988</v>
      </c>
      <c r="B117" s="23">
        <v>0.39</v>
      </c>
      <c r="C117" s="23">
        <f t="shared" si="24"/>
        <v>0.65</v>
      </c>
      <c r="F117" s="18">
        <v>1849</v>
      </c>
      <c r="G117" s="65">
        <v>5.05043755458515E-2</v>
      </c>
      <c r="H117" s="65"/>
      <c r="I117" s="65">
        <v>0.25976519999994702</v>
      </c>
      <c r="J117" s="65">
        <v>0.15831000000000001</v>
      </c>
      <c r="K117" s="65">
        <v>0.28828993348260101</v>
      </c>
      <c r="L117" s="18"/>
      <c r="M117" s="66"/>
      <c r="AA117" s="17">
        <v>1859</v>
      </c>
      <c r="AB117" s="23">
        <v>0.16189088572049401</v>
      </c>
      <c r="AC117" s="23">
        <v>5.6809546520535402E-2</v>
      </c>
      <c r="AD117" s="23">
        <v>1.0797358117943299E-2</v>
      </c>
      <c r="AE117" s="23">
        <v>1.0706635794746847E-7</v>
      </c>
      <c r="AF117" s="23">
        <v>-8.7567354364296787E-2</v>
      </c>
      <c r="AG117" s="23">
        <v>0.24971994739132591</v>
      </c>
      <c r="AH117" s="23">
        <v>0.39165049045235978</v>
      </c>
      <c r="AI117" s="23">
        <v>7.2751354435163104E-2</v>
      </c>
      <c r="AJ117" s="46">
        <f t="shared" si="25"/>
        <v>1989</v>
      </c>
      <c r="AK117" s="23">
        <f t="shared" si="23"/>
        <v>0.34924238630313315</v>
      </c>
      <c r="AN117" s="17">
        <f t="shared" si="46"/>
        <v>0.33493461008389147</v>
      </c>
      <c r="AO117" s="26">
        <f t="shared" si="42"/>
        <v>2077</v>
      </c>
      <c r="AP117" s="26">
        <f t="shared" si="32"/>
        <v>5.6854297189487397</v>
      </c>
      <c r="AQ117" s="26">
        <f t="shared" si="33"/>
        <v>2.5508183428901248</v>
      </c>
      <c r="AR117" s="26">
        <f t="shared" si="34"/>
        <v>0.44865884708566622</v>
      </c>
      <c r="AT117" s="26">
        <f t="shared" si="43"/>
        <v>2077</v>
      </c>
      <c r="AU117" s="26">
        <f t="shared" si="26"/>
        <v>10.020624539533401</v>
      </c>
      <c r="AV117" s="26">
        <f t="shared" si="27"/>
        <v>3.7162328821563051</v>
      </c>
      <c r="AW117" s="26">
        <f t="shared" si="35"/>
        <v>0.37085840982216339</v>
      </c>
      <c r="AY117" s="26">
        <f t="shared" si="44"/>
        <v>2077</v>
      </c>
      <c r="AZ117" s="26">
        <f t="shared" si="28"/>
        <v>8.1428806677552075</v>
      </c>
      <c r="BA117" s="26">
        <f t="shared" si="29"/>
        <v>2.7415268970762554</v>
      </c>
      <c r="BB117" s="26">
        <f t="shared" si="36"/>
        <v>0.33667776907653335</v>
      </c>
      <c r="BD117" s="26">
        <f t="shared" si="45"/>
        <v>2077</v>
      </c>
      <c r="BE117" s="26">
        <f t="shared" si="30"/>
        <v>13.064438323301147</v>
      </c>
      <c r="BF117" s="26">
        <f t="shared" si="31"/>
        <v>2.8969130434781505</v>
      </c>
      <c r="BG117" s="26">
        <f t="shared" si="37"/>
        <v>0.22174034365575029</v>
      </c>
      <c r="BJ117" s="17">
        <f t="shared" si="38"/>
        <v>2077</v>
      </c>
      <c r="BK117" s="17">
        <f t="shared" si="38"/>
        <v>5.6854297189487397</v>
      </c>
      <c r="BL117" s="17">
        <f t="shared" si="38"/>
        <v>2.5508183428901248</v>
      </c>
      <c r="BM117" s="17">
        <f t="shared" si="39"/>
        <v>10.020624539533401</v>
      </c>
      <c r="BN117" s="17">
        <f t="shared" si="39"/>
        <v>3.7162328821563051</v>
      </c>
      <c r="BO117" s="26">
        <f t="shared" si="40"/>
        <v>8.1428806677552075</v>
      </c>
      <c r="BP117" s="26">
        <f t="shared" si="40"/>
        <v>2.7415268970762554</v>
      </c>
      <c r="BQ117" s="26">
        <f t="shared" si="41"/>
        <v>13.064438323301147</v>
      </c>
      <c r="BR117" s="26">
        <f t="shared" si="41"/>
        <v>2.8969130434781505</v>
      </c>
    </row>
    <row r="118" spans="1:70" x14ac:dyDescent="0.25">
      <c r="A118" s="17">
        <v>1989</v>
      </c>
      <c r="B118" s="23">
        <v>0.27</v>
      </c>
      <c r="C118" s="23">
        <f t="shared" si="24"/>
        <v>0.53</v>
      </c>
      <c r="F118" s="18">
        <v>1850</v>
      </c>
      <c r="G118" s="65">
        <v>5.37247802947598E-2</v>
      </c>
      <c r="H118" s="65">
        <v>0.72014500000000004</v>
      </c>
      <c r="I118" s="65">
        <v>0.18924839999999701</v>
      </c>
      <c r="J118" s="65">
        <v>0.16419500000000001</v>
      </c>
      <c r="K118" s="65">
        <v>0.29977473778476299</v>
      </c>
      <c r="L118" s="18"/>
      <c r="M118" s="18">
        <v>0.120651642469145</v>
      </c>
      <c r="AA118" s="17">
        <v>1860</v>
      </c>
      <c r="AB118" s="23">
        <v>0.16542953322972201</v>
      </c>
      <c r="AC118" s="23">
        <v>5.79740391600852E-2</v>
      </c>
      <c r="AD118" s="23">
        <v>1.14122938613709E-2</v>
      </c>
      <c r="AE118" s="23">
        <v>1.1024326191193404E-7</v>
      </c>
      <c r="AF118" s="23">
        <v>-9.2395677709844859E-2</v>
      </c>
      <c r="AG118" s="23">
        <v>0.26740521438446962</v>
      </c>
      <c r="AH118" s="23">
        <v>0.40982551316906479</v>
      </c>
      <c r="AI118" s="23">
        <v>0.1637870073176094</v>
      </c>
      <c r="AJ118" s="46">
        <f t="shared" si="25"/>
        <v>1990</v>
      </c>
      <c r="AK118" s="23">
        <f t="shared" si="23"/>
        <v>0.4651664307717992</v>
      </c>
      <c r="AN118" s="17">
        <f t="shared" si="46"/>
        <v>0.33434755675061467</v>
      </c>
      <c r="AO118" s="26">
        <f t="shared" si="42"/>
        <v>2078</v>
      </c>
      <c r="AP118" s="26">
        <f t="shared" si="32"/>
        <v>5.7521220766288934</v>
      </c>
      <c r="AQ118" s="26">
        <f t="shared" si="33"/>
        <v>2.58090895403285</v>
      </c>
      <c r="AR118" s="26">
        <f t="shared" si="34"/>
        <v>0.44868813972484839</v>
      </c>
      <c r="AT118" s="26">
        <f t="shared" si="43"/>
        <v>2078</v>
      </c>
      <c r="AU118" s="26">
        <f t="shared" si="26"/>
        <v>10.182759191018704</v>
      </c>
      <c r="AV118" s="26">
        <f t="shared" si="27"/>
        <v>3.773199321848665</v>
      </c>
      <c r="AW118" s="26">
        <f t="shared" si="35"/>
        <v>0.37054783002004649</v>
      </c>
      <c r="AY118" s="26">
        <f t="shared" si="44"/>
        <v>2078</v>
      </c>
      <c r="AZ118" s="26">
        <f t="shared" si="28"/>
        <v>8.2566804623022563</v>
      </c>
      <c r="BA118" s="26">
        <f t="shared" si="29"/>
        <v>2.7735534116887948</v>
      </c>
      <c r="BB118" s="26">
        <f t="shared" si="36"/>
        <v>0.33591628310579302</v>
      </c>
      <c r="BD118" s="26">
        <f t="shared" si="45"/>
        <v>2078</v>
      </c>
      <c r="BE118" s="26">
        <f t="shared" si="30"/>
        <v>13.343298745688116</v>
      </c>
      <c r="BF118" s="26">
        <f t="shared" si="31"/>
        <v>2.9331620553358562</v>
      </c>
      <c r="BG118" s="26">
        <f t="shared" si="37"/>
        <v>0.21982285724388106</v>
      </c>
      <c r="BJ118" s="17">
        <f t="shared" si="38"/>
        <v>2078</v>
      </c>
      <c r="BK118" s="17">
        <f t="shared" si="38"/>
        <v>5.7521220766288934</v>
      </c>
      <c r="BL118" s="17">
        <f t="shared" si="38"/>
        <v>2.58090895403285</v>
      </c>
      <c r="BM118" s="17">
        <f t="shared" si="39"/>
        <v>10.182759191018704</v>
      </c>
      <c r="BN118" s="17">
        <f t="shared" si="39"/>
        <v>3.773199321848665</v>
      </c>
      <c r="BO118" s="26">
        <f t="shared" si="40"/>
        <v>8.2566804623022563</v>
      </c>
      <c r="BP118" s="26">
        <f t="shared" si="40"/>
        <v>2.7735534116887948</v>
      </c>
      <c r="BQ118" s="26">
        <f t="shared" si="41"/>
        <v>13.343298745688116</v>
      </c>
      <c r="BR118" s="26">
        <f t="shared" si="41"/>
        <v>2.9331620553358562</v>
      </c>
    </row>
    <row r="119" spans="1:70" x14ac:dyDescent="0.25">
      <c r="A119" s="17">
        <v>1990</v>
      </c>
      <c r="B119" s="23">
        <v>0.45</v>
      </c>
      <c r="C119" s="23">
        <f t="shared" si="24"/>
        <v>0.71</v>
      </c>
      <c r="F119" s="18">
        <v>1851</v>
      </c>
      <c r="G119" s="65">
        <v>5.4251786844978202E-2</v>
      </c>
      <c r="H119" s="65">
        <v>0.76957249999999999</v>
      </c>
      <c r="I119" s="65">
        <v>0.12552840000000701</v>
      </c>
      <c r="J119" s="65">
        <v>0.16548499999999999</v>
      </c>
      <c r="K119" s="65">
        <v>5.0680586193870399E-2</v>
      </c>
      <c r="L119" s="18"/>
      <c r="M119" s="18">
        <v>0.482130300580284</v>
      </c>
      <c r="AA119" s="17">
        <v>1861</v>
      </c>
      <c r="AB119" s="23">
        <v>0.16896602803293501</v>
      </c>
      <c r="AC119" s="23">
        <v>5.9240339418821397E-2</v>
      </c>
      <c r="AD119" s="23">
        <v>1.21110239305615E-2</v>
      </c>
      <c r="AE119" s="23">
        <v>1.1344329098085209E-7</v>
      </c>
      <c r="AF119" s="23">
        <v>-9.3450395056798169E-2</v>
      </c>
      <c r="AG119" s="23">
        <v>0.14138817239710305</v>
      </c>
      <c r="AH119" s="23">
        <v>0.28825528216591378</v>
      </c>
      <c r="AI119" s="23">
        <v>0.21013353450038239</v>
      </c>
      <c r="AJ119" s="46">
        <f t="shared" si="25"/>
        <v>1991</v>
      </c>
      <c r="AK119" s="23">
        <f t="shared" si="23"/>
        <v>0.82463757912152835</v>
      </c>
      <c r="AN119" s="17">
        <f t="shared" si="46"/>
        <v>0.33378196022650286</v>
      </c>
      <c r="AO119" s="26">
        <f t="shared" si="42"/>
        <v>2079</v>
      </c>
      <c r="AP119" s="26">
        <f t="shared" si="32"/>
        <v>5.8192176252387071</v>
      </c>
      <c r="AQ119" s="26">
        <f t="shared" si="33"/>
        <v>2.6111760338284284</v>
      </c>
      <c r="AR119" s="26">
        <f t="shared" si="34"/>
        <v>0.44871599620255082</v>
      </c>
      <c r="AT119" s="26">
        <f t="shared" si="43"/>
        <v>2079</v>
      </c>
      <c r="AU119" s="26">
        <f t="shared" si="26"/>
        <v>10.346262119652692</v>
      </c>
      <c r="AV119" s="26">
        <f t="shared" si="27"/>
        <v>3.8306292410197784</v>
      </c>
      <c r="AW119" s="26">
        <f t="shared" si="35"/>
        <v>0.37024281781374069</v>
      </c>
      <c r="AY119" s="26">
        <f t="shared" si="44"/>
        <v>2079</v>
      </c>
      <c r="AZ119" s="26">
        <f t="shared" si="28"/>
        <v>8.3712594794062625</v>
      </c>
      <c r="BA119" s="26">
        <f t="shared" si="29"/>
        <v>2.8057411043759544</v>
      </c>
      <c r="BB119" s="26">
        <f t="shared" si="36"/>
        <v>0.33516355708220785</v>
      </c>
      <c r="BD119" s="26">
        <f t="shared" si="45"/>
        <v>2079</v>
      </c>
      <c r="BE119" s="26">
        <f t="shared" si="30"/>
        <v>13.625629058815321</v>
      </c>
      <c r="BF119" s="26">
        <f t="shared" si="31"/>
        <v>2.969627329192349</v>
      </c>
      <c r="BG119" s="26">
        <f t="shared" si="37"/>
        <v>0.2179442370237652</v>
      </c>
      <c r="BJ119" s="17">
        <f t="shared" si="38"/>
        <v>2079</v>
      </c>
      <c r="BK119" s="17">
        <f t="shared" si="38"/>
        <v>5.8192176252387071</v>
      </c>
      <c r="BL119" s="17">
        <f t="shared" si="38"/>
        <v>2.6111760338284284</v>
      </c>
      <c r="BM119" s="17">
        <f t="shared" si="39"/>
        <v>10.346262119652692</v>
      </c>
      <c r="BN119" s="17">
        <f t="shared" si="39"/>
        <v>3.8306292410197784</v>
      </c>
      <c r="BO119" s="26">
        <f t="shared" si="40"/>
        <v>8.3712594794062625</v>
      </c>
      <c r="BP119" s="26">
        <f t="shared" si="40"/>
        <v>2.8057411043759544</v>
      </c>
      <c r="BQ119" s="26">
        <f t="shared" si="41"/>
        <v>13.625629058815321</v>
      </c>
      <c r="BR119" s="26">
        <f t="shared" si="41"/>
        <v>2.969627329192349</v>
      </c>
    </row>
    <row r="120" spans="1:70" x14ac:dyDescent="0.25">
      <c r="A120" s="17">
        <v>1991</v>
      </c>
      <c r="B120" s="23">
        <v>0.41</v>
      </c>
      <c r="C120" s="23">
        <f t="shared" si="24"/>
        <v>0.66999999999999993</v>
      </c>
      <c r="F120" s="18">
        <v>1852</v>
      </c>
      <c r="G120" s="65">
        <v>5.6658048853711798E-2</v>
      </c>
      <c r="H120" s="65">
        <v>0.77988500000000005</v>
      </c>
      <c r="I120" s="65">
        <v>6.96672000000262E-2</v>
      </c>
      <c r="J120" s="65">
        <v>0.17164499999999999</v>
      </c>
      <c r="K120" s="65">
        <v>0.188491862782417</v>
      </c>
      <c r="L120" s="18"/>
      <c r="M120" s="18">
        <v>0.40673898595559599</v>
      </c>
      <c r="AA120" s="17">
        <v>1862</v>
      </c>
      <c r="AB120" s="23">
        <v>0.171984309741014</v>
      </c>
      <c r="AC120" s="23">
        <v>6.0833002920256098E-2</v>
      </c>
      <c r="AD120" s="23">
        <v>1.2779898692165099E-2</v>
      </c>
      <c r="AE120" s="23">
        <v>1.2652708716814825E-7</v>
      </c>
      <c r="AF120" s="23">
        <v>-9.3919465775810784E-2</v>
      </c>
      <c r="AG120" s="23">
        <v>0.10423863154834043</v>
      </c>
      <c r="AH120" s="23">
        <v>0.25591650365305196</v>
      </c>
      <c r="AI120" s="23">
        <v>-1.0039129374324747</v>
      </c>
      <c r="AJ120" s="46">
        <f t="shared" si="25"/>
        <v>1992</v>
      </c>
      <c r="AK120" s="23">
        <f t="shared" si="23"/>
        <v>-1.6061387478099822</v>
      </c>
      <c r="AN120" s="17">
        <f t="shared" si="46"/>
        <v>0.33323782051157025</v>
      </c>
      <c r="AO120" s="26">
        <f t="shared" si="42"/>
        <v>2080</v>
      </c>
      <c r="AP120" s="26">
        <f t="shared" si="32"/>
        <v>5.886716364777385</v>
      </c>
      <c r="AQ120" s="26">
        <f t="shared" si="33"/>
        <v>2.6416195822767463</v>
      </c>
      <c r="AR120" s="26">
        <f t="shared" si="34"/>
        <v>0.44874245990220102</v>
      </c>
      <c r="AT120" s="26">
        <f t="shared" si="43"/>
        <v>2080</v>
      </c>
      <c r="AU120" s="26">
        <f t="shared" si="26"/>
        <v>10.511133325436276</v>
      </c>
      <c r="AV120" s="26">
        <f t="shared" si="27"/>
        <v>3.8885226396694179</v>
      </c>
      <c r="AW120" s="26">
        <f t="shared" si="35"/>
        <v>0.3699432325018121</v>
      </c>
      <c r="AY120" s="26">
        <f t="shared" si="44"/>
        <v>2080</v>
      </c>
      <c r="AZ120" s="26">
        <f t="shared" si="28"/>
        <v>8.4866177190663166</v>
      </c>
      <c r="BA120" s="26">
        <f t="shared" si="29"/>
        <v>2.838089975137791</v>
      </c>
      <c r="BB120" s="26">
        <f t="shared" si="36"/>
        <v>0.33441944353893122</v>
      </c>
      <c r="BD120" s="26">
        <f t="shared" si="45"/>
        <v>2080</v>
      </c>
      <c r="BE120" s="26">
        <f t="shared" si="30"/>
        <v>13.911429262686397</v>
      </c>
      <c r="BF120" s="26">
        <f t="shared" si="31"/>
        <v>3.0063088650478562</v>
      </c>
      <c r="BG120" s="26">
        <f t="shared" si="37"/>
        <v>0.2161035223829558</v>
      </c>
      <c r="BJ120" s="17">
        <f t="shared" si="38"/>
        <v>2080</v>
      </c>
      <c r="BK120" s="17">
        <f t="shared" si="38"/>
        <v>5.886716364777385</v>
      </c>
      <c r="BL120" s="17">
        <f t="shared" si="38"/>
        <v>2.6416195822767463</v>
      </c>
      <c r="BM120" s="17">
        <f t="shared" si="39"/>
        <v>10.511133325436276</v>
      </c>
      <c r="BN120" s="17">
        <f t="shared" si="39"/>
        <v>3.8885226396694179</v>
      </c>
      <c r="BO120" s="26">
        <f t="shared" si="40"/>
        <v>8.4866177190663166</v>
      </c>
      <c r="BP120" s="26">
        <f t="shared" si="40"/>
        <v>2.838089975137791</v>
      </c>
      <c r="BQ120" s="26">
        <f t="shared" si="41"/>
        <v>13.911429262686397</v>
      </c>
      <c r="BR120" s="26">
        <f t="shared" si="41"/>
        <v>3.0063088650478562</v>
      </c>
    </row>
    <row r="121" spans="1:70" x14ac:dyDescent="0.25">
      <c r="A121" s="17">
        <v>1992</v>
      </c>
      <c r="B121" s="23">
        <v>0.22</v>
      </c>
      <c r="C121" s="23">
        <f t="shared" si="24"/>
        <v>0.48</v>
      </c>
      <c r="F121" s="18">
        <v>1853</v>
      </c>
      <c r="G121" s="65">
        <v>5.9289565502183401E-2</v>
      </c>
      <c r="H121" s="65">
        <v>0.79301250000000001</v>
      </c>
      <c r="I121" s="65">
        <v>9.7703999999794195E-3</v>
      </c>
      <c r="J121" s="65">
        <v>0.172905</v>
      </c>
      <c r="K121" s="65">
        <v>0.20461558324493101</v>
      </c>
      <c r="L121" s="18"/>
      <c r="M121" s="18">
        <v>0.46501108221642001</v>
      </c>
      <c r="AA121" s="17">
        <v>1863</v>
      </c>
      <c r="AB121" s="23">
        <v>0.17507746598180501</v>
      </c>
      <c r="AC121" s="23">
        <v>6.2728656069721195E-2</v>
      </c>
      <c r="AD121" s="23">
        <v>1.33713332729556E-2</v>
      </c>
      <c r="AE121" s="23">
        <v>1.2977829247904521E-7</v>
      </c>
      <c r="AF121" s="23">
        <v>-9.266566631879411E-2</v>
      </c>
      <c r="AG121" s="23">
        <v>-0.69019146719751712</v>
      </c>
      <c r="AH121" s="23">
        <v>-0.53167954841353693</v>
      </c>
      <c r="AI121" s="23">
        <v>-1.2693003735649873</v>
      </c>
      <c r="AJ121" s="46">
        <f t="shared" si="25"/>
        <v>1993</v>
      </c>
      <c r="AK121" s="23">
        <f t="shared" si="23"/>
        <v>0.73192161165871095</v>
      </c>
      <c r="AN121" s="17">
        <f t="shared" si="46"/>
        <v>0.33271513760581684</v>
      </c>
      <c r="AO121" s="26">
        <f t="shared" si="42"/>
        <v>2081</v>
      </c>
      <c r="AP121" s="26">
        <f t="shared" si="32"/>
        <v>5.9546182952451545</v>
      </c>
      <c r="AQ121" s="26">
        <f t="shared" si="33"/>
        <v>2.6722395993777468</v>
      </c>
      <c r="AR121" s="26">
        <f t="shared" si="34"/>
        <v>0.44876757281177321</v>
      </c>
      <c r="AT121" s="26">
        <f t="shared" si="43"/>
        <v>2081</v>
      </c>
      <c r="AU121" s="26">
        <f t="shared" si="26"/>
        <v>10.677372808368091</v>
      </c>
      <c r="AV121" s="26">
        <f t="shared" si="27"/>
        <v>3.9468795177981519</v>
      </c>
      <c r="AW121" s="26">
        <f t="shared" si="35"/>
        <v>0.36964893786464925</v>
      </c>
      <c r="AY121" s="26">
        <f t="shared" si="44"/>
        <v>2081</v>
      </c>
      <c r="AZ121" s="26">
        <f t="shared" si="28"/>
        <v>8.6027551812835554</v>
      </c>
      <c r="BA121" s="26">
        <f t="shared" si="29"/>
        <v>2.8706000239741343</v>
      </c>
      <c r="BB121" s="26">
        <f t="shared" si="36"/>
        <v>0.33368379821147398</v>
      </c>
      <c r="BD121" s="26">
        <f t="shared" si="45"/>
        <v>2081</v>
      </c>
      <c r="BE121" s="26">
        <f t="shared" si="30"/>
        <v>14.200699357299527</v>
      </c>
      <c r="BF121" s="26">
        <f t="shared" si="31"/>
        <v>3.0432066629022074</v>
      </c>
      <c r="BG121" s="26">
        <f t="shared" si="37"/>
        <v>0.21429977399936437</v>
      </c>
      <c r="BJ121" s="17">
        <f t="shared" si="38"/>
        <v>2081</v>
      </c>
      <c r="BK121" s="17">
        <f t="shared" si="38"/>
        <v>5.9546182952451545</v>
      </c>
      <c r="BL121" s="17">
        <f t="shared" si="38"/>
        <v>2.6722395993777468</v>
      </c>
      <c r="BM121" s="17">
        <f t="shared" si="39"/>
        <v>10.677372808368091</v>
      </c>
      <c r="BN121" s="17">
        <f t="shared" si="39"/>
        <v>3.9468795177981519</v>
      </c>
      <c r="BO121" s="26">
        <f t="shared" si="40"/>
        <v>8.6027551812835554</v>
      </c>
      <c r="BP121" s="26">
        <f t="shared" si="40"/>
        <v>2.8706000239741343</v>
      </c>
      <c r="BQ121" s="26">
        <f t="shared" si="41"/>
        <v>14.200699357299527</v>
      </c>
      <c r="BR121" s="26">
        <f t="shared" si="41"/>
        <v>3.0432066629022074</v>
      </c>
    </row>
    <row r="122" spans="1:70" x14ac:dyDescent="0.25">
      <c r="A122" s="17">
        <v>1993</v>
      </c>
      <c r="B122" s="23">
        <v>0.23</v>
      </c>
      <c r="C122" s="23">
        <f t="shared" si="24"/>
        <v>0.49</v>
      </c>
      <c r="F122" s="18">
        <v>1854</v>
      </c>
      <c r="G122" s="65">
        <v>6.9606593067685602E-2</v>
      </c>
      <c r="H122" s="65">
        <v>0.79553499999999999</v>
      </c>
      <c r="I122" s="65">
        <v>-3.90816000000314E-2</v>
      </c>
      <c r="J122" s="65">
        <v>0.17432</v>
      </c>
      <c r="K122" s="65">
        <v>0.50417457895334905</v>
      </c>
      <c r="L122" s="18"/>
      <c r="M122" s="18">
        <v>0.22572861415909501</v>
      </c>
      <c r="AA122" s="17">
        <v>1864</v>
      </c>
      <c r="AB122" s="23">
        <v>0.17816902682851399</v>
      </c>
      <c r="AC122" s="23">
        <v>6.4801278434275106E-2</v>
      </c>
      <c r="AD122" s="23">
        <v>1.3940418012088901E-2</v>
      </c>
      <c r="AE122" s="23">
        <v>1.3305754892752072E-7</v>
      </c>
      <c r="AF122" s="23">
        <v>-9.6663295023080381E-2</v>
      </c>
      <c r="AG122" s="23">
        <v>-0.36592262487353683</v>
      </c>
      <c r="AH122" s="23">
        <v>-0.20567506356419027</v>
      </c>
      <c r="AI122" s="23">
        <v>-0.2141930045868502</v>
      </c>
      <c r="AJ122" s="46">
        <f t="shared" si="25"/>
        <v>1994</v>
      </c>
      <c r="AK122" s="23">
        <f t="shared" si="23"/>
        <v>0.41844733189652095</v>
      </c>
      <c r="AN122" s="17">
        <f t="shared" si="46"/>
        <v>0.33221391150923552</v>
      </c>
      <c r="AO122" s="26">
        <f t="shared" si="42"/>
        <v>2082</v>
      </c>
      <c r="AP122" s="26">
        <f t="shared" si="32"/>
        <v>6.0229234166421293</v>
      </c>
      <c r="AQ122" s="26">
        <f t="shared" si="33"/>
        <v>2.7030360851316004</v>
      </c>
      <c r="AR122" s="26">
        <f t="shared" si="34"/>
        <v>0.44879137557398729</v>
      </c>
      <c r="AT122" s="26">
        <f t="shared" si="43"/>
        <v>2082</v>
      </c>
      <c r="AU122" s="26">
        <f t="shared" si="26"/>
        <v>10.8449805684495</v>
      </c>
      <c r="AV122" s="26">
        <f t="shared" si="27"/>
        <v>4.0056998754055257</v>
      </c>
      <c r="AW122" s="26">
        <f t="shared" si="35"/>
        <v>0.3693598019953131</v>
      </c>
      <c r="AY122" s="26">
        <f t="shared" si="44"/>
        <v>2082</v>
      </c>
      <c r="AZ122" s="26">
        <f t="shared" si="28"/>
        <v>8.7196718660572969</v>
      </c>
      <c r="BA122" s="26">
        <f t="shared" si="29"/>
        <v>2.9032712508849841</v>
      </c>
      <c r="BB122" s="26">
        <f t="shared" si="36"/>
        <v>0.33295647995498856</v>
      </c>
      <c r="BD122" s="26">
        <f t="shared" si="45"/>
        <v>2082</v>
      </c>
      <c r="BE122" s="26">
        <f t="shared" si="30"/>
        <v>14.493439342653801</v>
      </c>
      <c r="BF122" s="26">
        <f t="shared" si="31"/>
        <v>3.0803207227553457</v>
      </c>
      <c r="BG122" s="26">
        <f t="shared" si="37"/>
        <v>0.21253207399088808</v>
      </c>
      <c r="BJ122" s="17">
        <f t="shared" si="38"/>
        <v>2082</v>
      </c>
      <c r="BK122" s="17">
        <f t="shared" si="38"/>
        <v>6.0229234166421293</v>
      </c>
      <c r="BL122" s="17">
        <f t="shared" si="38"/>
        <v>2.7030360851316004</v>
      </c>
      <c r="BM122" s="17">
        <f t="shared" si="39"/>
        <v>10.8449805684495</v>
      </c>
      <c r="BN122" s="17">
        <f t="shared" si="39"/>
        <v>4.0056998754055257</v>
      </c>
      <c r="BO122" s="26">
        <f t="shared" si="40"/>
        <v>8.7196718660572969</v>
      </c>
      <c r="BP122" s="26">
        <f t="shared" si="40"/>
        <v>2.9032712508849841</v>
      </c>
      <c r="BQ122" s="26">
        <f t="shared" si="41"/>
        <v>14.493439342653801</v>
      </c>
      <c r="BR122" s="26">
        <f t="shared" si="41"/>
        <v>3.0803207227553457</v>
      </c>
    </row>
    <row r="123" spans="1:70" x14ac:dyDescent="0.25">
      <c r="A123" s="17">
        <v>1994</v>
      </c>
      <c r="B123" s="23">
        <v>0.31</v>
      </c>
      <c r="C123" s="23">
        <f t="shared" si="24"/>
        <v>0.57000000000000006</v>
      </c>
      <c r="F123" s="18">
        <v>1855</v>
      </c>
      <c r="G123" s="65">
        <v>7.1031618722707399E-2</v>
      </c>
      <c r="H123" s="65">
        <v>0.7856225</v>
      </c>
      <c r="I123" s="65">
        <v>-6.3507599999979902E-2</v>
      </c>
      <c r="J123" s="65">
        <v>0.18082999999999999</v>
      </c>
      <c r="K123" s="65">
        <v>0.32475701942802698</v>
      </c>
      <c r="L123" s="18"/>
      <c r="M123" s="18">
        <v>0.41457469936177299</v>
      </c>
      <c r="AA123" s="17">
        <v>1865</v>
      </c>
      <c r="AB123" s="23">
        <v>0.18127875523954601</v>
      </c>
      <c r="AC123" s="23">
        <v>6.6780218195215693E-2</v>
      </c>
      <c r="AD123" s="23">
        <v>1.4549326272100999E-2</v>
      </c>
      <c r="AE123" s="23">
        <v>1.3636651024569502E-7</v>
      </c>
      <c r="AF123" s="23">
        <v>-0.10775280579611271</v>
      </c>
      <c r="AG123" s="23">
        <v>3.1979603556324739E-2</v>
      </c>
      <c r="AH123" s="23">
        <v>0.18683523383358494</v>
      </c>
      <c r="AI123" s="23">
        <v>0.1695467770025948</v>
      </c>
      <c r="AJ123" s="46">
        <f t="shared" si="25"/>
        <v>1995</v>
      </c>
      <c r="AK123" s="23">
        <f t="shared" si="23"/>
        <v>0.43834012416342771</v>
      </c>
      <c r="AN123" s="17">
        <f t="shared" si="46"/>
        <v>0.3317341422218405</v>
      </c>
      <c r="AO123" s="26">
        <f t="shared" si="42"/>
        <v>2083</v>
      </c>
      <c r="AP123" s="26">
        <f t="shared" si="32"/>
        <v>6.0916317289685367</v>
      </c>
      <c r="AQ123" s="26">
        <f t="shared" si="33"/>
        <v>2.7340090395380798</v>
      </c>
      <c r="AR123" s="26">
        <f t="shared" si="34"/>
        <v>0.44881390753426503</v>
      </c>
      <c r="AT123" s="26">
        <f t="shared" si="43"/>
        <v>2083</v>
      </c>
      <c r="AU123" s="26">
        <f t="shared" si="26"/>
        <v>11.013956605679141</v>
      </c>
      <c r="AV123" s="26">
        <f t="shared" si="27"/>
        <v>4.0649837124911983</v>
      </c>
      <c r="AW123" s="26">
        <f t="shared" si="35"/>
        <v>0.36907569713822602</v>
      </c>
      <c r="AY123" s="26">
        <f t="shared" si="44"/>
        <v>2083</v>
      </c>
      <c r="AZ123" s="26">
        <f t="shared" si="28"/>
        <v>8.8373677733877685</v>
      </c>
      <c r="BA123" s="26">
        <f t="shared" si="29"/>
        <v>2.9361036558705678</v>
      </c>
      <c r="BB123" s="26">
        <f t="shared" si="36"/>
        <v>0.33223735066363824</v>
      </c>
      <c r="BD123" s="26">
        <f t="shared" si="45"/>
        <v>2083</v>
      </c>
      <c r="BE123" s="26">
        <f t="shared" si="30"/>
        <v>14.789649218749219</v>
      </c>
      <c r="BF123" s="26">
        <f t="shared" si="31"/>
        <v>3.1176510446074417</v>
      </c>
      <c r="BG123" s="26">
        <f t="shared" si="37"/>
        <v>0.21079952597219923</v>
      </c>
      <c r="BJ123" s="17">
        <f t="shared" si="38"/>
        <v>2083</v>
      </c>
      <c r="BK123" s="17">
        <f t="shared" si="38"/>
        <v>6.0916317289685367</v>
      </c>
      <c r="BL123" s="17">
        <f t="shared" si="38"/>
        <v>2.7340090395380798</v>
      </c>
      <c r="BM123" s="17">
        <f t="shared" si="39"/>
        <v>11.013956605679141</v>
      </c>
      <c r="BN123" s="17">
        <f t="shared" si="39"/>
        <v>4.0649837124911983</v>
      </c>
      <c r="BO123" s="26">
        <f t="shared" si="40"/>
        <v>8.8373677733877685</v>
      </c>
      <c r="BP123" s="26">
        <f t="shared" si="40"/>
        <v>2.9361036558705678</v>
      </c>
      <c r="BQ123" s="26">
        <f t="shared" si="41"/>
        <v>14.789649218749219</v>
      </c>
      <c r="BR123" s="26">
        <f t="shared" si="41"/>
        <v>3.1176510446074417</v>
      </c>
    </row>
    <row r="124" spans="1:70" x14ac:dyDescent="0.25">
      <c r="A124" s="17">
        <v>1995</v>
      </c>
      <c r="B124" s="23">
        <v>0.45</v>
      </c>
      <c r="C124" s="23">
        <f t="shared" si="24"/>
        <v>0.71</v>
      </c>
      <c r="F124" s="18">
        <v>1856</v>
      </c>
      <c r="G124" s="65">
        <v>7.5940400382096096E-2</v>
      </c>
      <c r="H124" s="65">
        <v>0.81028500000000003</v>
      </c>
      <c r="I124" s="65">
        <v>-6.3295199999970506E-2</v>
      </c>
      <c r="J124" s="65">
        <v>0.18226999999999999</v>
      </c>
      <c r="K124" s="65">
        <v>0.61829693099099303</v>
      </c>
      <c r="L124" s="18"/>
      <c r="M124" s="18">
        <v>0.14895366936306001</v>
      </c>
      <c r="AA124" s="17">
        <v>1866</v>
      </c>
      <c r="AB124" s="23">
        <v>0.18429080719520299</v>
      </c>
      <c r="AC124" s="23">
        <v>6.8861160085122594E-2</v>
      </c>
      <c r="AD124" s="23">
        <v>1.5187135798291699E-2</v>
      </c>
      <c r="AE124" s="23">
        <v>1.3970679756383709E-7</v>
      </c>
      <c r="AF124" s="23">
        <v>-0.1061334571316985</v>
      </c>
      <c r="AG124" s="23">
        <v>0.16926015686145404</v>
      </c>
      <c r="AH124" s="23">
        <v>0.33146594251517036</v>
      </c>
      <c r="AI124" s="23">
        <v>0.24941354893746631</v>
      </c>
      <c r="AJ124" s="46">
        <f t="shared" si="25"/>
        <v>1996</v>
      </c>
      <c r="AK124" s="23">
        <f t="shared" si="23"/>
        <v>0.33975426573890954</v>
      </c>
      <c r="AN124" s="17">
        <f t="shared" si="46"/>
        <v>0.33127582974361758</v>
      </c>
      <c r="AO124" s="26">
        <f t="shared" si="42"/>
        <v>2084</v>
      </c>
      <c r="AP124" s="26">
        <f t="shared" si="32"/>
        <v>6.1607432322236946</v>
      </c>
      <c r="AQ124" s="26">
        <f t="shared" si="33"/>
        <v>2.7651584625973555</v>
      </c>
      <c r="AR124" s="26">
        <f t="shared" si="34"/>
        <v>0.44883520678710109</v>
      </c>
      <c r="AT124" s="26">
        <f t="shared" si="43"/>
        <v>2084</v>
      </c>
      <c r="AU124" s="26">
        <f t="shared" si="26"/>
        <v>11.184300920059286</v>
      </c>
      <c r="AV124" s="26">
        <f t="shared" si="27"/>
        <v>4.1247310290559653</v>
      </c>
      <c r="AW124" s="26">
        <f t="shared" si="35"/>
        <v>0.36879649953428656</v>
      </c>
      <c r="AY124" s="26">
        <f t="shared" si="44"/>
        <v>2084</v>
      </c>
      <c r="AZ124" s="26">
        <f t="shared" si="28"/>
        <v>8.9558429032747426</v>
      </c>
      <c r="BA124" s="26">
        <f t="shared" si="29"/>
        <v>2.9690972389307717</v>
      </c>
      <c r="BB124" s="26">
        <f t="shared" si="36"/>
        <v>0.33152627519237843</v>
      </c>
      <c r="BD124" s="26">
        <f t="shared" si="45"/>
        <v>2084</v>
      </c>
      <c r="BE124" s="26">
        <f t="shared" si="30"/>
        <v>15.08932898558669</v>
      </c>
      <c r="BF124" s="26">
        <f t="shared" si="31"/>
        <v>3.1551976284583247</v>
      </c>
      <c r="BG124" s="26">
        <f t="shared" si="37"/>
        <v>0.20910125503076818</v>
      </c>
      <c r="BJ124" s="17">
        <f t="shared" si="38"/>
        <v>2084</v>
      </c>
      <c r="BK124" s="17">
        <f t="shared" si="38"/>
        <v>6.1607432322236946</v>
      </c>
      <c r="BL124" s="17">
        <f t="shared" si="38"/>
        <v>2.7651584625973555</v>
      </c>
      <c r="BM124" s="17">
        <f t="shared" si="39"/>
        <v>11.184300920059286</v>
      </c>
      <c r="BN124" s="17">
        <f t="shared" si="39"/>
        <v>4.1247310290559653</v>
      </c>
      <c r="BO124" s="26">
        <f t="shared" si="40"/>
        <v>8.9558429032747426</v>
      </c>
      <c r="BP124" s="26">
        <f t="shared" si="40"/>
        <v>2.9690972389307717</v>
      </c>
      <c r="BQ124" s="26">
        <f t="shared" si="41"/>
        <v>15.08932898558669</v>
      </c>
      <c r="BR124" s="26">
        <f t="shared" si="41"/>
        <v>3.1551976284583247</v>
      </c>
    </row>
    <row r="125" spans="1:70" x14ac:dyDescent="0.25">
      <c r="A125" s="17">
        <v>1996</v>
      </c>
      <c r="B125" s="23">
        <v>0.33</v>
      </c>
      <c r="C125" s="23">
        <f t="shared" si="24"/>
        <v>0.59000000000000008</v>
      </c>
      <c r="F125" s="18">
        <v>1857</v>
      </c>
      <c r="G125" s="65">
        <v>7.6741552401746696E-2</v>
      </c>
      <c r="H125" s="65">
        <v>0.80542749999999996</v>
      </c>
      <c r="I125" s="65">
        <v>-5.2887599999962703E-2</v>
      </c>
      <c r="J125" s="65">
        <v>0.18895999999999999</v>
      </c>
      <c r="K125" s="65">
        <v>0.97221607400700505</v>
      </c>
      <c r="L125" s="18"/>
      <c r="M125" s="18">
        <v>-0.226119421542578</v>
      </c>
      <c r="AA125" s="17">
        <v>1867</v>
      </c>
      <c r="AB125" s="23">
        <v>0.18743455320190699</v>
      </c>
      <c r="AC125" s="23">
        <v>7.1035756579894999E-2</v>
      </c>
      <c r="AD125" s="23">
        <v>1.58135461763361E-2</v>
      </c>
      <c r="AE125" s="23">
        <v>1.5293908161145031E-7</v>
      </c>
      <c r="AF125" s="23">
        <v>-0.11660901853364899</v>
      </c>
      <c r="AG125" s="23">
        <v>0.21385094558002743</v>
      </c>
      <c r="AH125" s="23">
        <v>0.37152593594359817</v>
      </c>
      <c r="AI125" s="23">
        <v>0.2670849888032138</v>
      </c>
      <c r="AJ125" s="46">
        <f t="shared" si="25"/>
        <v>1997</v>
      </c>
      <c r="AK125" s="23">
        <f t="shared" si="23"/>
        <v>0.42108150316084791</v>
      </c>
      <c r="AN125" s="17">
        <f t="shared" si="46"/>
        <v>0.33083897407457385</v>
      </c>
      <c r="AO125" s="26">
        <f t="shared" si="42"/>
        <v>2085</v>
      </c>
      <c r="AP125" s="26">
        <f t="shared" si="32"/>
        <v>6.2302579264081714</v>
      </c>
      <c r="AQ125" s="26">
        <f t="shared" si="33"/>
        <v>2.7964843543093139</v>
      </c>
      <c r="AR125" s="26">
        <f t="shared" si="34"/>
        <v>0.44885531022012198</v>
      </c>
      <c r="AT125" s="26">
        <f t="shared" si="43"/>
        <v>2085</v>
      </c>
      <c r="AU125" s="26">
        <f t="shared" si="26"/>
        <v>11.356013511587662</v>
      </c>
      <c r="AV125" s="26">
        <f t="shared" si="27"/>
        <v>4.1849418250992585</v>
      </c>
      <c r="AW125" s="26">
        <f t="shared" si="35"/>
        <v>0.3685220892726967</v>
      </c>
      <c r="AY125" s="26">
        <f t="shared" si="44"/>
        <v>2085</v>
      </c>
      <c r="AZ125" s="26">
        <f t="shared" si="28"/>
        <v>9.0750972557182195</v>
      </c>
      <c r="BA125" s="26">
        <f t="shared" si="29"/>
        <v>3.0022520000655391</v>
      </c>
      <c r="BB125" s="26">
        <f t="shared" si="36"/>
        <v>0.33082312128102209</v>
      </c>
      <c r="BD125" s="26">
        <f t="shared" si="45"/>
        <v>2085</v>
      </c>
      <c r="BE125" s="26">
        <f t="shared" si="30"/>
        <v>15.392478643166214</v>
      </c>
      <c r="BF125" s="26">
        <f t="shared" si="31"/>
        <v>3.1929604743081086</v>
      </c>
      <c r="BG125" s="26">
        <f t="shared" si="37"/>
        <v>0.2074364076331322</v>
      </c>
      <c r="BJ125" s="17">
        <f t="shared" si="38"/>
        <v>2085</v>
      </c>
      <c r="BK125" s="17">
        <f t="shared" si="38"/>
        <v>6.2302579264081714</v>
      </c>
      <c r="BL125" s="17">
        <f t="shared" si="38"/>
        <v>2.7964843543093139</v>
      </c>
      <c r="BM125" s="17">
        <f t="shared" si="39"/>
        <v>11.356013511587662</v>
      </c>
      <c r="BN125" s="17">
        <f t="shared" si="39"/>
        <v>4.1849418250992585</v>
      </c>
      <c r="BO125" s="26">
        <f t="shared" si="40"/>
        <v>9.0750972557182195</v>
      </c>
      <c r="BP125" s="26">
        <f t="shared" si="40"/>
        <v>3.0022520000655391</v>
      </c>
      <c r="BQ125" s="26">
        <f t="shared" si="41"/>
        <v>15.392478643166214</v>
      </c>
      <c r="BR125" s="26">
        <f t="shared" si="41"/>
        <v>3.1929604743081086</v>
      </c>
    </row>
    <row r="126" spans="1:70" x14ac:dyDescent="0.25">
      <c r="A126" s="17">
        <v>1997</v>
      </c>
      <c r="B126" s="23">
        <v>0.46</v>
      </c>
      <c r="C126" s="23">
        <f t="shared" si="24"/>
        <v>0.72</v>
      </c>
      <c r="F126" s="18">
        <v>1858</v>
      </c>
      <c r="G126" s="65">
        <v>7.7933512554585194E-2</v>
      </c>
      <c r="H126" s="65">
        <v>0.8119075</v>
      </c>
      <c r="I126" s="65">
        <v>-3.6320400000022297E-2</v>
      </c>
      <c r="J126" s="65">
        <v>0.19561000000000001</v>
      </c>
      <c r="K126" s="65">
        <v>0.20397345994582899</v>
      </c>
      <c r="L126" s="18"/>
      <c r="M126" s="18">
        <v>0.52657795249546702</v>
      </c>
      <c r="AA126" s="17">
        <v>1868</v>
      </c>
      <c r="AB126" s="23">
        <v>0.19012018654131399</v>
      </c>
      <c r="AC126" s="23">
        <v>7.2979088109271006E-2</v>
      </c>
      <c r="AD126" s="23">
        <v>1.6487323979314499E-2</v>
      </c>
      <c r="AE126" s="23">
        <v>1.5634698087959734E-7</v>
      </c>
      <c r="AF126" s="23">
        <v>-0.12617421915511989</v>
      </c>
      <c r="AG126" s="23">
        <v>0.24187561800486537</v>
      </c>
      <c r="AH126" s="23">
        <v>0.39528815382662585</v>
      </c>
      <c r="AI126" s="23">
        <v>0.25338110105625533</v>
      </c>
      <c r="AJ126" s="46">
        <f t="shared" si="25"/>
        <v>1998</v>
      </c>
      <c r="AK126" s="23">
        <f t="shared" si="23"/>
        <v>0.47627353080666529</v>
      </c>
      <c r="AN126" s="17">
        <f t="shared" si="46"/>
        <v>0.33042357521468801</v>
      </c>
      <c r="AO126" s="26">
        <f t="shared" si="42"/>
        <v>2086</v>
      </c>
      <c r="AP126" s="26">
        <f t="shared" si="32"/>
        <v>6.3001758115218536</v>
      </c>
      <c r="AQ126" s="26">
        <f t="shared" si="33"/>
        <v>2.8279867146740685</v>
      </c>
      <c r="AR126" s="26">
        <f t="shared" si="34"/>
        <v>0.44887425355689359</v>
      </c>
      <c r="AT126" s="26">
        <f t="shared" si="43"/>
        <v>2086</v>
      </c>
      <c r="AU126" s="26">
        <f t="shared" si="26"/>
        <v>11.529094380264723</v>
      </c>
      <c r="AV126" s="26">
        <f t="shared" si="27"/>
        <v>4.2456161006213051</v>
      </c>
      <c r="AW126" s="26">
        <f t="shared" si="35"/>
        <v>0.36825235014892993</v>
      </c>
      <c r="AY126" s="26">
        <f t="shared" si="44"/>
        <v>2086</v>
      </c>
      <c r="AZ126" s="26">
        <f t="shared" si="28"/>
        <v>9.1951308307184263</v>
      </c>
      <c r="BA126" s="26">
        <f t="shared" si="29"/>
        <v>3.0355679392749266</v>
      </c>
      <c r="BB126" s="26">
        <f t="shared" si="36"/>
        <v>0.33012775948047651</v>
      </c>
      <c r="BD126" s="26">
        <f t="shared" si="45"/>
        <v>2086</v>
      </c>
      <c r="BE126" s="26">
        <f t="shared" si="30"/>
        <v>15.699098191488702</v>
      </c>
      <c r="BF126" s="26">
        <f t="shared" si="31"/>
        <v>3.2309395821567932</v>
      </c>
      <c r="BG126" s="26">
        <f t="shared" si="37"/>
        <v>0.20580415147084397</v>
      </c>
      <c r="BJ126" s="17">
        <f t="shared" si="38"/>
        <v>2086</v>
      </c>
      <c r="BK126" s="17">
        <f t="shared" si="38"/>
        <v>6.3001758115218536</v>
      </c>
      <c r="BL126" s="17">
        <f t="shared" si="38"/>
        <v>2.8279867146740685</v>
      </c>
      <c r="BM126" s="17">
        <f t="shared" si="39"/>
        <v>11.529094380264723</v>
      </c>
      <c r="BN126" s="17">
        <f t="shared" si="39"/>
        <v>4.2456161006213051</v>
      </c>
      <c r="BO126" s="26">
        <f t="shared" si="40"/>
        <v>9.1951308307184263</v>
      </c>
      <c r="BP126" s="26">
        <f t="shared" si="40"/>
        <v>3.0355679392749266</v>
      </c>
      <c r="BQ126" s="26">
        <f t="shared" si="41"/>
        <v>15.699098191488702</v>
      </c>
      <c r="BR126" s="26">
        <f t="shared" si="41"/>
        <v>3.2309395821567932</v>
      </c>
    </row>
    <row r="127" spans="1:70" x14ac:dyDescent="0.25">
      <c r="A127" s="17">
        <v>1998</v>
      </c>
      <c r="B127" s="23">
        <v>0.61</v>
      </c>
      <c r="C127" s="23">
        <f t="shared" si="24"/>
        <v>0.87</v>
      </c>
      <c r="F127" s="18">
        <v>1859</v>
      </c>
      <c r="G127" s="65">
        <v>8.2579742358078606E-2</v>
      </c>
      <c r="H127" s="65">
        <v>0.82933250000000003</v>
      </c>
      <c r="I127" s="65">
        <v>-1.38060000000451E-2</v>
      </c>
      <c r="J127" s="65">
        <v>0.1976</v>
      </c>
      <c r="K127" s="65">
        <v>-0.24014346047924501</v>
      </c>
      <c r="L127" s="18"/>
      <c r="M127" s="18">
        <v>0.96826170270767697</v>
      </c>
      <c r="AA127" s="17">
        <v>1869</v>
      </c>
      <c r="AB127" s="23">
        <v>0.19223270800165501</v>
      </c>
      <c r="AC127" s="23">
        <v>7.4696256484550402E-2</v>
      </c>
      <c r="AD127" s="23">
        <v>1.7131705078154601E-2</v>
      </c>
      <c r="AE127" s="23">
        <v>1.5979115304529284E-7</v>
      </c>
      <c r="AF127" s="23">
        <v>-0.1250278605876852</v>
      </c>
      <c r="AG127" s="23">
        <v>0.26319570690525762</v>
      </c>
      <c r="AH127" s="23">
        <v>0.42222867567308542</v>
      </c>
      <c r="AI127" s="23">
        <v>-1.2532321356639698E-5</v>
      </c>
      <c r="AJ127" s="46">
        <f t="shared" si="25"/>
        <v>1999</v>
      </c>
      <c r="AK127" s="23">
        <f t="shared" si="23"/>
        <v>0.31798588229429287</v>
      </c>
      <c r="AN127" s="17">
        <f t="shared" si="46"/>
        <v>0.33002963316399558</v>
      </c>
      <c r="AO127" s="26">
        <f t="shared" si="42"/>
        <v>2087</v>
      </c>
      <c r="AP127" s="26">
        <f t="shared" si="32"/>
        <v>6.3704968875648547</v>
      </c>
      <c r="AQ127" s="26">
        <f t="shared" si="33"/>
        <v>2.8596655436915626</v>
      </c>
      <c r="AR127" s="26">
        <f t="shared" si="34"/>
        <v>0.44889207139769594</v>
      </c>
      <c r="AT127" s="26">
        <f t="shared" si="43"/>
        <v>2087</v>
      </c>
      <c r="AU127" s="26">
        <f t="shared" si="26"/>
        <v>11.703543526090925</v>
      </c>
      <c r="AV127" s="26">
        <f t="shared" si="27"/>
        <v>4.3067538556222189</v>
      </c>
      <c r="AW127" s="26">
        <f t="shared" si="35"/>
        <v>0.36798716952870669</v>
      </c>
      <c r="AY127" s="26">
        <f t="shared" si="44"/>
        <v>2087</v>
      </c>
      <c r="AZ127" s="26">
        <f t="shared" si="28"/>
        <v>9.3159436282755905</v>
      </c>
      <c r="BA127" s="26">
        <f t="shared" si="29"/>
        <v>3.0690450565589344</v>
      </c>
      <c r="BB127" s="26">
        <f t="shared" si="36"/>
        <v>0.32944006308108414</v>
      </c>
      <c r="BD127" s="26">
        <f t="shared" si="45"/>
        <v>2087</v>
      </c>
      <c r="BE127" s="26">
        <f t="shared" si="30"/>
        <v>16.009187630550514</v>
      </c>
      <c r="BF127" s="26">
        <f t="shared" si="31"/>
        <v>3.2691349520043218</v>
      </c>
      <c r="BG127" s="26">
        <f t="shared" si="37"/>
        <v>0.2042036752549389</v>
      </c>
      <c r="BJ127" s="17">
        <f t="shared" si="38"/>
        <v>2087</v>
      </c>
      <c r="BK127" s="17">
        <f t="shared" si="38"/>
        <v>6.3704968875648547</v>
      </c>
      <c r="BL127" s="17">
        <f t="shared" si="38"/>
        <v>2.8596655436915626</v>
      </c>
      <c r="BM127" s="17">
        <f t="shared" si="39"/>
        <v>11.703543526090925</v>
      </c>
      <c r="BN127" s="17">
        <f t="shared" si="39"/>
        <v>4.3067538556222189</v>
      </c>
      <c r="BO127" s="26">
        <f t="shared" si="40"/>
        <v>9.3159436282755905</v>
      </c>
      <c r="BP127" s="26">
        <f t="shared" si="40"/>
        <v>3.0690450565589344</v>
      </c>
      <c r="BQ127" s="26">
        <f t="shared" si="41"/>
        <v>16.009187630550514</v>
      </c>
      <c r="BR127" s="26">
        <f t="shared" si="41"/>
        <v>3.2691349520043218</v>
      </c>
    </row>
    <row r="128" spans="1:70" x14ac:dyDescent="0.25">
      <c r="A128" s="17">
        <v>1999</v>
      </c>
      <c r="B128" s="23">
        <v>0.38</v>
      </c>
      <c r="C128" s="23">
        <f t="shared" si="24"/>
        <v>0.64</v>
      </c>
      <c r="F128" s="18">
        <v>1860</v>
      </c>
      <c r="G128" s="65">
        <v>9.0692810043668096E-2</v>
      </c>
      <c r="H128" s="65">
        <v>0.758965</v>
      </c>
      <c r="I128" s="65">
        <v>1.48679999999786E-2</v>
      </c>
      <c r="J128" s="65">
        <v>0.19966999999999999</v>
      </c>
      <c r="K128" s="65">
        <v>0.30212423435338998</v>
      </c>
      <c r="L128" s="18"/>
      <c r="M128" s="18">
        <v>0.33299557570239402</v>
      </c>
      <c r="AA128" s="17">
        <v>1870</v>
      </c>
      <c r="AB128" s="23">
        <v>0.19453507951426199</v>
      </c>
      <c r="AC128" s="23">
        <v>7.6068098365403194E-2</v>
      </c>
      <c r="AD128" s="23">
        <v>1.7736138561352598E-2</v>
      </c>
      <c r="AE128" s="23">
        <v>1.6327324272341369E-7</v>
      </c>
      <c r="AF128" s="23">
        <v>-0.13226078874584019</v>
      </c>
      <c r="AG128" s="23">
        <v>0.26804120699027145</v>
      </c>
      <c r="AH128" s="23">
        <v>0.42411989795869176</v>
      </c>
      <c r="AI128" s="23">
        <v>0.15900878768463289</v>
      </c>
      <c r="AJ128" s="46">
        <f t="shared" si="25"/>
        <v>2000</v>
      </c>
      <c r="AK128" s="23">
        <f t="shared" si="23"/>
        <v>0.31000552027974182</v>
      </c>
      <c r="AN128" s="17">
        <f t="shared" si="46"/>
        <v>0.32965714792248235</v>
      </c>
      <c r="AO128" s="26">
        <f t="shared" si="42"/>
        <v>2088</v>
      </c>
      <c r="AP128" s="26">
        <f t="shared" si="32"/>
        <v>6.4412211545368336</v>
      </c>
      <c r="AQ128" s="26">
        <f t="shared" si="33"/>
        <v>2.8915208413619098</v>
      </c>
      <c r="AR128" s="26">
        <f t="shared" si="34"/>
        <v>0.44890879725893051</v>
      </c>
      <c r="AT128" s="26">
        <f t="shared" si="43"/>
        <v>2088</v>
      </c>
      <c r="AU128" s="26">
        <f t="shared" si="26"/>
        <v>11.879360949065813</v>
      </c>
      <c r="AV128" s="26">
        <f t="shared" si="27"/>
        <v>4.3683550901016588</v>
      </c>
      <c r="AW128" s="26">
        <f t="shared" si="35"/>
        <v>0.36772643821763695</v>
      </c>
      <c r="AY128" s="26">
        <f t="shared" si="44"/>
        <v>2088</v>
      </c>
      <c r="AZ128" s="26">
        <f t="shared" si="28"/>
        <v>9.4375356483888027</v>
      </c>
      <c r="BA128" s="26">
        <f t="shared" si="29"/>
        <v>3.1026833519175625</v>
      </c>
      <c r="BB128" s="26">
        <f t="shared" si="36"/>
        <v>0.32875990804307686</v>
      </c>
      <c r="BD128" s="26">
        <f t="shared" si="45"/>
        <v>2088</v>
      </c>
      <c r="BE128" s="26">
        <f t="shared" si="30"/>
        <v>16.322746960356199</v>
      </c>
      <c r="BF128" s="26">
        <f t="shared" si="31"/>
        <v>3.3075465838507512</v>
      </c>
      <c r="BG128" s="26">
        <f t="shared" si="37"/>
        <v>0.20263418846619019</v>
      </c>
      <c r="BJ128" s="17">
        <f t="shared" si="38"/>
        <v>2088</v>
      </c>
      <c r="BK128" s="17">
        <f t="shared" si="38"/>
        <v>6.4412211545368336</v>
      </c>
      <c r="BL128" s="17">
        <f t="shared" si="38"/>
        <v>2.8915208413619098</v>
      </c>
      <c r="BM128" s="17">
        <f t="shared" si="39"/>
        <v>11.879360949065813</v>
      </c>
      <c r="BN128" s="17">
        <f t="shared" si="39"/>
        <v>4.3683550901016588</v>
      </c>
      <c r="BO128" s="26">
        <f t="shared" si="40"/>
        <v>9.4375356483888027</v>
      </c>
      <c r="BP128" s="26">
        <f t="shared" si="40"/>
        <v>3.1026833519175625</v>
      </c>
      <c r="BQ128" s="26">
        <f t="shared" si="41"/>
        <v>16.322746960356199</v>
      </c>
      <c r="BR128" s="26">
        <f t="shared" si="41"/>
        <v>3.3075465838507512</v>
      </c>
    </row>
    <row r="129" spans="1:70" x14ac:dyDescent="0.25">
      <c r="A129" s="17">
        <v>2000</v>
      </c>
      <c r="B129" s="23">
        <v>0.39</v>
      </c>
      <c r="C129" s="23">
        <f t="shared" si="24"/>
        <v>0.65</v>
      </c>
      <c r="D129" s="23">
        <f>A129*A129*$A$164+A129*$B$164+$C$164</f>
        <v>0.75517391304350667</v>
      </c>
      <c r="F129" s="18">
        <v>1861</v>
      </c>
      <c r="G129" s="65">
        <v>9.5302995087336306E-2</v>
      </c>
      <c r="H129" s="65">
        <v>0.75528249999999997</v>
      </c>
      <c r="I129" s="65">
        <v>5.09759999999915E-2</v>
      </c>
      <c r="J129" s="65">
        <v>0.20696500000000001</v>
      </c>
      <c r="K129" s="65">
        <v>-0.34294736302693701</v>
      </c>
      <c r="L129" s="18"/>
      <c r="M129" s="18">
        <v>0.93559185823330204</v>
      </c>
      <c r="AA129" s="17">
        <v>1871</v>
      </c>
      <c r="AB129" s="23">
        <v>0.197007250181817</v>
      </c>
      <c r="AC129" s="23">
        <v>7.6994572933597905E-2</v>
      </c>
      <c r="AD129" s="23">
        <v>1.8428146048438E-2</v>
      </c>
      <c r="AE129" s="23">
        <v>1.7665388147620863E-7</v>
      </c>
      <c r="AF129" s="23">
        <v>-0.1311392084858789</v>
      </c>
      <c r="AG129" s="23">
        <v>0.27795715531099491</v>
      </c>
      <c r="AH129" s="23">
        <v>0.43924809264285036</v>
      </c>
      <c r="AI129" s="23">
        <v>0.21378380869686292</v>
      </c>
      <c r="AJ129" s="46">
        <f t="shared" si="25"/>
        <v>2001</v>
      </c>
      <c r="AK129" s="23">
        <f t="shared" si="23"/>
        <v>0.37936355673074323</v>
      </c>
      <c r="AN129" s="17">
        <f t="shared" si="46"/>
        <v>0.32930611949014121</v>
      </c>
      <c r="AO129" s="26">
        <f t="shared" si="42"/>
        <v>2089</v>
      </c>
      <c r="AP129" s="26">
        <f t="shared" si="32"/>
        <v>6.5123486124379042</v>
      </c>
      <c r="AQ129" s="26">
        <f t="shared" si="33"/>
        <v>2.9235526076848828</v>
      </c>
      <c r="AR129" s="26">
        <f t="shared" si="34"/>
        <v>0.44892446361074761</v>
      </c>
      <c r="AT129" s="26">
        <f t="shared" si="43"/>
        <v>2089</v>
      </c>
      <c r="AU129" s="26">
        <f t="shared" si="26"/>
        <v>12.056546649190295</v>
      </c>
      <c r="AV129" s="26">
        <f t="shared" si="27"/>
        <v>4.4304198040599658</v>
      </c>
      <c r="AW129" s="26">
        <f t="shared" si="35"/>
        <v>0.36747005033630487</v>
      </c>
      <c r="AY129" s="26">
        <f t="shared" si="44"/>
        <v>2089</v>
      </c>
      <c r="AZ129" s="26">
        <f t="shared" si="28"/>
        <v>9.5599068910594269</v>
      </c>
      <c r="BA129" s="26">
        <f t="shared" si="29"/>
        <v>3.1364828253506971</v>
      </c>
      <c r="BB129" s="26">
        <f t="shared" si="36"/>
        <v>0.3280871729288477</v>
      </c>
      <c r="BD129" s="26">
        <f t="shared" si="45"/>
        <v>2089</v>
      </c>
      <c r="BE129" s="26">
        <f t="shared" si="30"/>
        <v>16.639776180903937</v>
      </c>
      <c r="BF129" s="26">
        <f t="shared" si="31"/>
        <v>3.3461744776960245</v>
      </c>
      <c r="BG129" s="26">
        <f t="shared" si="37"/>
        <v>0.20109492106847843</v>
      </c>
      <c r="BJ129" s="17">
        <f t="shared" si="38"/>
        <v>2089</v>
      </c>
      <c r="BK129" s="17">
        <f t="shared" si="38"/>
        <v>6.5123486124379042</v>
      </c>
      <c r="BL129" s="17">
        <f t="shared" si="38"/>
        <v>2.9235526076848828</v>
      </c>
      <c r="BM129" s="17">
        <f t="shared" si="39"/>
        <v>12.056546649190295</v>
      </c>
      <c r="BN129" s="17">
        <f t="shared" si="39"/>
        <v>4.4304198040599658</v>
      </c>
      <c r="BO129" s="26">
        <f t="shared" si="40"/>
        <v>9.5599068910594269</v>
      </c>
      <c r="BP129" s="26">
        <f t="shared" si="40"/>
        <v>3.1364828253506971</v>
      </c>
      <c r="BQ129" s="26">
        <f t="shared" si="41"/>
        <v>16.639776180903937</v>
      </c>
      <c r="BR129" s="26">
        <f t="shared" si="41"/>
        <v>3.3461744776960245</v>
      </c>
    </row>
    <row r="130" spans="1:70" x14ac:dyDescent="0.25">
      <c r="A130" s="17">
        <v>2001</v>
      </c>
      <c r="B130" s="23">
        <v>0.54</v>
      </c>
      <c r="C130" s="23">
        <f t="shared" si="24"/>
        <v>0.8</v>
      </c>
      <c r="D130" s="23">
        <f t="shared" ref="D130:D153" si="47">A130*A130*$A$164+A130*$B$164+$C$164</f>
        <v>0.77477075098818204</v>
      </c>
      <c r="F130" s="18">
        <v>1862</v>
      </c>
      <c r="G130" s="65">
        <v>9.7159137008733604E-2</v>
      </c>
      <c r="H130" s="65">
        <v>0.74794000000000005</v>
      </c>
      <c r="I130" s="65">
        <v>9.4730400000003101E-2</v>
      </c>
      <c r="J130" s="65">
        <v>0.21901499999999999</v>
      </c>
      <c r="K130" s="65">
        <v>-0.31676967031446601</v>
      </c>
      <c r="L130" s="18"/>
      <c r="M130" s="18">
        <v>0.84812340727493196</v>
      </c>
      <c r="AA130" s="17">
        <v>1872</v>
      </c>
      <c r="AB130" s="23">
        <v>0.20006878717566201</v>
      </c>
      <c r="AC130" s="23">
        <v>7.7731539960350607E-2</v>
      </c>
      <c r="AD130" s="23">
        <v>1.9090860399766599E-2</v>
      </c>
      <c r="AE130" s="23">
        <v>1.8021672698171136E-7</v>
      </c>
      <c r="AF130" s="23">
        <v>-0.13345899694798091</v>
      </c>
      <c r="AG130" s="23">
        <v>0.26468377388815112</v>
      </c>
      <c r="AH130" s="23">
        <v>0.42811614469267639</v>
      </c>
      <c r="AI130" s="23">
        <v>0.1764558667721399</v>
      </c>
      <c r="AJ130" s="46">
        <f t="shared" si="25"/>
        <v>2002</v>
      </c>
      <c r="AK130" s="23">
        <f t="shared" si="23"/>
        <v>0.4236105209276671</v>
      </c>
      <c r="AN130" s="17">
        <f t="shared" si="46"/>
        <v>0.32897654786696506</v>
      </c>
      <c r="AO130" s="26">
        <f t="shared" si="42"/>
        <v>2090</v>
      </c>
      <c r="AP130" s="26">
        <f t="shared" si="32"/>
        <v>6.5838792612680663</v>
      </c>
      <c r="AQ130" s="26">
        <f t="shared" si="33"/>
        <v>2.9557608426606521</v>
      </c>
      <c r="AR130" s="26">
        <f t="shared" si="34"/>
        <v>0.44893910191350739</v>
      </c>
      <c r="AT130" s="26">
        <f t="shared" si="43"/>
        <v>2090</v>
      </c>
      <c r="AU130" s="26">
        <f t="shared" si="26"/>
        <v>12.235100626463009</v>
      </c>
      <c r="AV130" s="26">
        <f t="shared" si="27"/>
        <v>4.4929479974965716</v>
      </c>
      <c r="AW130" s="26">
        <f t="shared" si="35"/>
        <v>0.36721790320047559</v>
      </c>
      <c r="AY130" s="26">
        <f t="shared" si="44"/>
        <v>2090</v>
      </c>
      <c r="AZ130" s="26">
        <f t="shared" si="28"/>
        <v>9.6830573562856443</v>
      </c>
      <c r="BA130" s="26">
        <f t="shared" si="29"/>
        <v>3.1704434768585088</v>
      </c>
      <c r="BB130" s="26">
        <f t="shared" si="36"/>
        <v>0.32742173883752246</v>
      </c>
      <c r="BD130" s="26">
        <f t="shared" si="45"/>
        <v>2090</v>
      </c>
      <c r="BE130" s="26">
        <f t="shared" si="30"/>
        <v>16.960275292191</v>
      </c>
      <c r="BF130" s="26">
        <f t="shared" si="31"/>
        <v>3.3850186335402555</v>
      </c>
      <c r="BG130" s="26">
        <f t="shared" si="37"/>
        <v>0.19958512319070762</v>
      </c>
      <c r="BJ130" s="17">
        <f t="shared" si="38"/>
        <v>2090</v>
      </c>
      <c r="BK130" s="17">
        <f t="shared" si="38"/>
        <v>6.5838792612680663</v>
      </c>
      <c r="BL130" s="17">
        <f t="shared" si="38"/>
        <v>2.9557608426606521</v>
      </c>
      <c r="BM130" s="17">
        <f t="shared" si="39"/>
        <v>12.235100626463009</v>
      </c>
      <c r="BN130" s="17">
        <f t="shared" si="39"/>
        <v>4.4929479974965716</v>
      </c>
      <c r="BO130" s="26">
        <f t="shared" si="40"/>
        <v>9.6830573562856443</v>
      </c>
      <c r="BP130" s="26">
        <f t="shared" si="40"/>
        <v>3.1704434768585088</v>
      </c>
      <c r="BQ130" s="26">
        <f t="shared" si="41"/>
        <v>16.960275292191</v>
      </c>
      <c r="BR130" s="26">
        <f t="shared" si="41"/>
        <v>3.3850186335402555</v>
      </c>
    </row>
    <row r="131" spans="1:70" x14ac:dyDescent="0.25">
      <c r="A131" s="17">
        <v>2002</v>
      </c>
      <c r="B131" s="23">
        <v>0.63</v>
      </c>
      <c r="C131" s="23">
        <f t="shared" si="24"/>
        <v>0.89</v>
      </c>
      <c r="D131" s="23">
        <f t="shared" si="47"/>
        <v>0.79458385093164452</v>
      </c>
      <c r="F131" s="18">
        <v>1863</v>
      </c>
      <c r="G131" s="65">
        <v>0.103584849344978</v>
      </c>
      <c r="H131" s="65">
        <v>0.73884249999999996</v>
      </c>
      <c r="I131" s="65">
        <v>0.14655600000003199</v>
      </c>
      <c r="J131" s="65">
        <v>0.22639000000000001</v>
      </c>
      <c r="K131" s="65">
        <v>0.90538000585986</v>
      </c>
      <c r="L131" s="18"/>
      <c r="M131" s="18">
        <v>-0.435898656487475</v>
      </c>
      <c r="AA131" s="17">
        <v>1873</v>
      </c>
      <c r="AB131" s="23">
        <v>0.20362247037655201</v>
      </c>
      <c r="AC131" s="23">
        <v>7.8287397218225405E-2</v>
      </c>
      <c r="AD131" s="23">
        <v>1.9742680839586E-2</v>
      </c>
      <c r="AE131" s="23">
        <v>1.838224107823323E-7</v>
      </c>
      <c r="AF131" s="23">
        <v>-0.14753729923531081</v>
      </c>
      <c r="AG131" s="23">
        <v>0.14985246781467518</v>
      </c>
      <c r="AH131" s="23">
        <v>0.30396790083613862</v>
      </c>
      <c r="AI131" s="23">
        <v>-1.0928923764966547</v>
      </c>
      <c r="AJ131" s="46">
        <f t="shared" si="25"/>
        <v>2003</v>
      </c>
      <c r="AK131" s="23">
        <f t="shared" si="23"/>
        <v>0.43221354629684405</v>
      </c>
      <c r="AN131" s="17">
        <f t="shared" si="46"/>
        <v>0.32866843305297522</v>
      </c>
      <c r="AO131" s="26">
        <f t="shared" si="42"/>
        <v>2091</v>
      </c>
      <c r="AP131" s="26">
        <f t="shared" si="32"/>
        <v>6.6558131010277748</v>
      </c>
      <c r="AQ131" s="26">
        <f t="shared" si="33"/>
        <v>2.9881455462892177</v>
      </c>
      <c r="AR131" s="26">
        <f t="shared" si="34"/>
        <v>0.44895274265255364</v>
      </c>
      <c r="AT131" s="26">
        <f t="shared" si="43"/>
        <v>2091</v>
      </c>
      <c r="AU131" s="26">
        <f t="shared" si="26"/>
        <v>12.415022880885317</v>
      </c>
      <c r="AV131" s="26">
        <f t="shared" si="27"/>
        <v>4.5559396704123856</v>
      </c>
      <c r="AW131" s="26">
        <f t="shared" si="35"/>
        <v>0.36696989720630308</v>
      </c>
      <c r="AY131" s="26">
        <f t="shared" si="44"/>
        <v>2091</v>
      </c>
      <c r="AZ131" s="26">
        <f t="shared" si="28"/>
        <v>9.8069870440695013</v>
      </c>
      <c r="BA131" s="26">
        <f t="shared" si="29"/>
        <v>3.2045653064409407</v>
      </c>
      <c r="BB131" s="26">
        <f t="shared" si="36"/>
        <v>0.32676348934087879</v>
      </c>
      <c r="BD131" s="26">
        <f t="shared" si="45"/>
        <v>2091</v>
      </c>
      <c r="BE131" s="26">
        <f t="shared" si="30"/>
        <v>17.284244294221025</v>
      </c>
      <c r="BF131" s="26">
        <f t="shared" si="31"/>
        <v>3.4240790513831598</v>
      </c>
      <c r="BG131" s="26">
        <f t="shared" si="37"/>
        <v>0.19810406478274542</v>
      </c>
      <c r="BJ131" s="17">
        <f t="shared" si="38"/>
        <v>2091</v>
      </c>
      <c r="BK131" s="17">
        <f t="shared" si="38"/>
        <v>6.6558131010277748</v>
      </c>
      <c r="BL131" s="17">
        <f t="shared" si="38"/>
        <v>2.9881455462892177</v>
      </c>
      <c r="BM131" s="17">
        <f t="shared" si="39"/>
        <v>12.415022880885317</v>
      </c>
      <c r="BN131" s="17">
        <f t="shared" si="39"/>
        <v>4.5559396704123856</v>
      </c>
      <c r="BO131" s="26">
        <f t="shared" si="40"/>
        <v>9.8069870440695013</v>
      </c>
      <c r="BP131" s="26">
        <f t="shared" si="40"/>
        <v>3.2045653064409407</v>
      </c>
      <c r="BQ131" s="26">
        <f t="shared" si="41"/>
        <v>17.284244294221025</v>
      </c>
      <c r="BR131" s="26">
        <f t="shared" si="41"/>
        <v>3.4240790513831598</v>
      </c>
    </row>
    <row r="132" spans="1:70" x14ac:dyDescent="0.25">
      <c r="A132" s="17">
        <v>2003</v>
      </c>
      <c r="B132" s="23">
        <v>0.62</v>
      </c>
      <c r="C132" s="23">
        <f t="shared" si="24"/>
        <v>0.88</v>
      </c>
      <c r="D132" s="23">
        <f t="shared" si="47"/>
        <v>0.81461321287406463</v>
      </c>
      <c r="F132" s="18">
        <v>1864</v>
      </c>
      <c r="G132" s="65">
        <v>0.11177004175764201</v>
      </c>
      <c r="H132" s="65">
        <v>0.71470999999999996</v>
      </c>
      <c r="I132" s="65">
        <v>0.20709000000010699</v>
      </c>
      <c r="J132" s="65">
        <v>0.228825</v>
      </c>
      <c r="K132" s="65">
        <v>0.53294882938584598</v>
      </c>
      <c r="L132" s="18"/>
      <c r="M132" s="18">
        <v>-0.14238378763627799</v>
      </c>
      <c r="AA132" s="17">
        <v>1874</v>
      </c>
      <c r="AB132" s="23">
        <v>0.20726971319418699</v>
      </c>
      <c r="AC132" s="23">
        <v>7.92671350061981E-2</v>
      </c>
      <c r="AD132" s="23">
        <v>2.03716793383838E-2</v>
      </c>
      <c r="AE132" s="23">
        <v>1.9733157751313493E-7</v>
      </c>
      <c r="AF132" s="23">
        <v>-0.15097246628138869</v>
      </c>
      <c r="AG132" s="23">
        <v>0.25023139160664021</v>
      </c>
      <c r="AH132" s="23">
        <v>0.40616765019559797</v>
      </c>
      <c r="AI132" s="23">
        <v>-0.51906773382488725</v>
      </c>
      <c r="AJ132" s="46">
        <f t="shared" si="25"/>
        <v>2004</v>
      </c>
      <c r="AK132" s="23">
        <f t="shared" si="23"/>
        <v>0.38507455676643804</v>
      </c>
      <c r="AN132" s="17">
        <f t="shared" si="46"/>
        <v>0.32838177504816457</v>
      </c>
      <c r="AO132" s="26">
        <f t="shared" si="42"/>
        <v>2092</v>
      </c>
      <c r="AP132" s="26">
        <f t="shared" si="32"/>
        <v>6.7281501317164611</v>
      </c>
      <c r="AQ132" s="26">
        <f t="shared" si="33"/>
        <v>3.0207067185704659</v>
      </c>
      <c r="AR132" s="26">
        <f t="shared" si="34"/>
        <v>0.44896541537188234</v>
      </c>
      <c r="AT132" s="26">
        <f t="shared" si="43"/>
        <v>2092</v>
      </c>
      <c r="AU132" s="26">
        <f t="shared" si="26"/>
        <v>12.596313412456311</v>
      </c>
      <c r="AV132" s="26">
        <f t="shared" si="27"/>
        <v>4.6193948228068393</v>
      </c>
      <c r="AW132" s="26">
        <f t="shared" si="35"/>
        <v>0.36672593572011214</v>
      </c>
      <c r="AY132" s="26">
        <f t="shared" si="44"/>
        <v>2092</v>
      </c>
      <c r="AZ132" s="26">
        <f t="shared" si="28"/>
        <v>9.9316959544094061</v>
      </c>
      <c r="BA132" s="26">
        <f t="shared" si="29"/>
        <v>3.2388483140980497</v>
      </c>
      <c r="BB132" s="26">
        <f t="shared" si="36"/>
        <v>0.32611231042167454</v>
      </c>
      <c r="BD132" s="26">
        <f t="shared" si="45"/>
        <v>2092</v>
      </c>
      <c r="BE132" s="26">
        <f t="shared" si="30"/>
        <v>17.611683186994924</v>
      </c>
      <c r="BF132" s="26">
        <f t="shared" si="31"/>
        <v>3.4633557312250787</v>
      </c>
      <c r="BG132" s="26">
        <f t="shared" si="37"/>
        <v>0.19665103525042629</v>
      </c>
      <c r="BJ132" s="17">
        <f t="shared" si="38"/>
        <v>2092</v>
      </c>
      <c r="BK132" s="17">
        <f t="shared" si="38"/>
        <v>6.7281501317164611</v>
      </c>
      <c r="BL132" s="17">
        <f t="shared" si="38"/>
        <v>3.0207067185704659</v>
      </c>
      <c r="BM132" s="17">
        <f t="shared" si="39"/>
        <v>12.596313412456311</v>
      </c>
      <c r="BN132" s="17">
        <f t="shared" si="39"/>
        <v>4.6193948228068393</v>
      </c>
      <c r="BO132" s="26">
        <f t="shared" si="40"/>
        <v>9.9316959544094061</v>
      </c>
      <c r="BP132" s="26">
        <f t="shared" si="40"/>
        <v>3.2388483140980497</v>
      </c>
      <c r="BQ132" s="26">
        <f t="shared" si="41"/>
        <v>17.611683186994924</v>
      </c>
      <c r="BR132" s="26">
        <f t="shared" si="41"/>
        <v>3.4633557312250787</v>
      </c>
    </row>
    <row r="133" spans="1:70" x14ac:dyDescent="0.25">
      <c r="A133" s="17">
        <v>2004</v>
      </c>
      <c r="B133" s="23">
        <v>0.53</v>
      </c>
      <c r="C133" s="23">
        <f t="shared" si="24"/>
        <v>0.79</v>
      </c>
      <c r="D133" s="23">
        <f t="shared" si="47"/>
        <v>0.83485883681538553</v>
      </c>
      <c r="F133" s="18">
        <v>1865</v>
      </c>
      <c r="G133" s="65">
        <v>0.11868213155021801</v>
      </c>
      <c r="H133" s="65">
        <v>0.70181000000000004</v>
      </c>
      <c r="I133" s="65">
        <v>0.27420839999990698</v>
      </c>
      <c r="J133" s="65">
        <v>0.23646500000000001</v>
      </c>
      <c r="K133" s="65">
        <v>4.3375456126532798E-2</v>
      </c>
      <c r="L133" s="18"/>
      <c r="M133" s="18">
        <v>0.26644327529210399</v>
      </c>
      <c r="AA133" s="17">
        <v>1875</v>
      </c>
      <c r="AB133" s="23">
        <v>0.211464567151741</v>
      </c>
      <c r="AC133" s="23">
        <v>8.0244052582752398E-2</v>
      </c>
      <c r="AD133" s="23">
        <v>2.1011347753711E-2</v>
      </c>
      <c r="AE133" s="23">
        <v>2.0102787176811986E-7</v>
      </c>
      <c r="AF133" s="23">
        <v>-0.14908784329838742</v>
      </c>
      <c r="AG133" s="23">
        <v>0.23953834829158774</v>
      </c>
      <c r="AH133" s="23">
        <v>0.40317067350927649</v>
      </c>
      <c r="AI133" s="23">
        <v>-7.107492842869359E-2</v>
      </c>
      <c r="AJ133" s="46">
        <f t="shared" si="25"/>
        <v>2005</v>
      </c>
      <c r="AK133" s="23">
        <f t="shared" si="23"/>
        <v>0.46916581680113478</v>
      </c>
      <c r="AN133" s="17">
        <f t="shared" si="46"/>
        <v>0.32811657385251181</v>
      </c>
      <c r="AO133" s="26">
        <f t="shared" si="42"/>
        <v>2093</v>
      </c>
      <c r="AP133" s="26">
        <f t="shared" si="32"/>
        <v>6.8008903533341254</v>
      </c>
      <c r="AQ133" s="26">
        <f t="shared" si="33"/>
        <v>3.0534443595044536</v>
      </c>
      <c r="AR133" s="26">
        <f t="shared" si="34"/>
        <v>0.44897714870634658</v>
      </c>
      <c r="AT133" s="26">
        <f t="shared" si="43"/>
        <v>2093</v>
      </c>
      <c r="AU133" s="26">
        <f t="shared" si="26"/>
        <v>12.778972221176446</v>
      </c>
      <c r="AV133" s="26">
        <f t="shared" si="27"/>
        <v>4.6833134546795918</v>
      </c>
      <c r="AW133" s="26">
        <f t="shared" si="35"/>
        <v>0.36648592497280202</v>
      </c>
      <c r="AY133" s="26">
        <f t="shared" si="44"/>
        <v>2093</v>
      </c>
      <c r="AZ133" s="26">
        <f t="shared" si="28"/>
        <v>10.057184087306268</v>
      </c>
      <c r="BA133" s="26">
        <f t="shared" si="29"/>
        <v>3.2732924998297221</v>
      </c>
      <c r="BB133" s="26">
        <f t="shared" si="36"/>
        <v>0.32546809041321284</v>
      </c>
      <c r="BD133" s="26">
        <f t="shared" si="45"/>
        <v>2093</v>
      </c>
      <c r="BE133" s="26">
        <f t="shared" si="30"/>
        <v>17.942591970509056</v>
      </c>
      <c r="BF133" s="26">
        <f t="shared" si="31"/>
        <v>3.5028486730658983</v>
      </c>
      <c r="BG133" s="26">
        <f t="shared" si="37"/>
        <v>0.19522534307324593</v>
      </c>
      <c r="BJ133" s="17">
        <f t="shared" si="38"/>
        <v>2093</v>
      </c>
      <c r="BK133" s="17">
        <f t="shared" si="38"/>
        <v>6.8008903533341254</v>
      </c>
      <c r="BL133" s="17">
        <f t="shared" si="38"/>
        <v>3.0534443595044536</v>
      </c>
      <c r="BM133" s="17">
        <f t="shared" si="39"/>
        <v>12.778972221176446</v>
      </c>
      <c r="BN133" s="17">
        <f t="shared" si="39"/>
        <v>4.6833134546795918</v>
      </c>
      <c r="BO133" s="26">
        <f t="shared" si="40"/>
        <v>10.057184087306268</v>
      </c>
      <c r="BP133" s="26">
        <f t="shared" si="40"/>
        <v>3.2732924998297221</v>
      </c>
      <c r="BQ133" s="26">
        <f t="shared" si="41"/>
        <v>17.942591970509056</v>
      </c>
      <c r="BR133" s="26">
        <f t="shared" si="41"/>
        <v>3.5028486730658983</v>
      </c>
    </row>
    <row r="134" spans="1:70" x14ac:dyDescent="0.25">
      <c r="A134" s="17">
        <v>2005</v>
      </c>
      <c r="B134" s="23">
        <v>0.68</v>
      </c>
      <c r="C134" s="23">
        <f t="shared" si="24"/>
        <v>0.94000000000000006</v>
      </c>
      <c r="D134" s="23">
        <f t="shared" si="47"/>
        <v>0.85532072275549353</v>
      </c>
      <c r="F134" s="18">
        <v>1866</v>
      </c>
      <c r="G134" s="65">
        <v>0.12256196097161599</v>
      </c>
      <c r="H134" s="65">
        <v>0.71182500000000004</v>
      </c>
      <c r="I134" s="65">
        <v>0.334954799999991</v>
      </c>
      <c r="J134" s="65">
        <v>0.24401500000000001</v>
      </c>
      <c r="K134" s="65">
        <v>0.45907842670097199</v>
      </c>
      <c r="L134" s="18"/>
      <c r="M134" s="18">
        <v>-0.20366126583486099</v>
      </c>
      <c r="AA134" s="17">
        <v>1876</v>
      </c>
      <c r="AB134" s="23">
        <v>0.215637994982772</v>
      </c>
      <c r="AC134" s="23">
        <v>8.1067115949805604E-2</v>
      </c>
      <c r="AD134" s="23">
        <v>2.1581722603351498E-2</v>
      </c>
      <c r="AE134" s="23">
        <v>2.1463093817408933E-7</v>
      </c>
      <c r="AF134" s="23">
        <v>-0.15512315854520281</v>
      </c>
      <c r="AG134" s="23">
        <v>0.20442948659395488</v>
      </c>
      <c r="AH134" s="23">
        <v>0.36759337621561938</v>
      </c>
      <c r="AI134" s="23">
        <v>0.13522400473986779</v>
      </c>
      <c r="AJ134" s="46">
        <f t="shared" si="25"/>
        <v>2006</v>
      </c>
      <c r="AK134" s="23">
        <f t="shared" si="23"/>
        <v>0.44989408895892635</v>
      </c>
      <c r="AN134" s="17">
        <f t="shared" si="46"/>
        <v>0.32787282946605245</v>
      </c>
      <c r="AO134" s="26">
        <f t="shared" si="42"/>
        <v>2094</v>
      </c>
      <c r="AP134" s="26">
        <f t="shared" si="32"/>
        <v>6.8740337658811086</v>
      </c>
      <c r="AQ134" s="26">
        <f t="shared" si="33"/>
        <v>3.0863584690912376</v>
      </c>
      <c r="AR134" s="26">
        <f t="shared" si="34"/>
        <v>0.44898797041268684</v>
      </c>
      <c r="AT134" s="26">
        <f t="shared" si="43"/>
        <v>2094</v>
      </c>
      <c r="AU134" s="26">
        <f t="shared" si="26"/>
        <v>12.96299930704572</v>
      </c>
      <c r="AV134" s="26">
        <f t="shared" si="27"/>
        <v>4.7476955660314388</v>
      </c>
      <c r="AW134" s="26">
        <f t="shared" si="35"/>
        <v>0.36624977395863512</v>
      </c>
      <c r="AY134" s="26">
        <f t="shared" si="44"/>
        <v>2094</v>
      </c>
      <c r="AZ134" s="26">
        <f t="shared" si="28"/>
        <v>10.183451442759406</v>
      </c>
      <c r="BA134" s="26">
        <f t="shared" si="29"/>
        <v>3.3078978636359579</v>
      </c>
      <c r="BB134" s="26">
        <f t="shared" si="36"/>
        <v>0.32483071994102014</v>
      </c>
      <c r="BD134" s="26">
        <f t="shared" si="45"/>
        <v>2094</v>
      </c>
      <c r="BE134" s="26">
        <f t="shared" si="30"/>
        <v>18.276970644762514</v>
      </c>
      <c r="BF134" s="26">
        <f t="shared" si="31"/>
        <v>3.5425578769055051</v>
      </c>
      <c r="BG134" s="26">
        <f t="shared" si="37"/>
        <v>0.19382631540860235</v>
      </c>
      <c r="BJ134" s="17">
        <f t="shared" si="38"/>
        <v>2094</v>
      </c>
      <c r="BK134" s="17">
        <f t="shared" si="38"/>
        <v>6.8740337658811086</v>
      </c>
      <c r="BL134" s="17">
        <f t="shared" si="38"/>
        <v>3.0863584690912376</v>
      </c>
      <c r="BM134" s="17">
        <f t="shared" si="39"/>
        <v>12.96299930704572</v>
      </c>
      <c r="BN134" s="17">
        <f t="shared" si="39"/>
        <v>4.7476955660314388</v>
      </c>
      <c r="BO134" s="26">
        <f t="shared" si="40"/>
        <v>10.183451442759406</v>
      </c>
      <c r="BP134" s="26">
        <f t="shared" si="40"/>
        <v>3.3078978636359579</v>
      </c>
      <c r="BQ134" s="26">
        <f t="shared" si="41"/>
        <v>18.276970644762514</v>
      </c>
      <c r="BR134" s="26">
        <f t="shared" si="41"/>
        <v>3.5425578769055051</v>
      </c>
    </row>
    <row r="135" spans="1:70" x14ac:dyDescent="0.25">
      <c r="A135" s="17">
        <v>2006</v>
      </c>
      <c r="B135" s="23">
        <v>0.64</v>
      </c>
      <c r="C135" s="23">
        <f t="shared" si="24"/>
        <v>0.9</v>
      </c>
      <c r="D135" s="23">
        <f t="shared" si="47"/>
        <v>0.87599887069450233</v>
      </c>
      <c r="F135" s="18">
        <v>1867</v>
      </c>
      <c r="G135" s="65">
        <v>0.13122650327510901</v>
      </c>
      <c r="H135" s="65">
        <v>0.70147999999999999</v>
      </c>
      <c r="I135" s="65">
        <v>0.38593079999998298</v>
      </c>
      <c r="J135" s="65">
        <v>0.25208999999999998</v>
      </c>
      <c r="K135" s="65">
        <v>0.544001314434014</v>
      </c>
      <c r="L135" s="18"/>
      <c r="M135" s="18">
        <v>-0.34931561105786502</v>
      </c>
      <c r="AA135" s="17">
        <v>1877</v>
      </c>
      <c r="AB135" s="23">
        <v>0.21986584028273101</v>
      </c>
      <c r="AC135" s="23">
        <v>8.1966194958003696E-2</v>
      </c>
      <c r="AD135" s="23">
        <v>2.2075347518358199E-2</v>
      </c>
      <c r="AE135" s="23">
        <v>2.1842442134473628E-7</v>
      </c>
      <c r="AF135" s="23">
        <v>-0.15984740711172091</v>
      </c>
      <c r="AG135" s="23">
        <v>0.21072637923446613</v>
      </c>
      <c r="AH135" s="23">
        <v>0.37478657330625947</v>
      </c>
      <c r="AI135" s="23">
        <v>0.1554950977193813</v>
      </c>
      <c r="AJ135" s="46">
        <f t="shared" si="25"/>
        <v>2007</v>
      </c>
      <c r="AK135" s="23">
        <f t="shared" si="23"/>
        <v>0.45044961793433763</v>
      </c>
      <c r="AN135" s="17">
        <f t="shared" si="46"/>
        <v>0.32765054188876519</v>
      </c>
      <c r="AO135" s="26">
        <f t="shared" si="42"/>
        <v>2095</v>
      </c>
      <c r="AP135" s="26">
        <f t="shared" si="32"/>
        <v>6.9475803693571834</v>
      </c>
      <c r="AQ135" s="26">
        <f t="shared" si="33"/>
        <v>3.119449047330761</v>
      </c>
      <c r="AR135" s="26">
        <f t="shared" si="34"/>
        <v>0.44899790739943385</v>
      </c>
      <c r="AT135" s="26">
        <f t="shared" si="43"/>
        <v>2095</v>
      </c>
      <c r="AU135" s="26">
        <f t="shared" si="26"/>
        <v>13.148394670063681</v>
      </c>
      <c r="AV135" s="26">
        <f t="shared" si="27"/>
        <v>4.8125411568618119</v>
      </c>
      <c r="AW135" s="26">
        <f t="shared" si="35"/>
        <v>0.36601739433780656</v>
      </c>
      <c r="AY135" s="26">
        <f t="shared" si="44"/>
        <v>2095</v>
      </c>
      <c r="AZ135" s="26">
        <f t="shared" si="28"/>
        <v>10.310498020769501</v>
      </c>
      <c r="BA135" s="26">
        <f t="shared" si="29"/>
        <v>3.342664405516814</v>
      </c>
      <c r="BB135" s="26">
        <f t="shared" si="36"/>
        <v>0.3242000918659157</v>
      </c>
      <c r="BD135" s="26">
        <f t="shared" si="45"/>
        <v>2095</v>
      </c>
      <c r="BE135" s="26">
        <f t="shared" si="30"/>
        <v>18.614819209761663</v>
      </c>
      <c r="BF135" s="26">
        <f t="shared" si="31"/>
        <v>3.5824833427439557</v>
      </c>
      <c r="BG135" s="26">
        <f t="shared" si="37"/>
        <v>0.19245329768581859</v>
      </c>
      <c r="BJ135" s="17">
        <f t="shared" si="38"/>
        <v>2095</v>
      </c>
      <c r="BK135" s="17">
        <f t="shared" si="38"/>
        <v>6.9475803693571834</v>
      </c>
      <c r="BL135" s="17">
        <f t="shared" si="38"/>
        <v>3.119449047330761</v>
      </c>
      <c r="BM135" s="17">
        <f t="shared" si="39"/>
        <v>13.148394670063681</v>
      </c>
      <c r="BN135" s="17">
        <f t="shared" si="39"/>
        <v>4.8125411568618119</v>
      </c>
      <c r="BO135" s="26">
        <f t="shared" si="40"/>
        <v>10.310498020769501</v>
      </c>
      <c r="BP135" s="26">
        <f t="shared" si="40"/>
        <v>3.342664405516814</v>
      </c>
      <c r="BQ135" s="26">
        <f t="shared" si="41"/>
        <v>18.614819209761663</v>
      </c>
      <c r="BR135" s="26">
        <f t="shared" si="41"/>
        <v>3.5824833427439557</v>
      </c>
    </row>
    <row r="136" spans="1:70" x14ac:dyDescent="0.25">
      <c r="A136" s="17">
        <v>2007</v>
      </c>
      <c r="B136" s="23">
        <v>0.66</v>
      </c>
      <c r="C136" s="23">
        <f t="shared" si="24"/>
        <v>0.92</v>
      </c>
      <c r="D136" s="23">
        <f t="shared" si="47"/>
        <v>0.89689328063246876</v>
      </c>
      <c r="F136" s="18">
        <v>1868</v>
      </c>
      <c r="G136" s="65">
        <v>0.134960023744541</v>
      </c>
      <c r="H136" s="65">
        <v>0.69286749999999997</v>
      </c>
      <c r="I136" s="65">
        <v>0.42756120000001402</v>
      </c>
      <c r="J136" s="65">
        <v>0.25969500000000001</v>
      </c>
      <c r="K136" s="65">
        <v>0.72382115834129801</v>
      </c>
      <c r="L136" s="18"/>
      <c r="M136" s="18">
        <v>-0.58324983458128699</v>
      </c>
      <c r="AA136" s="17">
        <v>1878</v>
      </c>
      <c r="AB136" s="23">
        <v>0.22426064402951201</v>
      </c>
      <c r="AC136" s="23">
        <v>8.3005796330122103E-2</v>
      </c>
      <c r="AD136" s="23">
        <v>2.2601321172062899E-2</v>
      </c>
      <c r="AE136" s="23">
        <v>2.3212795284255853E-7</v>
      </c>
      <c r="AF136" s="23">
        <v>-0.16322406924861832</v>
      </c>
      <c r="AG136" s="23">
        <v>0.21840281191435734</v>
      </c>
      <c r="AH136" s="23">
        <v>0.38504673632538894</v>
      </c>
      <c r="AI136" s="23">
        <v>0.25247124780622182</v>
      </c>
      <c r="AJ136" s="46">
        <f t="shared" si="25"/>
        <v>2008</v>
      </c>
      <c r="AK136" s="23">
        <f t="shared" si="23"/>
        <v>0.37522364692869115</v>
      </c>
      <c r="AN136" s="17">
        <f t="shared" si="46"/>
        <v>0.32744971112066423</v>
      </c>
      <c r="AO136" s="26">
        <f t="shared" si="42"/>
        <v>2096</v>
      </c>
      <c r="AP136" s="26">
        <f t="shared" si="32"/>
        <v>7.0215301637625771</v>
      </c>
      <c r="AQ136" s="26">
        <f t="shared" si="33"/>
        <v>3.1527160942230239</v>
      </c>
      <c r="AR136" s="26">
        <f t="shared" si="34"/>
        <v>0.449006985755595</v>
      </c>
      <c r="AT136" s="26">
        <f t="shared" si="43"/>
        <v>2096</v>
      </c>
      <c r="AU136" s="26">
        <f t="shared" si="26"/>
        <v>13.335158310230781</v>
      </c>
      <c r="AV136" s="26">
        <f t="shared" si="27"/>
        <v>4.8778502271710522</v>
      </c>
      <c r="AW136" s="26">
        <f t="shared" si="35"/>
        <v>0.36578870034326838</v>
      </c>
      <c r="AY136" s="26">
        <f t="shared" si="44"/>
        <v>2096</v>
      </c>
      <c r="AZ136" s="26">
        <f t="shared" si="28"/>
        <v>10.438323821335871</v>
      </c>
      <c r="BA136" s="26">
        <f t="shared" si="29"/>
        <v>3.3775921254722903</v>
      </c>
      <c r="BB136" s="26">
        <f t="shared" si="36"/>
        <v>0.32357610122886898</v>
      </c>
      <c r="BD136" s="26">
        <f t="shared" si="45"/>
        <v>2096</v>
      </c>
      <c r="BE136" s="26">
        <f t="shared" si="30"/>
        <v>18.956137665501046</v>
      </c>
      <c r="BF136" s="26">
        <f t="shared" si="31"/>
        <v>3.6226250705813072</v>
      </c>
      <c r="BG136" s="26">
        <f t="shared" si="37"/>
        <v>0.19110565319296305</v>
      </c>
      <c r="BJ136" s="17">
        <f t="shared" si="38"/>
        <v>2096</v>
      </c>
      <c r="BK136" s="17">
        <f t="shared" si="38"/>
        <v>7.0215301637625771</v>
      </c>
      <c r="BL136" s="17">
        <f t="shared" si="38"/>
        <v>3.1527160942230239</v>
      </c>
      <c r="BM136" s="17">
        <f t="shared" si="39"/>
        <v>13.335158310230781</v>
      </c>
      <c r="BN136" s="17">
        <f t="shared" si="39"/>
        <v>4.8778502271710522</v>
      </c>
      <c r="BO136" s="26">
        <f t="shared" si="40"/>
        <v>10.438323821335871</v>
      </c>
      <c r="BP136" s="26">
        <f t="shared" si="40"/>
        <v>3.3775921254722903</v>
      </c>
      <c r="BQ136" s="26">
        <f t="shared" si="41"/>
        <v>18.956137665501046</v>
      </c>
      <c r="BR136" s="26">
        <f t="shared" si="41"/>
        <v>3.6226250705813072</v>
      </c>
    </row>
    <row r="137" spans="1:70" x14ac:dyDescent="0.25">
      <c r="A137" s="17">
        <v>2008</v>
      </c>
      <c r="B137" s="23">
        <v>0.54</v>
      </c>
      <c r="C137" s="23">
        <f t="shared" si="24"/>
        <v>0.8</v>
      </c>
      <c r="D137" s="23">
        <f t="shared" si="47"/>
        <v>0.91800395256916545</v>
      </c>
      <c r="F137" s="18">
        <v>1869</v>
      </c>
      <c r="G137" s="65">
        <v>0.14321262609170299</v>
      </c>
      <c r="H137" s="65">
        <v>0.70548250000000001</v>
      </c>
      <c r="I137" s="65">
        <v>0.45920879999994202</v>
      </c>
      <c r="J137" s="65">
        <v>0.26802999999999999</v>
      </c>
      <c r="K137" s="65">
        <v>0.24480621759500201</v>
      </c>
      <c r="L137" s="18"/>
      <c r="M137" s="18">
        <v>-0.12334989152212</v>
      </c>
      <c r="AA137" s="17">
        <v>1879</v>
      </c>
      <c r="AB137" s="23">
        <v>0.22840612483498501</v>
      </c>
      <c r="AC137" s="23">
        <v>8.4270176198600902E-2</v>
      </c>
      <c r="AD137" s="23">
        <v>2.3101363769868901E-2</v>
      </c>
      <c r="AE137" s="23">
        <v>2.3602519034553385E-7</v>
      </c>
      <c r="AF137" s="23">
        <v>-0.1739375192075524</v>
      </c>
      <c r="AG137" s="23">
        <v>0.22155130108146034</v>
      </c>
      <c r="AH137" s="23">
        <v>0.38339168270255308</v>
      </c>
      <c r="AI137" s="23">
        <v>0.2775531520234768</v>
      </c>
      <c r="AJ137" s="46">
        <f t="shared" si="25"/>
        <v>2009</v>
      </c>
      <c r="AK137" s="23">
        <f t="shared" ref="AK137:AK152" si="48">C138/AH267</f>
        <v>0.4210480863035348</v>
      </c>
      <c r="AN137" s="17">
        <f t="shared" si="46"/>
        <v>0.32727033716171405</v>
      </c>
      <c r="AO137" s="26">
        <f t="shared" si="42"/>
        <v>2097</v>
      </c>
      <c r="AP137" s="26">
        <f t="shared" si="32"/>
        <v>7.0958831490969487</v>
      </c>
      <c r="AQ137" s="26">
        <f t="shared" si="33"/>
        <v>3.1861596097680263</v>
      </c>
      <c r="AR137" s="26">
        <f t="shared" si="34"/>
        <v>0.44901523077835775</v>
      </c>
      <c r="AT137" s="26">
        <f t="shared" si="43"/>
        <v>2097</v>
      </c>
      <c r="AU137" s="26">
        <f t="shared" si="26"/>
        <v>13.523290227547022</v>
      </c>
      <c r="AV137" s="26">
        <f t="shared" si="27"/>
        <v>4.9436227769589323</v>
      </c>
      <c r="AW137" s="26">
        <f t="shared" si="35"/>
        <v>0.36556360869108195</v>
      </c>
      <c r="AY137" s="26">
        <f t="shared" si="44"/>
        <v>2097</v>
      </c>
      <c r="AZ137" s="26">
        <f t="shared" si="28"/>
        <v>10.566928844459426</v>
      </c>
      <c r="BA137" s="26">
        <f t="shared" si="29"/>
        <v>3.4126810235022731</v>
      </c>
      <c r="BB137" s="26">
        <f t="shared" si="36"/>
        <v>0.32295864519724188</v>
      </c>
      <c r="BD137" s="26">
        <f t="shared" si="45"/>
        <v>2097</v>
      </c>
      <c r="BE137" s="26">
        <f t="shared" si="30"/>
        <v>19.300926011980664</v>
      </c>
      <c r="BF137" s="26">
        <f t="shared" si="31"/>
        <v>3.6629830604176732</v>
      </c>
      <c r="BG137" s="26">
        <f t="shared" si="37"/>
        <v>0.18978276265832789</v>
      </c>
      <c r="BJ137" s="17">
        <f t="shared" si="38"/>
        <v>2097</v>
      </c>
      <c r="BK137" s="17">
        <f t="shared" si="38"/>
        <v>7.0958831490969487</v>
      </c>
      <c r="BL137" s="17">
        <f t="shared" si="38"/>
        <v>3.1861596097680263</v>
      </c>
      <c r="BM137" s="17">
        <f t="shared" si="39"/>
        <v>13.523290227547022</v>
      </c>
      <c r="BN137" s="17">
        <f t="shared" si="39"/>
        <v>4.9436227769589323</v>
      </c>
      <c r="BO137" s="26">
        <f t="shared" si="40"/>
        <v>10.566928844459426</v>
      </c>
      <c r="BP137" s="26">
        <f t="shared" si="40"/>
        <v>3.4126810235022731</v>
      </c>
      <c r="BQ137" s="26">
        <f t="shared" si="41"/>
        <v>19.300926011980664</v>
      </c>
      <c r="BR137" s="26">
        <f t="shared" si="41"/>
        <v>3.6629830604176732</v>
      </c>
    </row>
    <row r="138" spans="1:70" x14ac:dyDescent="0.25">
      <c r="A138" s="17">
        <v>2009</v>
      </c>
      <c r="B138" s="23">
        <v>0.66</v>
      </c>
      <c r="C138" s="23">
        <f t="shared" ref="C138:C152" si="49">B138+$C$5</f>
        <v>0.92</v>
      </c>
      <c r="D138" s="23">
        <f t="shared" si="47"/>
        <v>0.93933088650476293</v>
      </c>
      <c r="F138" s="18">
        <v>1870</v>
      </c>
      <c r="G138" s="65">
        <v>0.146321854803493</v>
      </c>
      <c r="H138" s="65">
        <v>0.77378499999999995</v>
      </c>
      <c r="I138" s="65">
        <v>0.48172320000014701</v>
      </c>
      <c r="J138" s="65">
        <v>0.271125</v>
      </c>
      <c r="K138" s="65">
        <v>0.452925684327461</v>
      </c>
      <c r="L138" s="18"/>
      <c r="M138" s="18">
        <v>-0.285667029458953</v>
      </c>
      <c r="AA138" s="17">
        <v>1880</v>
      </c>
      <c r="AB138" s="23">
        <v>0.23294592208614501</v>
      </c>
      <c r="AC138" s="23">
        <v>8.5690795082749002E-2</v>
      </c>
      <c r="AD138" s="23">
        <v>2.3604468226837198E-2</v>
      </c>
      <c r="AE138" s="23">
        <v>2.498357784482816E-7</v>
      </c>
      <c r="AF138" s="23">
        <v>-0.18361236369060721</v>
      </c>
      <c r="AG138" s="23">
        <v>0.18675192311063341</v>
      </c>
      <c r="AH138" s="23">
        <v>0.34538099465153588</v>
      </c>
      <c r="AI138" s="23">
        <v>0.15131793184711778</v>
      </c>
      <c r="AJ138" s="46">
        <f t="shared" ref="AJ138:AJ152" si="50">AJ137+1</f>
        <v>2010</v>
      </c>
      <c r="AK138" s="23">
        <f t="shared" si="48"/>
        <v>0.42731980057338864</v>
      </c>
      <c r="AN138" s="17">
        <f t="shared" si="46"/>
        <v>0.32711242001195728</v>
      </c>
      <c r="AO138" s="26">
        <f t="shared" si="42"/>
        <v>2098</v>
      </c>
      <c r="AP138" s="26">
        <f t="shared" si="32"/>
        <v>7.1706393253606393</v>
      </c>
      <c r="AQ138" s="26">
        <f t="shared" si="33"/>
        <v>3.2197795939657681</v>
      </c>
      <c r="AR138" s="26">
        <f t="shared" si="34"/>
        <v>0.4490226669996169</v>
      </c>
      <c r="AT138" s="26">
        <f t="shared" si="43"/>
        <v>2098</v>
      </c>
      <c r="AU138" s="26">
        <f t="shared" ref="AU138:AU140" si="51">AU$6*AT138*AT138+AV$6*AT138+AW$6</f>
        <v>13.712790422011949</v>
      </c>
      <c r="AV138" s="26">
        <f t="shared" ref="AV138:AV140" si="52">AU$5*AT138*AT138+AV$5*AT138+AW$5</f>
        <v>5.0098588062254521</v>
      </c>
      <c r="AW138" s="26">
        <f t="shared" si="35"/>
        <v>0.36534203849448188</v>
      </c>
      <c r="AY138" s="26">
        <f t="shared" si="44"/>
        <v>2098</v>
      </c>
      <c r="AZ138" s="26">
        <f t="shared" ref="AZ138:AZ140" si="53">AZ$6*AY138*AY138+BA$6*AY138+BB$6</f>
        <v>10.696313090139029</v>
      </c>
      <c r="BA138" s="26">
        <f t="shared" ref="BA138:BA140" si="54">AZ$5*AY138*AY138+BA$5*AY138+BB$5</f>
        <v>3.4479310996069898</v>
      </c>
      <c r="BB138" s="26">
        <f t="shared" si="36"/>
        <v>0.32234762301279779</v>
      </c>
      <c r="BD138" s="26">
        <f t="shared" si="45"/>
        <v>2098</v>
      </c>
      <c r="BE138" s="26">
        <f t="shared" ref="BE138:BE140" si="55">BE$6*BD138*BD138+BF$6*BD138+BG$6</f>
        <v>19.649184249205064</v>
      </c>
      <c r="BF138" s="26">
        <f t="shared" ref="BF138:BF140" si="56">BE$5*BD138*BD138+BF$5*BD138+BG$5</f>
        <v>3.7035573122527694</v>
      </c>
      <c r="BG138" s="26">
        <f t="shared" si="37"/>
        <v>0.18848402382926416</v>
      </c>
      <c r="BJ138" s="17">
        <f t="shared" si="38"/>
        <v>2098</v>
      </c>
      <c r="BK138" s="17">
        <f t="shared" si="38"/>
        <v>7.1706393253606393</v>
      </c>
      <c r="BL138" s="17">
        <f t="shared" si="38"/>
        <v>3.2197795939657681</v>
      </c>
      <c r="BM138" s="17">
        <f t="shared" si="39"/>
        <v>13.712790422011949</v>
      </c>
      <c r="BN138" s="17">
        <f t="shared" si="39"/>
        <v>5.0098588062254521</v>
      </c>
      <c r="BO138" s="26">
        <f t="shared" si="40"/>
        <v>10.696313090139029</v>
      </c>
      <c r="BP138" s="26">
        <f t="shared" si="40"/>
        <v>3.4479310996069898</v>
      </c>
      <c r="BQ138" s="26">
        <f t="shared" si="41"/>
        <v>19.649184249205064</v>
      </c>
      <c r="BR138" s="26">
        <f t="shared" si="41"/>
        <v>3.7035573122527694</v>
      </c>
    </row>
    <row r="139" spans="1:70" x14ac:dyDescent="0.25">
      <c r="A139" s="17">
        <v>2010</v>
      </c>
      <c r="B139" s="23">
        <v>0.72</v>
      </c>
      <c r="C139" s="23">
        <f t="shared" si="49"/>
        <v>0.98</v>
      </c>
      <c r="D139" s="23">
        <f t="shared" si="47"/>
        <v>0.96087408243937489</v>
      </c>
      <c r="F139" s="18">
        <v>1871</v>
      </c>
      <c r="G139" s="65">
        <v>0.155506710425764</v>
      </c>
      <c r="H139" s="65">
        <v>0.77907249999999995</v>
      </c>
      <c r="I139" s="65">
        <v>0.49574159999986001</v>
      </c>
      <c r="J139" s="65">
        <v>0.27912999999999999</v>
      </c>
      <c r="K139" s="65">
        <v>3.6039343087446302E-2</v>
      </c>
      <c r="L139" s="18"/>
      <c r="M139" s="18">
        <v>0.123668267258885</v>
      </c>
      <c r="AA139" s="17">
        <v>1881</v>
      </c>
      <c r="AB139" s="23">
        <v>0.23782267936850299</v>
      </c>
      <c r="AC139" s="23">
        <v>8.7036030708886505E-2</v>
      </c>
      <c r="AD139" s="23">
        <v>2.4023900933466302E-2</v>
      </c>
      <c r="AE139" s="23">
        <v>2.5384334872397708E-7</v>
      </c>
      <c r="AF139" s="23">
        <v>-0.18882862984751811</v>
      </c>
      <c r="AG139" s="23">
        <v>0.20660211883849067</v>
      </c>
      <c r="AH139" s="23">
        <v>0.36665635384517703</v>
      </c>
      <c r="AI139" s="23">
        <v>7.7003102634700003E-3</v>
      </c>
      <c r="AJ139" s="46">
        <f t="shared" si="50"/>
        <v>2011</v>
      </c>
      <c r="AK139" s="23">
        <f t="shared" si="48"/>
        <v>0.37212949347079161</v>
      </c>
      <c r="AN139" s="17">
        <f t="shared" si="46"/>
        <v>0.32697595967137971</v>
      </c>
      <c r="AO139" s="26">
        <f t="shared" si="42"/>
        <v>2099</v>
      </c>
      <c r="AP139" s="26">
        <f t="shared" ref="AP139:AP140" si="57">AP$6*AO139*AO139+AQ$6*AO139+AR$6</f>
        <v>7.2457986925531941</v>
      </c>
      <c r="AQ139" s="26">
        <f t="shared" ref="AQ139:AQ140" si="58">AP$5*AO139*AO139+AQ$5*AO139+AR$5</f>
        <v>3.2535760468163062</v>
      </c>
      <c r="AR139" s="26">
        <f t="shared" ref="AR139:AR140" si="59">AQ139/AP139</f>
        <v>0.44902931821168873</v>
      </c>
      <c r="AT139" s="26">
        <f t="shared" si="43"/>
        <v>2099</v>
      </c>
      <c r="AU139" s="26">
        <f t="shared" si="51"/>
        <v>13.903658893626016</v>
      </c>
      <c r="AV139" s="26">
        <f t="shared" si="52"/>
        <v>5.0765583149708391</v>
      </c>
      <c r="AW139" s="26">
        <f t="shared" ref="AW139:AW140" si="60">AV139/AU139</f>
        <v>0.36512391118125986</v>
      </c>
      <c r="AY139" s="26">
        <f t="shared" si="44"/>
        <v>2099</v>
      </c>
      <c r="AZ139" s="26">
        <f t="shared" si="53"/>
        <v>10.826476558375816</v>
      </c>
      <c r="BA139" s="26">
        <f t="shared" si="54"/>
        <v>3.48334235378627</v>
      </c>
      <c r="BB139" s="26">
        <f t="shared" ref="BB139:BB140" si="61">BA139/AZ139</f>
        <v>0.32174293594081727</v>
      </c>
      <c r="BD139" s="26">
        <f t="shared" si="45"/>
        <v>2099</v>
      </c>
      <c r="BE139" s="26">
        <f t="shared" si="55"/>
        <v>20.000912377169698</v>
      </c>
      <c r="BF139" s="26">
        <f t="shared" si="56"/>
        <v>3.7443478260866527</v>
      </c>
      <c r="BG139" s="26">
        <f t="shared" ref="BG139:BG140" si="62">BF139/BE139</f>
        <v>0.18720885105024945</v>
      </c>
      <c r="BJ139" s="17">
        <f t="shared" ref="BJ139:BL140" si="63">AO139</f>
        <v>2099</v>
      </c>
      <c r="BK139" s="17">
        <f t="shared" si="63"/>
        <v>7.2457986925531941</v>
      </c>
      <c r="BL139" s="17">
        <f t="shared" si="63"/>
        <v>3.2535760468163062</v>
      </c>
      <c r="BM139" s="17">
        <f t="shared" ref="BM139:BN140" si="64">AU139</f>
        <v>13.903658893626016</v>
      </c>
      <c r="BN139" s="17">
        <f t="shared" si="64"/>
        <v>5.0765583149708391</v>
      </c>
      <c r="BO139" s="26">
        <f t="shared" ref="BO139:BP140" si="65">AZ139</f>
        <v>10.826476558375816</v>
      </c>
      <c r="BP139" s="26">
        <f t="shared" si="65"/>
        <v>3.48334235378627</v>
      </c>
      <c r="BQ139" s="26">
        <f t="shared" ref="BQ139:BR140" si="66">BE139</f>
        <v>20.000912377169698</v>
      </c>
      <c r="BR139" s="26">
        <f t="shared" si="66"/>
        <v>3.7443478260866527</v>
      </c>
    </row>
    <row r="140" spans="1:70" x14ac:dyDescent="0.25">
      <c r="A140" s="17">
        <v>2011</v>
      </c>
      <c r="B140" s="23">
        <v>0.61</v>
      </c>
      <c r="C140" s="23">
        <f t="shared" si="49"/>
        <v>0.87</v>
      </c>
      <c r="D140" s="23">
        <f t="shared" si="47"/>
        <v>0.98263354037271711</v>
      </c>
      <c r="F140" s="18">
        <v>1872</v>
      </c>
      <c r="G140" s="65">
        <v>0.17220564219432299</v>
      </c>
      <c r="H140" s="65">
        <v>0.8331075</v>
      </c>
      <c r="I140" s="65">
        <v>0.497440800000163</v>
      </c>
      <c r="J140" s="65">
        <v>0.287825</v>
      </c>
      <c r="K140" s="65">
        <v>0.26364962921217899</v>
      </c>
      <c r="L140" s="18"/>
      <c r="M140" s="18">
        <v>-4.3602286891570398E-2</v>
      </c>
      <c r="AA140" s="17">
        <v>1882</v>
      </c>
      <c r="AB140" s="23">
        <v>0.24297901835553901</v>
      </c>
      <c r="AC140" s="23">
        <v>8.83663015758476E-2</v>
      </c>
      <c r="AD140" s="23">
        <v>2.4454018172359902E-2</v>
      </c>
      <c r="AE140" s="23">
        <v>2.6776754578746245E-7</v>
      </c>
      <c r="AF140" s="23">
        <v>-0.19317444213314799</v>
      </c>
      <c r="AG140" s="23">
        <v>0.25212302876045539</v>
      </c>
      <c r="AH140" s="23">
        <v>0.41474819249859973</v>
      </c>
      <c r="AI140" s="23">
        <v>0.1796059198507878</v>
      </c>
      <c r="AJ140" s="46">
        <f t="shared" si="50"/>
        <v>2012</v>
      </c>
      <c r="AK140" s="23">
        <f t="shared" si="48"/>
        <v>0.37659791785196584</v>
      </c>
      <c r="AN140" s="17">
        <f t="shared" si="46"/>
        <v>0.32686095613996002</v>
      </c>
      <c r="AO140" s="26">
        <f t="shared" ref="AO140" si="67">AO139+1</f>
        <v>2100</v>
      </c>
      <c r="AP140" s="26">
        <f t="shared" si="57"/>
        <v>7.3213612506754089</v>
      </c>
      <c r="AQ140" s="26">
        <f t="shared" si="58"/>
        <v>3.2875489683195838</v>
      </c>
      <c r="AR140" s="26">
        <f t="shared" si="59"/>
        <v>0.44903520749181736</v>
      </c>
      <c r="AT140" s="26">
        <f t="shared" ref="AT140" si="68">AT139+1</f>
        <v>2100</v>
      </c>
      <c r="AU140" s="26">
        <f t="shared" si="51"/>
        <v>14.095895642389223</v>
      </c>
      <c r="AV140" s="26">
        <f t="shared" si="52"/>
        <v>5.1437213031946385</v>
      </c>
      <c r="AW140" s="26">
        <f t="shared" si="60"/>
        <v>0.3649091504144244</v>
      </c>
      <c r="AY140" s="26">
        <f t="shared" ref="AY140" si="69">AY139+1</f>
        <v>2100</v>
      </c>
      <c r="AZ140" s="26">
        <f t="shared" si="53"/>
        <v>10.957419249168424</v>
      </c>
      <c r="BA140" s="26">
        <f t="shared" si="54"/>
        <v>3.5189147860401704</v>
      </c>
      <c r="BB140" s="26">
        <f t="shared" si="61"/>
        <v>0.32114448722104216</v>
      </c>
      <c r="BD140" s="26">
        <f t="shared" ref="BD140" si="70">BD139+1</f>
        <v>2100</v>
      </c>
      <c r="BE140" s="26">
        <f t="shared" si="55"/>
        <v>20.356110395876385</v>
      </c>
      <c r="BF140" s="26">
        <f t="shared" si="56"/>
        <v>3.7853546019196074</v>
      </c>
      <c r="BG140" s="26">
        <f t="shared" si="62"/>
        <v>0.18595667484130077</v>
      </c>
      <c r="BJ140" s="17">
        <f t="shared" si="63"/>
        <v>2100</v>
      </c>
      <c r="BK140" s="17">
        <f t="shared" si="63"/>
        <v>7.3213612506754089</v>
      </c>
      <c r="BL140" s="17">
        <f t="shared" si="63"/>
        <v>3.2875489683195838</v>
      </c>
      <c r="BM140" s="17">
        <f t="shared" si="64"/>
        <v>14.095895642389223</v>
      </c>
      <c r="BN140" s="17">
        <f t="shared" si="64"/>
        <v>5.1437213031946385</v>
      </c>
      <c r="BO140" s="26">
        <f t="shared" si="65"/>
        <v>10.957419249168424</v>
      </c>
      <c r="BP140" s="26">
        <f t="shared" si="65"/>
        <v>3.5189147860401704</v>
      </c>
      <c r="BQ140" s="26">
        <f t="shared" si="66"/>
        <v>20.356110395876385</v>
      </c>
      <c r="BR140" s="26">
        <f t="shared" si="66"/>
        <v>3.7853546019196074</v>
      </c>
    </row>
    <row r="141" spans="1:70" x14ac:dyDescent="0.25">
      <c r="A141" s="17">
        <v>2012</v>
      </c>
      <c r="B141" s="23">
        <v>0.65</v>
      </c>
      <c r="C141" s="23">
        <f t="shared" si="49"/>
        <v>0.91</v>
      </c>
      <c r="D141" s="23">
        <f t="shared" si="47"/>
        <v>1.0046092603049033</v>
      </c>
      <c r="F141" s="18">
        <v>1873</v>
      </c>
      <c r="G141" s="65">
        <v>0.18298777647379899</v>
      </c>
      <c r="H141" s="65">
        <v>0.81337749999999998</v>
      </c>
      <c r="I141" s="65">
        <v>0.48660839999990901</v>
      </c>
      <c r="J141" s="65">
        <v>0.29594500000000001</v>
      </c>
      <c r="K141" s="65">
        <v>0.22860986012912099</v>
      </c>
      <c r="L141" s="18"/>
      <c r="M141" s="18">
        <v>-1.4797983663455401E-2</v>
      </c>
      <c r="AA141" s="17">
        <v>1883</v>
      </c>
      <c r="AB141" s="23">
        <v>0.24741340241763399</v>
      </c>
      <c r="AC141" s="23">
        <v>8.9745551683825101E-2</v>
      </c>
      <c r="AD141" s="23">
        <v>2.4858469465282501E-2</v>
      </c>
      <c r="AE141" s="23">
        <v>2.8175100121006404E-7</v>
      </c>
      <c r="AF141" s="23">
        <v>-0.19434574378596081</v>
      </c>
      <c r="AG141" s="23">
        <v>-0.27327275021677783</v>
      </c>
      <c r="AH141" s="23">
        <v>-0.10560078868499584</v>
      </c>
      <c r="AI141" s="23">
        <v>-9.1378848257485198E-2</v>
      </c>
      <c r="AJ141" s="46">
        <f t="shared" si="50"/>
        <v>2013</v>
      </c>
      <c r="AK141" s="23">
        <f t="shared" si="48"/>
        <v>0.36779158086363478</v>
      </c>
      <c r="AO141" s="26"/>
      <c r="AP141" s="26"/>
      <c r="AQ141" s="26"/>
      <c r="AR141" s="26"/>
      <c r="AT141" s="26"/>
      <c r="AU141" s="26"/>
      <c r="AV141" s="26"/>
      <c r="AW141" s="26"/>
      <c r="AY141" s="26"/>
      <c r="AZ141" s="26"/>
      <c r="BA141" s="26"/>
      <c r="BB141" s="26"/>
      <c r="BD141" s="26"/>
      <c r="BE141" s="26"/>
      <c r="BF141" s="26"/>
      <c r="BG141" s="26"/>
    </row>
    <row r="142" spans="1:70" x14ac:dyDescent="0.25">
      <c r="A142" s="17">
        <v>2013</v>
      </c>
      <c r="B142" s="23">
        <v>0.68</v>
      </c>
      <c r="C142" s="23">
        <f t="shared" si="49"/>
        <v>0.94000000000000006</v>
      </c>
      <c r="D142" s="23">
        <f t="shared" si="47"/>
        <v>1.0268012422359902</v>
      </c>
      <c r="F142" s="18">
        <v>1874</v>
      </c>
      <c r="G142" s="65">
        <v>0.17157812090611399</v>
      </c>
      <c r="H142" s="65">
        <v>0.86736000000000002</v>
      </c>
      <c r="I142" s="65">
        <v>0.463031999999998</v>
      </c>
      <c r="J142" s="65">
        <v>0.30464999999999998</v>
      </c>
      <c r="K142" s="65">
        <v>0.593823942026795</v>
      </c>
      <c r="L142" s="18"/>
      <c r="M142" s="18">
        <v>-0.32256782108047499</v>
      </c>
      <c r="AA142" s="17">
        <v>1884</v>
      </c>
      <c r="AB142" s="23">
        <v>0.25193888377097501</v>
      </c>
      <c r="AC142" s="23">
        <v>9.1234809504764994E-2</v>
      </c>
      <c r="AD142" s="23">
        <v>2.5259026825490302E-2</v>
      </c>
      <c r="AE142" s="23">
        <v>2.9579538569288669E-7</v>
      </c>
      <c r="AF142" s="23">
        <v>-0.20170697330868581</v>
      </c>
      <c r="AG142" s="23">
        <v>-1.8182643875246782</v>
      </c>
      <c r="AH142" s="23">
        <v>-1.651538344936748</v>
      </c>
      <c r="AI142" s="23">
        <v>-2.2176989722321396</v>
      </c>
      <c r="AJ142" s="46">
        <f t="shared" si="50"/>
        <v>2014</v>
      </c>
      <c r="AK142" s="23">
        <f t="shared" si="48"/>
        <v>0.38924473915157015</v>
      </c>
      <c r="AO142" s="26"/>
      <c r="AP142" s="26"/>
      <c r="AQ142" s="26"/>
      <c r="AR142" s="26"/>
      <c r="AT142" s="26"/>
      <c r="AU142" s="26"/>
      <c r="AV142" s="26"/>
      <c r="AW142" s="26"/>
      <c r="AY142" s="26"/>
      <c r="AZ142" s="26"/>
      <c r="BA142" s="26"/>
      <c r="BB142" s="26"/>
      <c r="BD142" s="26"/>
      <c r="BE142" s="26"/>
      <c r="BF142" s="26"/>
      <c r="BG142" s="26"/>
    </row>
    <row r="143" spans="1:70" x14ac:dyDescent="0.25">
      <c r="A143" s="17">
        <v>2014</v>
      </c>
      <c r="B143" s="23">
        <v>0.75</v>
      </c>
      <c r="C143" s="23">
        <f t="shared" si="49"/>
        <v>1.01</v>
      </c>
      <c r="D143" s="23">
        <f t="shared" si="47"/>
        <v>1.0492094861660348</v>
      </c>
      <c r="F143" s="18">
        <v>1875</v>
      </c>
      <c r="G143" s="65">
        <v>0.18587554121179001</v>
      </c>
      <c r="H143" s="65">
        <v>0.89039999999999997</v>
      </c>
      <c r="I143" s="65">
        <v>0.43138439999995598</v>
      </c>
      <c r="J143" s="65">
        <v>0.31311499999999998</v>
      </c>
      <c r="K143" s="65">
        <v>0.51339896956828901</v>
      </c>
      <c r="L143" s="18"/>
      <c r="M143" s="18">
        <v>-0.18162282830262</v>
      </c>
      <c r="AA143" s="17">
        <v>1885</v>
      </c>
      <c r="AB143" s="23">
        <v>0.25713946594034198</v>
      </c>
      <c r="AC143" s="23">
        <v>9.29150930207603E-2</v>
      </c>
      <c r="AD143" s="23">
        <v>2.56445170732096E-2</v>
      </c>
      <c r="AE143" s="23">
        <v>3.0004342217600715E-7</v>
      </c>
      <c r="AF143" s="23">
        <v>-0.20592980735257618</v>
      </c>
      <c r="AG143" s="23">
        <v>-0.7440804396183639</v>
      </c>
      <c r="AH143" s="23">
        <v>-0.57431087089320609</v>
      </c>
      <c r="AI143" s="23">
        <v>-1.4160780187756297</v>
      </c>
      <c r="AJ143" s="46">
        <f t="shared" si="50"/>
        <v>2015</v>
      </c>
      <c r="AK143" s="23">
        <f t="shared" si="48"/>
        <v>0.44707507161116583</v>
      </c>
      <c r="AO143" s="26"/>
      <c r="AP143" s="26"/>
      <c r="AQ143" s="26"/>
      <c r="AR143" s="26"/>
      <c r="AT143" s="26"/>
      <c r="AU143" s="26"/>
      <c r="AV143" s="26"/>
      <c r="AW143" s="26"/>
      <c r="AY143" s="26"/>
      <c r="AZ143" s="26"/>
      <c r="BA143" s="26"/>
      <c r="BB143" s="26"/>
      <c r="BD143" s="26"/>
      <c r="BE143" s="26"/>
      <c r="BF143" s="26"/>
      <c r="BG143" s="26"/>
    </row>
    <row r="144" spans="1:70" x14ac:dyDescent="0.25">
      <c r="A144" s="17">
        <v>2015</v>
      </c>
      <c r="B144" s="23">
        <v>0.9</v>
      </c>
      <c r="C144" s="23">
        <f t="shared" si="49"/>
        <v>1.1600000000000001</v>
      </c>
      <c r="D144" s="23">
        <f t="shared" si="47"/>
        <v>1.0718339920948665</v>
      </c>
      <c r="F144" s="18">
        <v>1876</v>
      </c>
      <c r="G144" s="65">
        <v>0.188477762827511</v>
      </c>
      <c r="H144" s="65">
        <v>0.89612250000000004</v>
      </c>
      <c r="I144" s="65">
        <v>0.41056919999994101</v>
      </c>
      <c r="J144" s="65">
        <v>0.32179999999999997</v>
      </c>
      <c r="K144" s="65">
        <v>0.69776249648108901</v>
      </c>
      <c r="L144" s="18"/>
      <c r="M144" s="18">
        <v>-0.34553143352304799</v>
      </c>
      <c r="AA144" s="17">
        <v>1886</v>
      </c>
      <c r="AB144" s="23">
        <v>0.26267450034179901</v>
      </c>
      <c r="AC144" s="23">
        <v>9.4555745335502595E-2</v>
      </c>
      <c r="AD144" s="23">
        <v>2.5993534425620898E-2</v>
      </c>
      <c r="AE144" s="23">
        <v>3.1421454643450205E-7</v>
      </c>
      <c r="AF144" s="23">
        <v>-0.20549938069409271</v>
      </c>
      <c r="AG144" s="23">
        <v>-0.15789395912043511</v>
      </c>
      <c r="AH144" s="23">
        <v>1.9830754502941139E-2</v>
      </c>
      <c r="AI144" s="23">
        <v>-0.85868767754963127</v>
      </c>
      <c r="AJ144" s="46">
        <f t="shared" si="50"/>
        <v>2016</v>
      </c>
      <c r="AK144" s="23">
        <f t="shared" si="48"/>
        <v>0.47308172336310306</v>
      </c>
      <c r="AO144" s="26"/>
      <c r="AP144" s="26"/>
      <c r="AQ144" s="26"/>
      <c r="AR144" s="26"/>
      <c r="AT144" s="26"/>
      <c r="AU144" s="26"/>
      <c r="AV144" s="26"/>
      <c r="AW144" s="26"/>
      <c r="AY144" s="26"/>
      <c r="AZ144" s="26"/>
      <c r="BA144" s="26"/>
      <c r="BB144" s="26"/>
      <c r="BD144" s="26"/>
      <c r="BE144" s="26"/>
      <c r="BF144" s="26"/>
      <c r="BG144" s="26"/>
    </row>
    <row r="145" spans="1:59" x14ac:dyDescent="0.25">
      <c r="A145" s="17">
        <v>2016</v>
      </c>
      <c r="B145" s="23">
        <v>1.02</v>
      </c>
      <c r="C145" s="23">
        <f t="shared" si="49"/>
        <v>1.28</v>
      </c>
      <c r="D145" s="23">
        <f t="shared" si="47"/>
        <v>1.0946747600225422</v>
      </c>
      <c r="F145" s="18">
        <v>1877</v>
      </c>
      <c r="G145" s="65">
        <v>0.192148706877729</v>
      </c>
      <c r="H145" s="65">
        <v>0.86830249999999998</v>
      </c>
      <c r="I145" s="65">
        <v>0.40483440000002702</v>
      </c>
      <c r="J145" s="65">
        <v>0.33545999999999998</v>
      </c>
      <c r="K145" s="65">
        <v>1.0366702392188201</v>
      </c>
      <c r="L145" s="18"/>
      <c r="M145" s="18">
        <v>-0.716513432239123</v>
      </c>
      <c r="AA145" s="17">
        <v>1887</v>
      </c>
      <c r="AB145" s="23">
        <v>0.26841096719807001</v>
      </c>
      <c r="AC145" s="23">
        <v>9.6355690501122498E-2</v>
      </c>
      <c r="AD145" s="23">
        <v>2.6414744762498599E-2</v>
      </c>
      <c r="AE145" s="23">
        <v>3.2845158582711056E-7</v>
      </c>
      <c r="AF145" s="23">
        <v>-0.2153925957944437</v>
      </c>
      <c r="AG145" s="23">
        <v>-1.2057956324564703E-2</v>
      </c>
      <c r="AH145" s="23">
        <v>0.16373117879426852</v>
      </c>
      <c r="AI145" s="23">
        <v>-0.74381801210873266</v>
      </c>
      <c r="AJ145" s="46">
        <f t="shared" si="50"/>
        <v>2017</v>
      </c>
      <c r="AK145" s="23">
        <f t="shared" si="48"/>
        <v>0.42604887095612415</v>
      </c>
      <c r="AO145" s="26"/>
      <c r="AP145" s="26"/>
      <c r="AQ145" s="26"/>
      <c r="AR145" s="26"/>
      <c r="AT145" s="26"/>
      <c r="AU145" s="26"/>
      <c r="AV145" s="26"/>
      <c r="AW145" s="26"/>
      <c r="AY145" s="26"/>
      <c r="AZ145" s="26"/>
      <c r="BA145" s="26"/>
      <c r="BB145" s="26"/>
      <c r="BD145" s="26"/>
      <c r="BE145" s="26"/>
      <c r="BF145" s="26"/>
      <c r="BG145" s="26"/>
    </row>
    <row r="146" spans="1:59" x14ac:dyDescent="0.25">
      <c r="A146" s="17">
        <v>2017</v>
      </c>
      <c r="B146" s="23">
        <v>0.92</v>
      </c>
      <c r="C146" s="23">
        <f t="shared" si="49"/>
        <v>1.1800000000000002</v>
      </c>
      <c r="D146" s="23">
        <f t="shared" si="47"/>
        <v>1.1177317899492323</v>
      </c>
      <c r="F146" s="18">
        <v>1878</v>
      </c>
      <c r="G146" s="65">
        <v>0.19368164546943201</v>
      </c>
      <c r="H146" s="65">
        <v>0.89435500000000001</v>
      </c>
      <c r="I146" s="65">
        <v>0.41439240000011102</v>
      </c>
      <c r="J146" s="65">
        <v>0.34427000000000002</v>
      </c>
      <c r="K146" s="65">
        <v>0.48312890783771001</v>
      </c>
      <c r="L146" s="18"/>
      <c r="M146" s="18">
        <v>-0.15375466231288701</v>
      </c>
      <c r="AA146" s="17">
        <v>1888</v>
      </c>
      <c r="AB146" s="23">
        <v>0.27479962569515498</v>
      </c>
      <c r="AC146" s="23">
        <v>9.8093867352692293E-2</v>
      </c>
      <c r="AD146" s="23">
        <v>2.6745018210712599E-2</v>
      </c>
      <c r="AE146" s="23">
        <v>3.427559761099058E-7</v>
      </c>
      <c r="AF146" s="23">
        <v>-0.236449059220038</v>
      </c>
      <c r="AG146" s="23">
        <v>0.17118464037327655</v>
      </c>
      <c r="AH146" s="23">
        <v>0.33437443516777454</v>
      </c>
      <c r="AI146" s="23">
        <v>-0.1261953921684027</v>
      </c>
      <c r="AJ146" s="46">
        <f t="shared" si="50"/>
        <v>2018</v>
      </c>
      <c r="AK146" s="23">
        <f t="shared" si="48"/>
        <v>0.39608317242922653</v>
      </c>
      <c r="AO146" s="26"/>
      <c r="AP146" s="26"/>
      <c r="AQ146" s="26"/>
      <c r="AR146" s="26"/>
      <c r="AT146" s="26"/>
      <c r="AU146" s="26"/>
      <c r="AV146" s="26"/>
      <c r="AW146" s="26"/>
      <c r="AY146" s="26"/>
      <c r="AZ146" s="26"/>
      <c r="BA146" s="26"/>
      <c r="BB146" s="26"/>
      <c r="BD146" s="26"/>
      <c r="BE146" s="26"/>
      <c r="BF146" s="26"/>
      <c r="BG146" s="26"/>
    </row>
    <row r="147" spans="1:59" x14ac:dyDescent="0.25">
      <c r="A147" s="17">
        <v>2018</v>
      </c>
      <c r="B147" s="23">
        <v>0.85</v>
      </c>
      <c r="C147" s="23">
        <f t="shared" si="49"/>
        <v>1.1099999999999999</v>
      </c>
      <c r="D147" s="23">
        <f t="shared" si="47"/>
        <v>1.1410050818746527</v>
      </c>
      <c r="F147" s="18">
        <v>1879</v>
      </c>
      <c r="G147" s="65">
        <v>0.20736746451965099</v>
      </c>
      <c r="H147" s="65">
        <v>0.89251000000000003</v>
      </c>
      <c r="I147" s="65">
        <v>0.43818120000003102</v>
      </c>
      <c r="J147" s="65">
        <v>0.35276999999999997</v>
      </c>
      <c r="K147" s="65">
        <v>4.4048801737806998E-3</v>
      </c>
      <c r="L147" s="18"/>
      <c r="M147" s="18">
        <v>0.30452138429454401</v>
      </c>
      <c r="AA147" s="17">
        <v>1889</v>
      </c>
      <c r="AB147" s="23">
        <v>0.28120029559953003</v>
      </c>
      <c r="AC147" s="23">
        <v>9.9965456243503698E-2</v>
      </c>
      <c r="AD147" s="23">
        <v>2.7169188294375601E-2</v>
      </c>
      <c r="AE147" s="23">
        <v>3.5712967516837406E-7</v>
      </c>
      <c r="AF147" s="23">
        <v>-0.2334175999389273</v>
      </c>
      <c r="AG147" s="23">
        <v>0.22620522274063101</v>
      </c>
      <c r="AH147" s="23">
        <v>0.40112292006878814</v>
      </c>
      <c r="AI147" s="23">
        <v>0.14564378256938382</v>
      </c>
      <c r="AJ147" s="46">
        <f t="shared" si="50"/>
        <v>2019</v>
      </c>
      <c r="AK147" s="23">
        <f t="shared" si="48"/>
        <v>0.45144365027092337</v>
      </c>
      <c r="AO147" s="26"/>
      <c r="AP147" s="26"/>
      <c r="AQ147" s="26"/>
      <c r="AR147" s="26"/>
      <c r="AT147" s="26"/>
      <c r="AU147" s="26"/>
      <c r="AV147" s="26"/>
      <c r="AW147" s="26"/>
      <c r="AY147" s="26"/>
      <c r="AZ147" s="26"/>
      <c r="BA147" s="26"/>
      <c r="BB147" s="26"/>
      <c r="BD147" s="26"/>
      <c r="BE147" s="26"/>
      <c r="BF147" s="26"/>
      <c r="BG147" s="26"/>
    </row>
    <row r="148" spans="1:59" x14ac:dyDescent="0.25">
      <c r="A148" s="17">
        <v>2019</v>
      </c>
      <c r="B148" s="23">
        <v>0.98</v>
      </c>
      <c r="C148" s="23">
        <f t="shared" si="49"/>
        <v>1.24</v>
      </c>
      <c r="D148" s="23">
        <f t="shared" si="47"/>
        <v>1.1644946357989738</v>
      </c>
      <c r="F148" s="18">
        <v>1880</v>
      </c>
      <c r="G148" s="65">
        <v>0.23418550054585199</v>
      </c>
      <c r="H148" s="65">
        <v>0.92257500000000003</v>
      </c>
      <c r="I148" s="65">
        <v>0.468554399999903</v>
      </c>
      <c r="J148" s="65">
        <v>0.36152000000000001</v>
      </c>
      <c r="K148" s="65">
        <v>0.60853357089653104</v>
      </c>
      <c r="L148" s="18"/>
      <c r="M148" s="18">
        <v>-0.28184747046997399</v>
      </c>
      <c r="AA148" s="17">
        <v>1890</v>
      </c>
      <c r="AB148" s="23">
        <v>0.28750042419497601</v>
      </c>
      <c r="AC148" s="23">
        <v>0.101831710150403</v>
      </c>
      <c r="AD148" s="23">
        <v>2.7488093276439501E-2</v>
      </c>
      <c r="AE148" s="23">
        <v>3.7157398825116036E-7</v>
      </c>
      <c r="AF148" s="23">
        <v>-0.25015589177843978</v>
      </c>
      <c r="AG148" s="23">
        <v>6.7149161746396069E-2</v>
      </c>
      <c r="AH148" s="23">
        <v>0.23381386916376301</v>
      </c>
      <c r="AI148" s="23">
        <v>4.3919531074779299E-2</v>
      </c>
      <c r="AJ148" s="46">
        <f t="shared" si="50"/>
        <v>2020</v>
      </c>
      <c r="AK148" s="23">
        <f t="shared" si="48"/>
        <v>0.44745487504123144</v>
      </c>
      <c r="AO148" s="26"/>
      <c r="AP148" s="26"/>
      <c r="AQ148" s="26"/>
      <c r="AR148" s="26"/>
      <c r="AT148" s="26"/>
      <c r="AU148" s="26"/>
      <c r="AV148" s="26"/>
      <c r="AW148" s="26"/>
      <c r="AY148" s="26"/>
      <c r="AZ148" s="26"/>
      <c r="BA148" s="26"/>
      <c r="BB148" s="26"/>
      <c r="BD148" s="26"/>
      <c r="BE148" s="26"/>
      <c r="BF148" s="26"/>
      <c r="BG148" s="26"/>
    </row>
    <row r="149" spans="1:59" x14ac:dyDescent="0.25">
      <c r="A149" s="17">
        <v>2020</v>
      </c>
      <c r="B149" s="23">
        <v>1.02</v>
      </c>
      <c r="C149" s="23">
        <f t="shared" si="49"/>
        <v>1.28</v>
      </c>
      <c r="D149" s="23">
        <f t="shared" si="47"/>
        <v>1.1882004517222526</v>
      </c>
      <c r="F149" s="18">
        <v>1881</v>
      </c>
      <c r="G149" s="65">
        <v>0.24234851774017499</v>
      </c>
      <c r="H149" s="65">
        <v>0.92169250000000003</v>
      </c>
      <c r="I149" s="65">
        <v>0.50445000000002005</v>
      </c>
      <c r="J149" s="65">
        <v>0.37027500000000002</v>
      </c>
      <c r="K149" s="65">
        <v>-0.18558329428044201</v>
      </c>
      <c r="L149" s="18"/>
      <c r="M149" s="18">
        <v>0.47489931199361102</v>
      </c>
      <c r="AA149" s="17">
        <v>1891</v>
      </c>
      <c r="AB149" s="23">
        <v>0.29403741864254601</v>
      </c>
      <c r="AC149" s="23">
        <v>0.103726501400091</v>
      </c>
      <c r="AD149" s="23">
        <v>2.7777802807070099E-2</v>
      </c>
      <c r="AE149" s="23">
        <v>3.8609973067836362E-7</v>
      </c>
      <c r="AF149" s="23">
        <v>-0.24991964934771549</v>
      </c>
      <c r="AG149" s="23">
        <v>-5.7953172663076188E-2</v>
      </c>
      <c r="AH149" s="23">
        <v>0.1176692869386461</v>
      </c>
      <c r="AI149" s="23">
        <v>0.1559204501656693</v>
      </c>
      <c r="AJ149" s="46">
        <f t="shared" si="50"/>
        <v>2021</v>
      </c>
      <c r="AK149" s="23">
        <f t="shared" si="48"/>
        <v>0.37853677545215775</v>
      </c>
      <c r="AO149" s="26"/>
      <c r="AP149" s="26"/>
      <c r="AQ149" s="26"/>
      <c r="AR149" s="26"/>
      <c r="AT149" s="26"/>
      <c r="AU149" s="26"/>
      <c r="AV149" s="26"/>
      <c r="AW149" s="26"/>
      <c r="AY149" s="26"/>
      <c r="AZ149" s="26"/>
      <c r="BA149" s="26"/>
      <c r="BB149" s="26"/>
      <c r="BD149" s="26"/>
      <c r="BE149" s="26"/>
      <c r="BF149" s="26"/>
      <c r="BG149" s="26"/>
    </row>
    <row r="150" spans="1:59" x14ac:dyDescent="0.25">
      <c r="A150" s="17">
        <v>2021</v>
      </c>
      <c r="B150" s="23">
        <v>0.85</v>
      </c>
      <c r="C150" s="23">
        <f t="shared" si="49"/>
        <v>1.1099999999999999</v>
      </c>
      <c r="D150" s="23">
        <f t="shared" si="47"/>
        <v>1.2121225296442617</v>
      </c>
      <c r="F150" s="18">
        <v>1882</v>
      </c>
      <c r="G150" s="65">
        <v>0.25597385944323098</v>
      </c>
      <c r="H150" s="65">
        <v>0.97069749999999999</v>
      </c>
      <c r="I150" s="65">
        <v>0.54565560000003199</v>
      </c>
      <c r="J150" s="65">
        <v>0.37901000000000001</v>
      </c>
      <c r="K150" s="65">
        <v>-9.1882194304278894E-2</v>
      </c>
      <c r="L150" s="18"/>
      <c r="M150" s="18">
        <v>0.393887953775162</v>
      </c>
      <c r="AA150" s="17">
        <v>1892</v>
      </c>
      <c r="AB150" s="23">
        <v>0.30043593380483702</v>
      </c>
      <c r="AC150" s="23">
        <v>0.105953193710417</v>
      </c>
      <c r="AD150" s="23">
        <v>2.8142872326547299E-2</v>
      </c>
      <c r="AE150" s="23">
        <v>4.0076406398407406E-7</v>
      </c>
      <c r="AF150" s="23">
        <v>-0.24949506519061021</v>
      </c>
      <c r="AG150" s="23">
        <v>8.306414138228857E-4</v>
      </c>
      <c r="AH150" s="23">
        <v>0.18586797682907796</v>
      </c>
      <c r="AI150" s="23">
        <v>0.20326435046108091</v>
      </c>
      <c r="AJ150" s="46">
        <f t="shared" si="50"/>
        <v>2022</v>
      </c>
      <c r="AK150" s="23">
        <f t="shared" si="48"/>
        <v>0.38153068415607644</v>
      </c>
      <c r="AO150" s="26"/>
      <c r="AP150" s="26"/>
      <c r="AQ150" s="26"/>
      <c r="AR150" s="26"/>
      <c r="AT150" s="26"/>
      <c r="AU150" s="26"/>
      <c r="AV150" s="26"/>
      <c r="AW150" s="26"/>
      <c r="AY150" s="26"/>
      <c r="AZ150" s="26"/>
      <c r="BA150" s="26"/>
      <c r="BB150" s="26"/>
      <c r="BD150" s="26"/>
      <c r="BE150" s="26"/>
      <c r="BF150" s="26"/>
      <c r="BG150" s="26"/>
    </row>
    <row r="151" spans="1:59" x14ac:dyDescent="0.25">
      <c r="A151" s="17">
        <v>2022</v>
      </c>
      <c r="B151" s="23">
        <v>0.89</v>
      </c>
      <c r="C151" s="23">
        <f t="shared" si="49"/>
        <v>1.1499999999999999</v>
      </c>
      <c r="D151" s="23">
        <f t="shared" si="47"/>
        <v>1.2362608695651716</v>
      </c>
      <c r="F151" s="18">
        <v>1883</v>
      </c>
      <c r="G151" s="65">
        <v>0.27224742330786</v>
      </c>
      <c r="H151" s="65">
        <v>0.94948250000000001</v>
      </c>
      <c r="I151" s="65">
        <v>0.59238359999994805</v>
      </c>
      <c r="J151" s="65">
        <v>0.38723000000000002</v>
      </c>
      <c r="K151" s="65">
        <v>1.13336661353418</v>
      </c>
      <c r="L151" s="18"/>
      <c r="M151" s="18">
        <v>-0.89125029023407698</v>
      </c>
      <c r="AA151" s="17">
        <v>1893</v>
      </c>
      <c r="AB151" s="23">
        <v>0.306061694741255</v>
      </c>
      <c r="AC151" s="23">
        <v>0.10810090691195801</v>
      </c>
      <c r="AD151" s="23">
        <v>2.85695466942344E-2</v>
      </c>
      <c r="AE151" s="23">
        <v>4.1553527254720232E-7</v>
      </c>
      <c r="AF151" s="23">
        <v>-0.25208046811574047</v>
      </c>
      <c r="AG151" s="23">
        <v>0.20639730152843544</v>
      </c>
      <c r="AH151" s="23">
        <v>0.39704939729541489</v>
      </c>
      <c r="AI151" s="23">
        <v>2.8616425169522796E-2</v>
      </c>
      <c r="AJ151" s="46">
        <f t="shared" si="50"/>
        <v>2023</v>
      </c>
      <c r="AK151" s="23">
        <f t="shared" si="48"/>
        <v>0.47296237924352402</v>
      </c>
      <c r="AO151" s="26"/>
      <c r="AP151" s="26"/>
      <c r="AQ151" s="26"/>
      <c r="AR151" s="26"/>
      <c r="AT151" s="26"/>
      <c r="AU151" s="26"/>
      <c r="AV151" s="26"/>
      <c r="AW151" s="26"/>
      <c r="AY151" s="26"/>
      <c r="AZ151" s="26"/>
      <c r="BA151" s="26"/>
      <c r="BB151" s="26"/>
      <c r="BD151" s="26"/>
      <c r="BE151" s="26"/>
      <c r="BF151" s="26"/>
      <c r="BG151" s="26"/>
    </row>
    <row r="152" spans="1:59" x14ac:dyDescent="0.25">
      <c r="A152" s="78">
        <v>2023</v>
      </c>
      <c r="B152" s="23">
        <v>1.17</v>
      </c>
      <c r="C152" s="23">
        <f t="shared" si="49"/>
        <v>1.43</v>
      </c>
      <c r="D152" s="23">
        <f t="shared" si="47"/>
        <v>1.2606154714849822</v>
      </c>
      <c r="F152" s="18">
        <v>1884</v>
      </c>
      <c r="G152" s="65">
        <v>0.27549940038209603</v>
      </c>
      <c r="H152" s="65">
        <v>0.99133499999999997</v>
      </c>
      <c r="I152" s="65">
        <v>0.64739520000000506</v>
      </c>
      <c r="J152" s="65">
        <v>0.39574500000000001</v>
      </c>
      <c r="K152" s="65">
        <v>0.82023874607051395</v>
      </c>
      <c r="L152" s="18"/>
      <c r="M152" s="18">
        <v>-0.59654454571937898</v>
      </c>
      <c r="AA152" s="17">
        <v>1894</v>
      </c>
      <c r="AB152" s="23">
        <v>0.31175673661375902</v>
      </c>
      <c r="AC152" s="23">
        <v>0.109936830418865</v>
      </c>
      <c r="AD152" s="23">
        <v>2.9079839052427899E-2</v>
      </c>
      <c r="AE152" s="23">
        <v>4.3042760450664181E-7</v>
      </c>
      <c r="AF152" s="23">
        <v>-0.26899924687523691</v>
      </c>
      <c r="AG152" s="23">
        <v>0.29457712757189991</v>
      </c>
      <c r="AH152" s="23">
        <v>0.4763517172093194</v>
      </c>
      <c r="AI152" s="23">
        <v>0.1060786447776374</v>
      </c>
      <c r="AJ152" s="46">
        <f t="shared" si="50"/>
        <v>2024</v>
      </c>
      <c r="AK152" s="23">
        <f t="shared" si="48"/>
        <v>0.50458588248037861</v>
      </c>
      <c r="AO152" s="26"/>
      <c r="AP152" s="26"/>
      <c r="AQ152" s="26"/>
      <c r="AR152" s="26"/>
      <c r="AT152" s="26"/>
      <c r="AU152" s="26"/>
      <c r="AV152" s="26"/>
      <c r="AW152" s="26"/>
      <c r="AY152" s="26"/>
      <c r="AZ152" s="26"/>
      <c r="BA152" s="26"/>
      <c r="BB152" s="26"/>
      <c r="BD152" s="26"/>
      <c r="BE152" s="26"/>
      <c r="BF152" s="26"/>
      <c r="BG152" s="26"/>
    </row>
    <row r="153" spans="1:59" x14ac:dyDescent="0.25">
      <c r="A153" s="17">
        <v>2024</v>
      </c>
      <c r="B153" s="23">
        <v>1.29</v>
      </c>
      <c r="C153" s="23">
        <v>1.55</v>
      </c>
      <c r="D153" s="23">
        <f t="shared" si="47"/>
        <v>1.2851863354037505</v>
      </c>
      <c r="F153" s="18">
        <v>1885</v>
      </c>
      <c r="G153" s="65">
        <v>0.27760495360262</v>
      </c>
      <c r="H153" s="65">
        <v>0.99106000000000005</v>
      </c>
      <c r="I153" s="65">
        <v>0.71982359999992696</v>
      </c>
      <c r="J153" s="65">
        <v>0.40403499999999998</v>
      </c>
      <c r="K153" s="65">
        <v>0.326087482337655</v>
      </c>
      <c r="L153" s="18"/>
      <c r="M153" s="18">
        <v>-0.18128112875562399</v>
      </c>
      <c r="AA153" s="17">
        <v>1895</v>
      </c>
      <c r="AB153" s="23">
        <v>0.316961913796587</v>
      </c>
      <c r="AC153" s="23">
        <v>0.11150847820583</v>
      </c>
      <c r="AD153" s="23">
        <v>2.96157067855242E-2</v>
      </c>
      <c r="AE153" s="23">
        <v>4.5530305084853707E-7</v>
      </c>
      <c r="AF153" s="23">
        <v>-0.27547068104174438</v>
      </c>
      <c r="AG153" s="23">
        <v>0.29698861082110789</v>
      </c>
      <c r="AH153" s="23">
        <v>0.47960448387035559</v>
      </c>
      <c r="AI153" s="23">
        <v>-0.1212693378630893</v>
      </c>
      <c r="AJ153" s="46"/>
      <c r="AK153" s="23"/>
      <c r="AO153" s="26"/>
      <c r="AP153" s="26"/>
      <c r="AQ153" s="26"/>
      <c r="AR153" s="26"/>
      <c r="AT153" s="26"/>
      <c r="AU153" s="26"/>
      <c r="AV153" s="26"/>
      <c r="AW153" s="26"/>
      <c r="AY153" s="26"/>
      <c r="AZ153" s="26"/>
      <c r="BA153" s="26"/>
      <c r="BB153" s="26"/>
      <c r="BD153" s="26"/>
      <c r="BE153" s="26"/>
      <c r="BF153" s="26"/>
      <c r="BG153" s="26"/>
    </row>
    <row r="154" spans="1:59" x14ac:dyDescent="0.25">
      <c r="A154" s="78">
        <v>2025</v>
      </c>
      <c r="B154" s="79"/>
      <c r="C154" s="79">
        <f>A154*A154*$A$168+A154*$B$168+$C$168</f>
        <v>1.456121739131504</v>
      </c>
      <c r="D154" s="79">
        <f>A154*A154*$A$164+A154*$B$164+$C$164</f>
        <v>1.309973461321249</v>
      </c>
      <c r="F154" s="18">
        <v>1886</v>
      </c>
      <c r="G154" s="65">
        <v>0.28182687663755501</v>
      </c>
      <c r="H154" s="65">
        <v>0.967615</v>
      </c>
      <c r="I154" s="65">
        <v>0.78333120000013401</v>
      </c>
      <c r="J154" s="65">
        <v>0.40716000000000002</v>
      </c>
      <c r="K154" s="65">
        <v>0.74964879125433603</v>
      </c>
      <c r="L154" s="18"/>
      <c r="M154" s="18">
        <v>-0.69069811458505703</v>
      </c>
      <c r="AA154" s="17">
        <v>1896</v>
      </c>
      <c r="AB154" s="23">
        <v>0.32212460140702898</v>
      </c>
      <c r="AC154" s="23">
        <v>0.112391909838333</v>
      </c>
      <c r="AD154" s="23">
        <v>3.0029644533819198E-2</v>
      </c>
      <c r="AE154" s="23">
        <v>4.7044619940513232E-7</v>
      </c>
      <c r="AF154" s="23">
        <v>-0.27669271602570578</v>
      </c>
      <c r="AG154" s="23">
        <v>0.27453548597025856</v>
      </c>
      <c r="AH154" s="23">
        <v>0.4623893961699333</v>
      </c>
      <c r="AI154" s="23">
        <v>8.46640358457805E-2</v>
      </c>
      <c r="AJ154" s="46"/>
      <c r="AK154" s="23"/>
      <c r="AO154" s="26"/>
      <c r="AP154" s="26"/>
      <c r="AQ154" s="26"/>
      <c r="AR154" s="26"/>
      <c r="AT154" s="26"/>
      <c r="AU154" s="26"/>
      <c r="AV154" s="26"/>
      <c r="AW154" s="26"/>
      <c r="AY154" s="26"/>
      <c r="AZ154" s="26"/>
      <c r="BA154" s="26"/>
      <c r="BB154" s="26"/>
      <c r="BD154" s="26"/>
      <c r="BE154" s="26"/>
      <c r="BF154" s="26"/>
      <c r="BG154" s="26"/>
    </row>
    <row r="155" spans="1:59" x14ac:dyDescent="0.25">
      <c r="F155" s="18">
        <v>1887</v>
      </c>
      <c r="G155" s="65">
        <v>0.29577716020742401</v>
      </c>
      <c r="H155" s="65">
        <v>1.00749</v>
      </c>
      <c r="I155" s="65">
        <v>0.822200399999929</v>
      </c>
      <c r="J155" s="65">
        <v>0.415325</v>
      </c>
      <c r="K155" s="65">
        <v>0.83571921005100502</v>
      </c>
      <c r="L155" s="18"/>
      <c r="M155" s="18">
        <v>-0.76997744982625405</v>
      </c>
      <c r="AA155" s="17">
        <v>1897</v>
      </c>
      <c r="AB155" s="23">
        <v>0.32719020198215898</v>
      </c>
      <c r="AC155" s="23">
        <v>0.113250567824859</v>
      </c>
      <c r="AD155" s="23">
        <v>3.0457953838518799E-2</v>
      </c>
      <c r="AE155" s="23">
        <v>4.8571904118434497E-7</v>
      </c>
      <c r="AF155" s="23">
        <v>-0.29322962700192418</v>
      </c>
      <c r="AG155" s="23">
        <v>0.26322549502698639</v>
      </c>
      <c r="AH155" s="23">
        <v>0.44089507738964018</v>
      </c>
      <c r="AI155" s="23">
        <v>0.18820650270793582</v>
      </c>
      <c r="AJ155" s="46"/>
      <c r="AK155" s="23"/>
      <c r="AO155" s="26"/>
      <c r="AP155" s="26"/>
      <c r="AQ155" s="26"/>
      <c r="AR155" s="26"/>
      <c r="AT155" s="26"/>
      <c r="AU155" s="26"/>
      <c r="AV155" s="26"/>
      <c r="AW155" s="26"/>
      <c r="AY155" s="26"/>
      <c r="AZ155" s="26"/>
      <c r="BA155" s="26"/>
      <c r="BB155" s="26"/>
      <c r="BD155" s="26"/>
      <c r="BE155" s="26"/>
      <c r="BF155" s="26"/>
      <c r="BG155" s="26"/>
    </row>
    <row r="156" spans="1:59" x14ac:dyDescent="0.25">
      <c r="F156" s="18">
        <v>1888</v>
      </c>
      <c r="G156" s="65">
        <v>0.32772970524017497</v>
      </c>
      <c r="H156" s="65">
        <v>0.97336750000000005</v>
      </c>
      <c r="I156" s="65">
        <v>0.83961720000002105</v>
      </c>
      <c r="J156" s="65">
        <v>0.41859499999999999</v>
      </c>
      <c r="K156" s="65">
        <v>0.944914428916801</v>
      </c>
      <c r="L156" s="18"/>
      <c r="M156" s="18">
        <v>-0.90202942359134397</v>
      </c>
      <c r="AA156" s="17">
        <v>1898</v>
      </c>
      <c r="AB156" s="23">
        <v>0.33275403833927603</v>
      </c>
      <c r="AC156" s="23">
        <v>0.114813991007955</v>
      </c>
      <c r="AD156" s="23">
        <v>3.0884673760949301E-2</v>
      </c>
      <c r="AE156" s="23">
        <v>5.109833007421142E-7</v>
      </c>
      <c r="AF156" s="23">
        <v>-0.30383493262612371</v>
      </c>
      <c r="AG156" s="23">
        <v>0.25654790628863378</v>
      </c>
      <c r="AH156" s="23">
        <v>0.43116618775399113</v>
      </c>
      <c r="AI156" s="23">
        <v>0.21811773885364882</v>
      </c>
      <c r="AJ156" s="46"/>
      <c r="AK156" s="23"/>
      <c r="AO156" s="26"/>
      <c r="AP156" s="26"/>
      <c r="AQ156" s="26"/>
      <c r="AR156" s="26"/>
      <c r="AT156" s="26"/>
      <c r="AU156" s="26"/>
      <c r="AV156" s="26"/>
      <c r="AW156" s="26"/>
      <c r="AY156" s="26"/>
      <c r="AZ156" s="26"/>
      <c r="BA156" s="26"/>
      <c r="BB156" s="26"/>
      <c r="BD156" s="26"/>
      <c r="BE156" s="26"/>
      <c r="BF156" s="26"/>
      <c r="BG156" s="26"/>
    </row>
    <row r="157" spans="1:59" x14ac:dyDescent="0.25">
      <c r="F157" s="18">
        <v>1889</v>
      </c>
      <c r="G157" s="65">
        <v>0.32792473580786002</v>
      </c>
      <c r="H157" s="65">
        <v>1.0037374999999999</v>
      </c>
      <c r="I157" s="65">
        <v>0.853210800000056</v>
      </c>
      <c r="J157" s="65">
        <v>0.42624499999999999</v>
      </c>
      <c r="K157" s="65">
        <v>0.58785670374909105</v>
      </c>
      <c r="L157" s="18"/>
      <c r="M157" s="18">
        <v>-0.53565026785513103</v>
      </c>
      <c r="AA157" s="17">
        <v>1899</v>
      </c>
      <c r="AB157" s="23">
        <v>0.33901821307230301</v>
      </c>
      <c r="AC157" s="23">
        <v>0.11667027085958299</v>
      </c>
      <c r="AD157" s="23">
        <v>3.1429735171873599E-2</v>
      </c>
      <c r="AE157" s="23">
        <v>5.2652370534542234E-7</v>
      </c>
      <c r="AF157" s="23">
        <v>-0.32871560638510661</v>
      </c>
      <c r="AG157" s="23">
        <v>0.2486160503584379</v>
      </c>
      <c r="AH157" s="23">
        <v>0.40701918960079619</v>
      </c>
      <c r="AI157" s="23">
        <v>0.25557401656045381</v>
      </c>
      <c r="AJ157" s="46"/>
      <c r="AK157" s="23"/>
      <c r="AO157" s="26"/>
      <c r="AP157" s="26"/>
      <c r="AQ157" s="26"/>
      <c r="AR157" s="26"/>
      <c r="AT157" s="26"/>
      <c r="AU157" s="26"/>
      <c r="AV157" s="26"/>
      <c r="AW157" s="26"/>
      <c r="AY157" s="26"/>
      <c r="AZ157" s="26"/>
      <c r="BA157" s="26"/>
      <c r="BB157" s="26"/>
      <c r="BD157" s="26"/>
      <c r="BE157" s="26"/>
      <c r="BF157" s="26"/>
      <c r="BG157" s="26"/>
    </row>
    <row r="158" spans="1:59" x14ac:dyDescent="0.25">
      <c r="F158" s="18">
        <v>1890</v>
      </c>
      <c r="G158" s="65">
        <v>0.35660239192139698</v>
      </c>
      <c r="H158" s="65">
        <v>1.0781475</v>
      </c>
      <c r="I158" s="65">
        <v>0.86361839999995005</v>
      </c>
      <c r="J158" s="65">
        <v>0.433865</v>
      </c>
      <c r="K158" s="65">
        <v>0.76668320132968504</v>
      </c>
      <c r="L158" s="18"/>
      <c r="M158" s="18">
        <v>-0.62941670953332396</v>
      </c>
      <c r="AA158" s="17">
        <v>1900</v>
      </c>
      <c r="AB158" s="23">
        <v>0.34581466704930403</v>
      </c>
      <c r="AC158" s="23">
        <v>0.11852669309421</v>
      </c>
      <c r="AD158" s="23">
        <v>3.1978052618437697E-2</v>
      </c>
      <c r="AE158" s="23">
        <v>5.5205182427168838E-7</v>
      </c>
      <c r="AF158" s="23">
        <v>-0.33884303075189071</v>
      </c>
      <c r="AG158" s="23">
        <v>0.24308268319122181</v>
      </c>
      <c r="AH158" s="23">
        <v>0.40055961725310707</v>
      </c>
      <c r="AI158" s="23">
        <v>0.21596576971910381</v>
      </c>
      <c r="AJ158" s="46"/>
      <c r="AK158" s="23"/>
      <c r="AO158" s="26"/>
      <c r="AP158" s="26"/>
      <c r="AQ158" s="26"/>
      <c r="AR158" s="26"/>
      <c r="AT158" s="26"/>
      <c r="AU158" s="26"/>
      <c r="AV158" s="26"/>
      <c r="AW158" s="26"/>
      <c r="AY158" s="26"/>
      <c r="AZ158" s="26"/>
      <c r="BA158" s="26"/>
      <c r="BB158" s="26"/>
      <c r="BD158" s="26"/>
      <c r="BE158" s="26"/>
      <c r="BF158" s="26"/>
      <c r="BG158" s="26"/>
    </row>
    <row r="159" spans="1:59" x14ac:dyDescent="0.25">
      <c r="F159" s="18">
        <v>1891</v>
      </c>
      <c r="G159" s="65">
        <v>0.37361233815502198</v>
      </c>
      <c r="H159" s="65">
        <v>1.135545</v>
      </c>
      <c r="I159" s="65">
        <v>0.86191920000010203</v>
      </c>
      <c r="J159" s="65">
        <v>0.43642999999999998</v>
      </c>
      <c r="K159" s="65">
        <v>0.209365635813092</v>
      </c>
      <c r="L159" s="18"/>
      <c r="M159" s="18">
        <v>1.4425022819906099E-3</v>
      </c>
      <c r="AA159" s="17">
        <v>1901</v>
      </c>
      <c r="AB159" s="23">
        <v>0.35180596017756</v>
      </c>
      <c r="AC159" s="23">
        <v>0.120366345395174</v>
      </c>
      <c r="AD159" s="23">
        <v>3.2573162615116898E-2</v>
      </c>
      <c r="AE159" s="23">
        <v>5.6862809424410833E-7</v>
      </c>
      <c r="AF159" s="23">
        <v>-0.34533499439626097</v>
      </c>
      <c r="AG159" s="23">
        <v>0.23475930963223585</v>
      </c>
      <c r="AH159" s="23">
        <v>0.39417035205192008</v>
      </c>
      <c r="AI159" s="23">
        <v>0.26292518542174381</v>
      </c>
      <c r="AJ159" s="46"/>
      <c r="AK159" s="23"/>
      <c r="AO159" s="26"/>
      <c r="AP159" s="26"/>
      <c r="AQ159" s="26"/>
      <c r="AR159" s="26"/>
      <c r="AT159" s="26"/>
      <c r="AU159" s="26"/>
      <c r="AV159" s="26"/>
      <c r="AW159" s="26"/>
      <c r="AY159" s="26"/>
      <c r="AZ159" s="26"/>
      <c r="BA159" s="26"/>
      <c r="BB159" s="26"/>
      <c r="BD159" s="26"/>
      <c r="BE159" s="26"/>
      <c r="BF159" s="26"/>
      <c r="BG159" s="26"/>
    </row>
    <row r="160" spans="1:59" x14ac:dyDescent="0.25">
      <c r="F160" s="18">
        <v>1892</v>
      </c>
      <c r="G160" s="65">
        <v>0.37658541512008697</v>
      </c>
      <c r="H160" s="65">
        <v>1.1194949999999999</v>
      </c>
      <c r="I160" s="65">
        <v>0.84428999999988696</v>
      </c>
      <c r="J160" s="65">
        <v>0.44394</v>
      </c>
      <c r="K160" s="65">
        <v>0.61150875183947595</v>
      </c>
      <c r="L160" s="18"/>
      <c r="M160" s="18">
        <v>-0.40365833659457401</v>
      </c>
      <c r="AA160" s="17">
        <v>1902</v>
      </c>
      <c r="AB160" s="23">
        <v>0.35753191790349298</v>
      </c>
      <c r="AC160" s="23">
        <v>0.122586408383656</v>
      </c>
      <c r="AD160" s="23">
        <v>3.3488433619916803E-2</v>
      </c>
      <c r="AE160" s="23">
        <v>8.5488011337751478E-7</v>
      </c>
      <c r="AF160" s="23">
        <v>-0.3507970713149422</v>
      </c>
      <c r="AG160" s="23">
        <v>9.3216122607150953E-4</v>
      </c>
      <c r="AH160" s="23">
        <v>0.16374270469830851</v>
      </c>
      <c r="AI160" s="23">
        <v>0.1766520758672438</v>
      </c>
      <c r="AJ160" s="46"/>
      <c r="AK160" s="23"/>
      <c r="AO160" s="26"/>
      <c r="AP160" s="26"/>
      <c r="AQ160" s="26"/>
      <c r="AR160" s="26"/>
      <c r="AT160" s="26"/>
      <c r="AU160" s="26"/>
      <c r="AV160" s="26"/>
      <c r="AW160" s="26"/>
      <c r="AY160" s="26"/>
      <c r="AZ160" s="26"/>
      <c r="BA160" s="26"/>
      <c r="BB160" s="26"/>
      <c r="BD160" s="26"/>
      <c r="BE160" s="26"/>
      <c r="BF160" s="26"/>
      <c r="BG160" s="26"/>
    </row>
    <row r="161" spans="1:59" x14ac:dyDescent="0.25">
      <c r="F161" s="18">
        <v>1893</v>
      </c>
      <c r="G161" s="65">
        <v>0.37186545196506599</v>
      </c>
      <c r="H161" s="65">
        <v>1.1704950000000001</v>
      </c>
      <c r="I161" s="65">
        <v>0.81285479999996801</v>
      </c>
      <c r="J161" s="65">
        <v>0.45139000000000001</v>
      </c>
      <c r="K161" s="65">
        <v>0.537105707627756</v>
      </c>
      <c r="L161" s="18"/>
      <c r="M161" s="18">
        <v>-0.25899005574731299</v>
      </c>
      <c r="AA161" s="17">
        <v>1903</v>
      </c>
      <c r="AB161" s="23">
        <v>0.36345499467016601</v>
      </c>
      <c r="AC161" s="23">
        <v>0.124868885790546</v>
      </c>
      <c r="AD161" s="23">
        <v>3.45722109845484E-2</v>
      </c>
      <c r="AE161" s="23">
        <v>1.1846541666467499E-6</v>
      </c>
      <c r="AF161" s="23">
        <v>-0.36701021146149815</v>
      </c>
      <c r="AG161" s="23">
        <v>-0.68894005646997014</v>
      </c>
      <c r="AH161" s="23">
        <v>-0.53305299183204125</v>
      </c>
      <c r="AI161" s="23">
        <v>-0.17235240111287822</v>
      </c>
      <c r="AJ161" s="46"/>
      <c r="AK161" s="23"/>
      <c r="AO161" s="26"/>
      <c r="AP161" s="26"/>
      <c r="AQ161" s="26"/>
      <c r="AR161" s="26"/>
      <c r="AT161" s="26"/>
      <c r="AU161" s="26"/>
      <c r="AV161" s="26"/>
      <c r="AW161" s="26"/>
      <c r="AY161" s="26"/>
      <c r="AZ161" s="26"/>
      <c r="BA161" s="26"/>
      <c r="BB161" s="26"/>
      <c r="BD161" s="26"/>
      <c r="BE161" s="26"/>
      <c r="BF161" s="26"/>
      <c r="BG161" s="26"/>
    </row>
    <row r="162" spans="1:59" x14ac:dyDescent="0.25">
      <c r="A162" s="130" t="s">
        <v>64</v>
      </c>
      <c r="B162" s="130"/>
      <c r="C162" s="130"/>
      <c r="F162" s="18">
        <v>1894</v>
      </c>
      <c r="G162" s="65">
        <v>0.38524370278384301</v>
      </c>
      <c r="H162" s="65">
        <v>1.1747175000000001</v>
      </c>
      <c r="I162" s="65">
        <v>0.77356080000004102</v>
      </c>
      <c r="J162" s="65">
        <v>0.45927000000000001</v>
      </c>
      <c r="K162" s="65">
        <v>0.81272778943045598</v>
      </c>
      <c r="L162" s="18"/>
      <c r="M162" s="18">
        <v>-0.48559738676151898</v>
      </c>
      <c r="AA162" s="17">
        <v>1904</v>
      </c>
      <c r="AB162" s="23">
        <v>0.36883672354727398</v>
      </c>
      <c r="AC162" s="23">
        <v>0.127863223884812</v>
      </c>
      <c r="AD162" s="23">
        <v>3.5585163478834697E-2</v>
      </c>
      <c r="AE162" s="23">
        <v>1.5332297928514429E-6</v>
      </c>
      <c r="AF162" s="23">
        <v>-0.38244182404899429</v>
      </c>
      <c r="AG162" s="23">
        <v>-0.19680019667909041</v>
      </c>
      <c r="AH162" s="23">
        <v>-4.6955376587371117E-2</v>
      </c>
      <c r="AI162" s="23">
        <v>1.3713750064273098E-2</v>
      </c>
      <c r="AJ162" s="46"/>
      <c r="AK162" s="23"/>
      <c r="AO162" s="26"/>
      <c r="AP162" s="26"/>
      <c r="AQ162" s="26"/>
      <c r="AR162" s="26"/>
      <c r="AT162" s="26"/>
      <c r="AU162" s="26"/>
      <c r="AV162" s="26"/>
      <c r="AW162" s="26"/>
      <c r="AY162" s="26"/>
      <c r="AZ162" s="26"/>
      <c r="BA162" s="26"/>
      <c r="BB162" s="26"/>
      <c r="BD162" s="26"/>
      <c r="BE162" s="26"/>
      <c r="BF162" s="26"/>
      <c r="BG162" s="26"/>
    </row>
    <row r="163" spans="1:59" x14ac:dyDescent="0.25">
      <c r="A163" s="17" t="s">
        <v>15</v>
      </c>
      <c r="B163" s="23" t="s">
        <v>16</v>
      </c>
      <c r="C163" s="23" t="s">
        <v>17</v>
      </c>
      <c r="F163" s="18">
        <v>1895</v>
      </c>
      <c r="G163" s="65">
        <v>0.40808920251091702</v>
      </c>
      <c r="H163" s="65">
        <v>1.1761699999999999</v>
      </c>
      <c r="I163" s="65">
        <v>0.727682399999935</v>
      </c>
      <c r="J163" s="65">
        <v>0.46161999999999997</v>
      </c>
      <c r="K163" s="65">
        <v>0.71188659044802305</v>
      </c>
      <c r="L163" s="18"/>
      <c r="M163" s="18">
        <v>-0.316929787892342</v>
      </c>
      <c r="AA163" s="17">
        <v>1905</v>
      </c>
      <c r="AB163" s="23">
        <v>0.374859800476467</v>
      </c>
      <c r="AC163" s="23">
        <v>0.13084680940621601</v>
      </c>
      <c r="AD163" s="23">
        <v>3.6586342489361497E-2</v>
      </c>
      <c r="AE163" s="23">
        <v>1.9599300146180858E-6</v>
      </c>
      <c r="AF163" s="23">
        <v>-0.40216393297038949</v>
      </c>
      <c r="AG163" s="23">
        <v>0.15797178821319852</v>
      </c>
      <c r="AH163" s="23">
        <v>0.2981027675448682</v>
      </c>
      <c r="AI163" s="23">
        <v>0.1585415039306883</v>
      </c>
      <c r="AJ163" s="46"/>
      <c r="AK163" s="23"/>
      <c r="AO163" s="26"/>
      <c r="AP163" s="26"/>
      <c r="AQ163" s="26"/>
      <c r="AR163" s="26"/>
      <c r="AT163" s="26"/>
      <c r="AU163" s="26"/>
      <c r="AV163" s="26"/>
      <c r="AW163" s="26"/>
      <c r="AY163" s="26"/>
      <c r="AZ163" s="26"/>
      <c r="BA163" s="26"/>
      <c r="BB163" s="26"/>
      <c r="BD163" s="26"/>
      <c r="BE163" s="26"/>
      <c r="BF163" s="26"/>
      <c r="BG163" s="26"/>
    </row>
    <row r="164" spans="1:59" x14ac:dyDescent="0.25">
      <c r="A164" s="17" cm="1">
        <f t="array" ref="A164:C164">LINEST(C129:C151,A129:A151^{1,2})</f>
        <v>1.0813099943531729E-4</v>
      </c>
      <c r="B164" s="23">
        <v>-0.41303529079603996</v>
      </c>
      <c r="C164" s="23">
        <v>394.30175776385425</v>
      </c>
      <c r="F164" s="18">
        <v>1896</v>
      </c>
      <c r="G164" s="65">
        <v>0.42157774918122298</v>
      </c>
      <c r="H164" s="65">
        <v>1.1584675</v>
      </c>
      <c r="I164" s="65">
        <v>0.66502440000010699</v>
      </c>
      <c r="J164" s="65">
        <v>0.46931</v>
      </c>
      <c r="K164" s="65">
        <v>1.13780365308056</v>
      </c>
      <c r="L164" s="18"/>
      <c r="M164" s="18">
        <v>-0.69209280386727101</v>
      </c>
      <c r="AA164" s="17">
        <v>1906</v>
      </c>
      <c r="AB164" s="23">
        <v>0.38157802892943399</v>
      </c>
      <c r="AC164" s="23">
        <v>0.133999014227699</v>
      </c>
      <c r="AD164" s="23">
        <v>3.7593230841619002E-2</v>
      </c>
      <c r="AE164" s="23">
        <v>2.531856737255834E-6</v>
      </c>
      <c r="AF164" s="23">
        <v>-0.4188075170602496</v>
      </c>
      <c r="AG164" s="23">
        <v>0.28840725602098216</v>
      </c>
      <c r="AH164" s="23">
        <v>0.42277254481622178</v>
      </c>
      <c r="AI164" s="23">
        <v>0.16567039675462591</v>
      </c>
      <c r="AJ164" s="46"/>
      <c r="AK164" s="23"/>
      <c r="AO164" s="26"/>
      <c r="AP164" s="26"/>
      <c r="AQ164" s="26"/>
      <c r="AR164" s="26"/>
      <c r="AT164" s="26"/>
      <c r="AU164" s="26"/>
      <c r="AV164" s="26"/>
      <c r="AW164" s="26"/>
      <c r="AY164" s="26"/>
      <c r="AZ164" s="26"/>
      <c r="BA164" s="26"/>
      <c r="BB164" s="26"/>
      <c r="BD164" s="26"/>
      <c r="BE164" s="26"/>
      <c r="BF164" s="26"/>
      <c r="BG164" s="26"/>
    </row>
    <row r="165" spans="1:59" x14ac:dyDescent="0.25">
      <c r="F165" s="18">
        <v>1897</v>
      </c>
      <c r="G165" s="65">
        <v>0.44145545796943197</v>
      </c>
      <c r="H165" s="65">
        <v>1.2020625</v>
      </c>
      <c r="I165" s="65">
        <v>0.59068439999998601</v>
      </c>
      <c r="J165" s="65">
        <v>0.47715999999999997</v>
      </c>
      <c r="K165" s="65">
        <v>1.2323968845126501</v>
      </c>
      <c r="L165" s="18"/>
      <c r="M165" s="18">
        <v>-0.656723326499011</v>
      </c>
      <c r="AA165" s="17">
        <v>1907</v>
      </c>
      <c r="AB165" s="23">
        <v>0.38945021423867798</v>
      </c>
      <c r="AC165" s="23">
        <v>0.13737035098565101</v>
      </c>
      <c r="AD165" s="23">
        <v>3.86739330720796E-2</v>
      </c>
      <c r="AE165" s="23">
        <v>3.3071333757001525E-6</v>
      </c>
      <c r="AF165" s="23">
        <v>-0.4590820887307675</v>
      </c>
      <c r="AG165" s="23">
        <v>0.11875546753869733</v>
      </c>
      <c r="AH165" s="23">
        <v>0.22517118423771404</v>
      </c>
      <c r="AI165" s="23">
        <v>-0.1737689408106721</v>
      </c>
      <c r="AJ165" s="46"/>
      <c r="AK165" s="23"/>
      <c r="AO165" s="26"/>
      <c r="AP165" s="26"/>
      <c r="AQ165" s="26"/>
      <c r="AR165" s="26"/>
      <c r="AT165" s="26"/>
      <c r="AU165" s="26"/>
      <c r="AV165" s="26"/>
      <c r="AW165" s="26"/>
      <c r="AY165" s="26"/>
      <c r="AZ165" s="26"/>
      <c r="BA165" s="26"/>
      <c r="BB165" s="26"/>
      <c r="BD165" s="26"/>
      <c r="BE165" s="26"/>
      <c r="BF165" s="26"/>
      <c r="BG165" s="26"/>
    </row>
    <row r="166" spans="1:59" x14ac:dyDescent="0.25">
      <c r="A166" s="130" t="s">
        <v>65</v>
      </c>
      <c r="B166" s="130"/>
      <c r="C166" s="130"/>
      <c r="F166" s="18">
        <v>1898</v>
      </c>
      <c r="G166" s="65">
        <v>0.46560067631004398</v>
      </c>
      <c r="H166" s="65">
        <v>1.18912</v>
      </c>
      <c r="I166" s="65">
        <v>0.53206199999999604</v>
      </c>
      <c r="J166" s="65">
        <v>0.47980499999999998</v>
      </c>
      <c r="K166" s="65">
        <v>0.69916621295831205</v>
      </c>
      <c r="L166" s="18"/>
      <c r="M166" s="18">
        <v>-5.6312536513537501E-2</v>
      </c>
      <c r="AA166" s="17">
        <v>1908</v>
      </c>
      <c r="AB166" s="23">
        <v>0.39701754711520698</v>
      </c>
      <c r="AC166" s="23">
        <v>0.140101086389299</v>
      </c>
      <c r="AD166" s="23">
        <v>3.9895457724238401E-2</v>
      </c>
      <c r="AE166" s="23">
        <v>4.3061823480683974E-6</v>
      </c>
      <c r="AF166" s="23">
        <v>-0.44880680997047578</v>
      </c>
      <c r="AG166" s="23">
        <v>0.24118343495111938</v>
      </c>
      <c r="AH166" s="23">
        <v>0.36939502239173599</v>
      </c>
      <c r="AI166" s="23">
        <v>-0.1103201955231557</v>
      </c>
      <c r="AJ166" s="46"/>
      <c r="AK166" s="23"/>
      <c r="AO166" s="26"/>
      <c r="AP166" s="26"/>
      <c r="AQ166" s="26"/>
      <c r="AR166" s="26"/>
      <c r="AT166" s="26"/>
      <c r="AU166" s="26"/>
      <c r="AV166" s="26"/>
      <c r="AW166" s="26"/>
      <c r="AY166" s="26"/>
      <c r="AZ166" s="26"/>
      <c r="BA166" s="26"/>
      <c r="BB166" s="26"/>
      <c r="BD166" s="26"/>
      <c r="BE166" s="26"/>
      <c r="BF166" s="26"/>
      <c r="BG166" s="26"/>
    </row>
    <row r="167" spans="1:59" x14ac:dyDescent="0.25">
      <c r="A167" s="17" t="s">
        <v>15</v>
      </c>
      <c r="B167" s="23" t="s">
        <v>16</v>
      </c>
      <c r="C167" s="23" t="s">
        <v>17</v>
      </c>
      <c r="F167" s="18">
        <v>1899</v>
      </c>
      <c r="G167" s="65">
        <v>0.50849764874454195</v>
      </c>
      <c r="H167" s="65">
        <v>1.2138675000000001</v>
      </c>
      <c r="I167" s="65">
        <v>0.496591200000012</v>
      </c>
      <c r="J167" s="65">
        <v>0.48771500000000001</v>
      </c>
      <c r="K167" s="65">
        <v>0.35051874041067199</v>
      </c>
      <c r="L167" s="18"/>
      <c r="M167" s="18">
        <v>0.38754020838280201</v>
      </c>
      <c r="AA167" s="17">
        <v>1909</v>
      </c>
      <c r="AB167" s="23">
        <v>0.40453829244981199</v>
      </c>
      <c r="AC167" s="23">
        <v>0.14303545294377401</v>
      </c>
      <c r="AD167" s="23">
        <v>4.1129500853651801E-2</v>
      </c>
      <c r="AE167" s="23">
        <v>4.9645348114618987E-6</v>
      </c>
      <c r="AF167" s="23">
        <v>-0.4615662083735308</v>
      </c>
      <c r="AG167" s="23">
        <v>0.29112362645737877</v>
      </c>
      <c r="AH167" s="23">
        <v>0.41826562886589735</v>
      </c>
      <c r="AI167" s="23">
        <v>0.16600443793123279</v>
      </c>
      <c r="AJ167" s="46"/>
      <c r="AK167" s="23"/>
      <c r="AO167" s="26"/>
      <c r="AP167" s="26"/>
      <c r="AQ167" s="26"/>
      <c r="AR167" s="26"/>
      <c r="AT167" s="26"/>
      <c r="AU167" s="26"/>
      <c r="AV167" s="26"/>
      <c r="AW167" s="26"/>
      <c r="AY167" s="26"/>
      <c r="AZ167" s="26"/>
      <c r="BA167" s="26"/>
      <c r="BB167" s="26"/>
      <c r="BD167" s="26"/>
      <c r="BE167" s="26"/>
      <c r="BF167" s="26"/>
      <c r="BG167" s="26"/>
    </row>
    <row r="168" spans="1:59" x14ac:dyDescent="0.25">
      <c r="A168" s="17" cm="1">
        <f t="array" ref="A168:C168">LINEST(C129:C153,A129:A153^{1,2})</f>
        <v>7.7796358231144679E-4</v>
      </c>
      <c r="B168" s="23">
        <v>-3.1045639167597225</v>
      </c>
      <c r="C168" s="23">
        <v>3098.0611384616927</v>
      </c>
      <c r="F168" s="18">
        <v>1900</v>
      </c>
      <c r="G168" s="65">
        <v>0.53534135917030601</v>
      </c>
      <c r="H168" s="65">
        <v>1.22983</v>
      </c>
      <c r="I168" s="65">
        <v>0.482572799999957</v>
      </c>
      <c r="J168" s="65">
        <v>0.49105500000000002</v>
      </c>
      <c r="K168" s="65">
        <v>0.82410840587991696</v>
      </c>
      <c r="L168" s="18"/>
      <c r="M168" s="18">
        <v>-3.2564846727468802E-2</v>
      </c>
      <c r="AA168" s="17">
        <v>1910</v>
      </c>
      <c r="AB168" s="23">
        <v>0.41247141498830697</v>
      </c>
      <c r="AC168" s="23">
        <v>0.146001748462568</v>
      </c>
      <c r="AD168" s="23">
        <v>4.2451889026483502E-2</v>
      </c>
      <c r="AE168" s="23">
        <v>6.4243208948368002E-6</v>
      </c>
      <c r="AF168" s="23">
        <v>-0.48492773700451797</v>
      </c>
      <c r="AG168" s="23">
        <v>0.28225976362576338</v>
      </c>
      <c r="AH168" s="23">
        <v>0.39826350341949862</v>
      </c>
      <c r="AI168" s="23">
        <v>0.2383713980365523</v>
      </c>
      <c r="AJ168" s="46"/>
      <c r="AK168" s="23"/>
      <c r="AO168" s="26"/>
      <c r="AP168" s="26"/>
      <c r="AQ168" s="26"/>
      <c r="AR168" s="26"/>
      <c r="AT168" s="26"/>
      <c r="AU168" s="26"/>
      <c r="AV168" s="26"/>
      <c r="AW168" s="26"/>
      <c r="AY168" s="26"/>
      <c r="AZ168" s="26"/>
      <c r="BA168" s="26"/>
      <c r="BB168" s="26"/>
      <c r="BD168" s="26"/>
      <c r="BE168" s="26"/>
      <c r="BF168" s="26"/>
      <c r="BG168" s="26"/>
    </row>
    <row r="169" spans="1:59" x14ac:dyDescent="0.25">
      <c r="F169" s="18">
        <v>1901</v>
      </c>
      <c r="G169" s="65">
        <v>0.55239186981441002</v>
      </c>
      <c r="H169" s="65">
        <v>1.2371075</v>
      </c>
      <c r="I169" s="65">
        <v>0.48405960000002302</v>
      </c>
      <c r="J169" s="65">
        <v>0.499255</v>
      </c>
      <c r="K169" s="65">
        <v>9.2701273609101603E-2</v>
      </c>
      <c r="L169" s="18"/>
      <c r="M169" s="18">
        <v>0.71348349624771501</v>
      </c>
      <c r="AA169" s="17">
        <v>1911</v>
      </c>
      <c r="AB169" s="23">
        <v>0.42059583716387</v>
      </c>
      <c r="AC169" s="23">
        <v>0.14856827223786501</v>
      </c>
      <c r="AD169" s="23">
        <v>4.3927941290323798E-2</v>
      </c>
      <c r="AE169" s="23">
        <v>1.7829896954555285E-5</v>
      </c>
      <c r="AF169" s="23">
        <v>-0.4791414710646314</v>
      </c>
      <c r="AG169" s="23">
        <v>0.26352851200406652</v>
      </c>
      <c r="AH169" s="23">
        <v>0.39749692152844851</v>
      </c>
      <c r="AI169" s="23">
        <v>0.21453347252841329</v>
      </c>
      <c r="AJ169" s="46"/>
      <c r="AK169" s="23"/>
      <c r="AO169" s="26"/>
      <c r="AP169" s="26"/>
      <c r="AQ169" s="26"/>
      <c r="AR169" s="26"/>
      <c r="AT169" s="26"/>
      <c r="AU169" s="26"/>
      <c r="AV169" s="26"/>
      <c r="AW169" s="26"/>
      <c r="AY169" s="26"/>
      <c r="AZ169" s="26"/>
      <c r="BA169" s="26"/>
      <c r="BB169" s="26"/>
      <c r="BD169" s="26"/>
      <c r="BE169" s="26"/>
      <c r="BF169" s="26"/>
      <c r="BG169" s="26"/>
    </row>
    <row r="170" spans="1:59" x14ac:dyDescent="0.25">
      <c r="F170" s="18">
        <v>1902</v>
      </c>
      <c r="G170" s="65">
        <v>0.566266472161572</v>
      </c>
      <c r="H170" s="65">
        <v>1.2628874999999999</v>
      </c>
      <c r="I170" s="65">
        <v>0.49892760000000203</v>
      </c>
      <c r="J170" s="65">
        <v>0.50242500000000001</v>
      </c>
      <c r="K170" s="65">
        <v>-0.150845187486955</v>
      </c>
      <c r="L170" s="18"/>
      <c r="M170" s="18">
        <v>0.97864655966321201</v>
      </c>
      <c r="AA170" s="17">
        <v>1912</v>
      </c>
      <c r="AB170" s="23">
        <v>0.43002844977243498</v>
      </c>
      <c r="AC170" s="23">
        <v>0.15083494679954801</v>
      </c>
      <c r="AD170" s="23">
        <v>4.5012665999815099E-2</v>
      </c>
      <c r="AE170" s="23">
        <v>2.2919081191802923E-5</v>
      </c>
      <c r="AF170" s="23">
        <v>-0.487017495932623</v>
      </c>
      <c r="AG170" s="23">
        <v>-0.32571247181845758</v>
      </c>
      <c r="AH170" s="23">
        <v>-0.18683098609809073</v>
      </c>
      <c r="AI170" s="23">
        <v>-0.40871879519095672</v>
      </c>
      <c r="AJ170" s="46"/>
      <c r="AK170" s="23"/>
      <c r="AO170" s="26"/>
      <c r="AP170" s="26"/>
      <c r="AQ170" s="26"/>
      <c r="AR170" s="26"/>
      <c r="AT170" s="26"/>
      <c r="AU170" s="26"/>
      <c r="AV170" s="26"/>
      <c r="AW170" s="26"/>
      <c r="AY170" s="26"/>
      <c r="AZ170" s="26"/>
      <c r="BA170" s="26"/>
      <c r="BB170" s="26"/>
      <c r="BD170" s="26"/>
      <c r="BE170" s="26"/>
      <c r="BF170" s="26"/>
      <c r="BG170" s="26"/>
    </row>
    <row r="171" spans="1:59" x14ac:dyDescent="0.25">
      <c r="F171" s="18">
        <v>1903</v>
      </c>
      <c r="G171" s="65">
        <v>0.61737067903930098</v>
      </c>
      <c r="H171" s="65">
        <v>1.2546225</v>
      </c>
      <c r="I171" s="65">
        <v>0.52590239999995003</v>
      </c>
      <c r="J171" s="65">
        <v>0.51100999999999996</v>
      </c>
      <c r="K171" s="65">
        <v>1.47764667720822</v>
      </c>
      <c r="L171" s="18"/>
      <c r="M171" s="18">
        <v>-0.64256589826247801</v>
      </c>
      <c r="AA171" s="17">
        <v>1913</v>
      </c>
      <c r="AB171" s="23">
        <v>0.44004900359820798</v>
      </c>
      <c r="AC171" s="23">
        <v>0.152274127077967</v>
      </c>
      <c r="AD171" s="23">
        <v>4.6259717498482497E-2</v>
      </c>
      <c r="AE171" s="23">
        <v>2.8281182634079354E-5</v>
      </c>
      <c r="AF171" s="23">
        <v>-0.50883239646736733</v>
      </c>
      <c r="AG171" s="23">
        <v>-0.22902124932041279</v>
      </c>
      <c r="AH171" s="23">
        <v>-9.9242516430488648E-2</v>
      </c>
      <c r="AI171" s="23">
        <v>-0.60750526684396522</v>
      </c>
      <c r="AJ171" s="46"/>
      <c r="AK171" s="23"/>
      <c r="AO171" s="26"/>
      <c r="AP171" s="26"/>
      <c r="AQ171" s="26"/>
      <c r="AR171" s="26"/>
      <c r="AT171" s="26"/>
      <c r="AU171" s="26"/>
      <c r="AV171" s="26"/>
      <c r="AW171" s="26"/>
      <c r="AY171" s="26"/>
      <c r="AZ171" s="26"/>
      <c r="BA171" s="26"/>
      <c r="BB171" s="26"/>
      <c r="BD171" s="26"/>
      <c r="BE171" s="26"/>
      <c r="BF171" s="26"/>
      <c r="BG171" s="26"/>
    </row>
    <row r="172" spans="1:59" x14ac:dyDescent="0.25">
      <c r="F172" s="18">
        <v>1904</v>
      </c>
      <c r="G172" s="65">
        <v>0.62432023198690001</v>
      </c>
      <c r="H172" s="65">
        <v>1.27704</v>
      </c>
      <c r="I172" s="65">
        <v>0.56455920000007598</v>
      </c>
      <c r="J172" s="65">
        <v>0.51974500000000001</v>
      </c>
      <c r="K172" s="65">
        <v>1.3133758005532901</v>
      </c>
      <c r="L172" s="18"/>
      <c r="M172" s="18">
        <v>-0.49631976862361499</v>
      </c>
      <c r="AA172" s="17">
        <v>1914</v>
      </c>
      <c r="AB172" s="23">
        <v>0.44917632709566502</v>
      </c>
      <c r="AC172" s="23">
        <v>0.15356472993088699</v>
      </c>
      <c r="AD172" s="23">
        <v>4.7545754309686702E-2</v>
      </c>
      <c r="AE172" s="23">
        <v>4.3834777736077106E-5</v>
      </c>
      <c r="AF172" s="23">
        <v>-0.48427952416876441</v>
      </c>
      <c r="AG172" s="23">
        <v>8.66575537615729E-2</v>
      </c>
      <c r="AH172" s="23">
        <v>0.25270867570678324</v>
      </c>
      <c r="AI172" s="23">
        <v>4.1473252727723495E-2</v>
      </c>
      <c r="AJ172" s="46"/>
      <c r="AK172" s="23"/>
      <c r="AO172" s="26"/>
      <c r="AP172" s="26"/>
      <c r="AQ172" s="26"/>
      <c r="AR172" s="26"/>
      <c r="AT172" s="26"/>
      <c r="AU172" s="26"/>
      <c r="AV172" s="26"/>
      <c r="AW172" s="26"/>
      <c r="AY172" s="26"/>
      <c r="AZ172" s="26"/>
      <c r="BA172" s="26"/>
      <c r="BB172" s="26"/>
      <c r="BD172" s="26"/>
      <c r="BE172" s="26"/>
      <c r="BF172" s="26"/>
      <c r="BG172" s="26"/>
    </row>
    <row r="173" spans="1:59" x14ac:dyDescent="0.25">
      <c r="F173" s="18">
        <v>1905</v>
      </c>
      <c r="G173" s="65">
        <v>0.66513703111353695</v>
      </c>
      <c r="H173" s="65">
        <v>1.3173425000000001</v>
      </c>
      <c r="I173" s="65">
        <v>0.60958799999991697</v>
      </c>
      <c r="J173" s="65">
        <v>0.52319000000000004</v>
      </c>
      <c r="K173" s="65">
        <v>0.35402804914867902</v>
      </c>
      <c r="L173" s="18"/>
      <c r="M173" s="18">
        <v>0.49567348196326</v>
      </c>
      <c r="AA173" s="17">
        <v>1915</v>
      </c>
      <c r="AB173" s="23">
        <v>0.45845453391628799</v>
      </c>
      <c r="AC173" s="23">
        <v>0.15511610429394801</v>
      </c>
      <c r="AD173" s="23">
        <v>4.87477327130778E-2</v>
      </c>
      <c r="AE173" s="23">
        <v>6.7228145388510652E-5</v>
      </c>
      <c r="AF173" s="23">
        <v>-0.47491977759768528</v>
      </c>
      <c r="AG173" s="23">
        <v>0.28732100362131996</v>
      </c>
      <c r="AH173" s="23">
        <v>0.47478682509233688</v>
      </c>
      <c r="AI173" s="23">
        <v>0.18275229242023788</v>
      </c>
      <c r="AJ173" s="46"/>
      <c r="AK173" s="23"/>
      <c r="AO173" s="26"/>
      <c r="AP173" s="26"/>
      <c r="AQ173" s="26"/>
      <c r="AR173" s="26"/>
      <c r="AT173" s="26"/>
      <c r="AU173" s="26"/>
      <c r="AV173" s="26"/>
      <c r="AW173" s="26"/>
      <c r="AY173" s="26"/>
      <c r="AZ173" s="26"/>
      <c r="BA173" s="26"/>
      <c r="BB173" s="26"/>
      <c r="BD173" s="26"/>
      <c r="BE173" s="26"/>
      <c r="BF173" s="26"/>
      <c r="BG173" s="26"/>
    </row>
    <row r="174" spans="1:59" x14ac:dyDescent="0.25">
      <c r="F174" s="18">
        <v>1906</v>
      </c>
      <c r="G174" s="65">
        <v>0.69445571397379902</v>
      </c>
      <c r="H174" s="65">
        <v>1.320225</v>
      </c>
      <c r="I174" s="65">
        <v>0.64229760000012004</v>
      </c>
      <c r="J174" s="65">
        <v>0.53191500000000003</v>
      </c>
      <c r="K174" s="65">
        <v>1.0946337761277001</v>
      </c>
      <c r="L174" s="18"/>
      <c r="M174" s="18">
        <v>-0.254165662076211</v>
      </c>
      <c r="AA174" s="17">
        <v>1916</v>
      </c>
      <c r="AB174" s="23">
        <v>0.46826456163948899</v>
      </c>
      <c r="AC174" s="23">
        <v>0.158915466375638</v>
      </c>
      <c r="AD174" s="23">
        <v>4.9705619533403501E-2</v>
      </c>
      <c r="AE174" s="23">
        <v>1.0448633928659657E-4</v>
      </c>
      <c r="AF174" s="23">
        <v>-0.50342240750959943</v>
      </c>
      <c r="AG174" s="23">
        <v>0.34681945406800591</v>
      </c>
      <c r="AH174" s="23">
        <v>0.52038718044622345</v>
      </c>
      <c r="AI174" s="23">
        <v>0.18224954126540288</v>
      </c>
      <c r="AJ174" s="46"/>
      <c r="AK174" s="23"/>
      <c r="AO174" s="26"/>
      <c r="AP174" s="26"/>
      <c r="AQ174" s="26"/>
      <c r="AR174" s="26"/>
      <c r="AT174" s="26"/>
      <c r="AU174" s="26"/>
      <c r="AV174" s="26"/>
      <c r="AW174" s="26"/>
      <c r="AY174" s="26"/>
      <c r="AZ174" s="26"/>
      <c r="BA174" s="26"/>
      <c r="BB174" s="26"/>
      <c r="BD174" s="26"/>
      <c r="BE174" s="26"/>
      <c r="BF174" s="26"/>
      <c r="BG174" s="26"/>
    </row>
    <row r="175" spans="1:59" x14ac:dyDescent="0.25">
      <c r="F175" s="18">
        <v>1907</v>
      </c>
      <c r="G175" s="65">
        <v>0.79157332860261997</v>
      </c>
      <c r="H175" s="65">
        <v>1.2959974999999999</v>
      </c>
      <c r="I175" s="65">
        <v>0.66905999999994503</v>
      </c>
      <c r="J175" s="65">
        <v>0.54097499999999998</v>
      </c>
      <c r="K175" s="65">
        <v>1.13346627911372</v>
      </c>
      <c r="L175" s="18"/>
      <c r="M175" s="18">
        <v>-0.25593045050308899</v>
      </c>
      <c r="AA175" s="17">
        <v>1917</v>
      </c>
      <c r="AB175" s="23">
        <v>0.47765880138058803</v>
      </c>
      <c r="AC175" s="23">
        <v>0.161684796058159</v>
      </c>
      <c r="AD175" s="23">
        <v>5.0801626317919402E-2</v>
      </c>
      <c r="AE175" s="23">
        <v>1.4840021253927646E-4</v>
      </c>
      <c r="AF175" s="23">
        <v>-0.52430335077271462</v>
      </c>
      <c r="AG175" s="23">
        <v>0.37313412514659289</v>
      </c>
      <c r="AH175" s="23">
        <v>0.53912439834308401</v>
      </c>
      <c r="AI175" s="23">
        <v>0.12530627852911191</v>
      </c>
      <c r="AJ175" s="46"/>
      <c r="AK175" s="23"/>
      <c r="AO175" s="26"/>
      <c r="AP175" s="26"/>
      <c r="AQ175" s="26"/>
      <c r="AR175" s="26"/>
      <c r="AT175" s="26"/>
      <c r="AU175" s="26"/>
      <c r="AV175" s="26"/>
      <c r="AW175" s="26"/>
      <c r="AY175" s="26"/>
      <c r="AZ175" s="26"/>
      <c r="BA175" s="26"/>
      <c r="BB175" s="26"/>
      <c r="BD175" s="26"/>
      <c r="BE175" s="26"/>
      <c r="BF175" s="26"/>
      <c r="BG175" s="26"/>
    </row>
    <row r="176" spans="1:59" x14ac:dyDescent="0.25">
      <c r="F176" s="18">
        <v>1908</v>
      </c>
      <c r="G176" s="65">
        <v>0.76028566239082995</v>
      </c>
      <c r="H176" s="65">
        <v>1.3206424999999999</v>
      </c>
      <c r="I176" s="65">
        <v>0.68902559999992297</v>
      </c>
      <c r="J176" s="65">
        <v>0.54950500000000002</v>
      </c>
      <c r="K176" s="65">
        <v>1.21360641143284</v>
      </c>
      <c r="L176" s="18"/>
      <c r="M176" s="18">
        <v>-0.37120884915346097</v>
      </c>
      <c r="AA176" s="17">
        <v>1918</v>
      </c>
      <c r="AB176" s="23">
        <v>0.48544280523532601</v>
      </c>
      <c r="AC176" s="23">
        <v>0.165225487773074</v>
      </c>
      <c r="AD176" s="23">
        <v>5.1491406976414397E-2</v>
      </c>
      <c r="AE176" s="23">
        <v>1.8220163044739516E-4</v>
      </c>
      <c r="AF176" s="23">
        <v>-0.52257343653345589</v>
      </c>
      <c r="AG176" s="23">
        <v>0.37867248540307158</v>
      </c>
      <c r="AH176" s="23">
        <v>0.55844095048487752</v>
      </c>
      <c r="AI176" s="23">
        <v>3.5093864673561903E-2</v>
      </c>
      <c r="AJ176" s="46"/>
      <c r="AK176" s="23"/>
      <c r="AO176" s="26"/>
      <c r="AP176" s="26"/>
      <c r="AQ176" s="26"/>
      <c r="AR176" s="26"/>
      <c r="AT176" s="26"/>
      <c r="AU176" s="26"/>
      <c r="AV176" s="26"/>
      <c r="AW176" s="26"/>
      <c r="AY176" s="26"/>
      <c r="AZ176" s="26"/>
      <c r="BA176" s="26"/>
      <c r="BB176" s="26"/>
      <c r="BD176" s="26"/>
      <c r="BE176" s="26"/>
      <c r="BF176" s="26"/>
      <c r="BG176" s="26"/>
    </row>
    <row r="177" spans="6:59" x14ac:dyDescent="0.25">
      <c r="F177" s="18">
        <v>1909</v>
      </c>
      <c r="G177" s="65">
        <v>0.79180328466157202</v>
      </c>
      <c r="H177" s="65">
        <v>1.3499425</v>
      </c>
      <c r="I177" s="65">
        <v>0.70070760000010102</v>
      </c>
      <c r="J177" s="65">
        <v>0.55817000000000005</v>
      </c>
      <c r="K177" s="65">
        <v>0.69607248211420403</v>
      </c>
      <c r="L177" s="18"/>
      <c r="M177" s="18">
        <v>0.18679570250993999</v>
      </c>
      <c r="AA177" s="17">
        <v>1919</v>
      </c>
      <c r="AB177" s="23">
        <v>0.49189561762512002</v>
      </c>
      <c r="AC177" s="23">
        <v>0.169259631555814</v>
      </c>
      <c r="AD177" s="23">
        <v>5.1665869231116199E-2</v>
      </c>
      <c r="AE177" s="23">
        <v>2.135747876650007E-4</v>
      </c>
      <c r="AF177" s="23">
        <v>-0.46416392518963145</v>
      </c>
      <c r="AG177" s="23">
        <v>0.34353914909639921</v>
      </c>
      <c r="AH177" s="23">
        <v>0.59240991710648294</v>
      </c>
      <c r="AI177" s="23">
        <v>-0.1253562455147704</v>
      </c>
      <c r="AJ177" s="46"/>
      <c r="AK177" s="23"/>
      <c r="AO177" s="26"/>
      <c r="AP177" s="26"/>
      <c r="AQ177" s="26"/>
      <c r="AR177" s="26"/>
      <c r="AT177" s="26"/>
      <c r="AU177" s="26"/>
      <c r="AV177" s="26"/>
      <c r="AW177" s="26"/>
      <c r="AY177" s="26"/>
      <c r="AZ177" s="26"/>
      <c r="BA177" s="26"/>
      <c r="BB177" s="26"/>
      <c r="BD177" s="26"/>
      <c r="BE177" s="26"/>
      <c r="BF177" s="26"/>
      <c r="BG177" s="26"/>
    </row>
    <row r="178" spans="6:59" x14ac:dyDescent="0.25">
      <c r="F178" s="18">
        <v>1910</v>
      </c>
      <c r="G178" s="65">
        <v>0.83060204694323103</v>
      </c>
      <c r="H178" s="65">
        <v>1.2955475000000001</v>
      </c>
      <c r="I178" s="65">
        <v>0.70792919999996695</v>
      </c>
      <c r="J178" s="65">
        <v>0.56191999999999998</v>
      </c>
      <c r="K178" s="65">
        <v>0.92065493280663102</v>
      </c>
      <c r="L178" s="18"/>
      <c r="M178" s="18">
        <v>-6.4354585822155905E-2</v>
      </c>
      <c r="AA178" s="17">
        <v>1920</v>
      </c>
      <c r="AB178" s="23">
        <v>0.49955373256747299</v>
      </c>
      <c r="AC178" s="23">
        <v>0.173244186529002</v>
      </c>
      <c r="AD178" s="23">
        <v>5.1954158074532401E-2</v>
      </c>
      <c r="AE178" s="23">
        <v>2.3361227829369799E-4</v>
      </c>
      <c r="AF178" s="23">
        <v>-0.50374258630757651</v>
      </c>
      <c r="AG178" s="23">
        <v>0.31752653667528241</v>
      </c>
      <c r="AH178" s="23">
        <v>0.53876963981700698</v>
      </c>
      <c r="AI178" s="23">
        <v>0.10570534409636691</v>
      </c>
      <c r="AJ178" s="46"/>
      <c r="AK178" s="23"/>
      <c r="AO178" s="26"/>
      <c r="AP178" s="26"/>
      <c r="AQ178" s="26"/>
      <c r="AR178" s="26"/>
      <c r="AT178" s="26"/>
      <c r="AU178" s="26"/>
      <c r="AV178" s="26"/>
      <c r="AW178" s="26"/>
      <c r="AY178" s="26"/>
      <c r="AZ178" s="26"/>
      <c r="BA178" s="26"/>
      <c r="BB178" s="26"/>
      <c r="BD178" s="26"/>
      <c r="BE178" s="26"/>
      <c r="BF178" s="26"/>
      <c r="BG178" s="26"/>
    </row>
    <row r="179" spans="6:59" x14ac:dyDescent="0.25">
      <c r="F179" s="18">
        <v>1911</v>
      </c>
      <c r="G179" s="65">
        <v>0.84336739192139698</v>
      </c>
      <c r="H179" s="65">
        <v>1.3173474999999999</v>
      </c>
      <c r="I179" s="65">
        <v>0.72534599999994498</v>
      </c>
      <c r="J179" s="65">
        <v>0.570295</v>
      </c>
      <c r="K179" s="65">
        <v>0.35794463315580199</v>
      </c>
      <c r="L179" s="18"/>
      <c r="M179" s="18">
        <v>0.50712925881474202</v>
      </c>
      <c r="AA179" s="17">
        <v>1921</v>
      </c>
      <c r="AB179" s="23">
        <v>0.50579140982550397</v>
      </c>
      <c r="AC179" s="23">
        <v>0.177046705438411</v>
      </c>
      <c r="AD179" s="23">
        <v>5.23572277797218E-2</v>
      </c>
      <c r="AE179" s="23">
        <v>2.4981718006593492E-4</v>
      </c>
      <c r="AF179" s="23">
        <v>-0.4392150550041497</v>
      </c>
      <c r="AG179" s="23">
        <v>0.2956237152831539</v>
      </c>
      <c r="AH179" s="23">
        <v>0.59185382050270685</v>
      </c>
      <c r="AI179" s="23">
        <v>0.22190346709805528</v>
      </c>
      <c r="AJ179" s="46"/>
      <c r="AK179" s="23"/>
      <c r="AO179" s="26"/>
      <c r="AP179" s="26"/>
      <c r="AQ179" s="26"/>
      <c r="AR179" s="26"/>
      <c r="AT179" s="26"/>
      <c r="AU179" s="26"/>
      <c r="AV179" s="26"/>
      <c r="AW179" s="26"/>
      <c r="AY179" s="26"/>
      <c r="AZ179" s="26"/>
      <c r="BA179" s="26"/>
      <c r="BB179" s="26"/>
      <c r="BD179" s="26"/>
      <c r="BE179" s="26"/>
      <c r="BF179" s="26"/>
      <c r="BG179" s="26"/>
    </row>
    <row r="180" spans="6:59" x14ac:dyDescent="0.25">
      <c r="F180" s="18">
        <v>1912</v>
      </c>
      <c r="G180" s="65">
        <v>0.88604723881004399</v>
      </c>
      <c r="H180" s="65">
        <v>1.278985</v>
      </c>
      <c r="I180" s="65">
        <v>0.75593160000005399</v>
      </c>
      <c r="J180" s="65">
        <v>0.57396000000000003</v>
      </c>
      <c r="K180" s="65">
        <v>0.65512733282131097</v>
      </c>
      <c r="L180" s="18"/>
      <c r="M180" s="18">
        <v>0.18001330588537501</v>
      </c>
      <c r="AA180" s="17">
        <v>1922</v>
      </c>
      <c r="AB180" s="23">
        <v>0.51186048641368898</v>
      </c>
      <c r="AC180" s="23">
        <v>0.180711792598263</v>
      </c>
      <c r="AD180" s="23">
        <v>5.2835140099702201E-2</v>
      </c>
      <c r="AE180" s="23">
        <v>2.7726177743273532E-4</v>
      </c>
      <c r="AF180" s="23">
        <v>-0.4508247460009574</v>
      </c>
      <c r="AG180" s="23">
        <v>0.14031714844822929</v>
      </c>
      <c r="AH180" s="23">
        <v>0.43517708333635879</v>
      </c>
      <c r="AI180" s="23">
        <v>0.25838467248406027</v>
      </c>
      <c r="AJ180" s="46"/>
      <c r="AK180" s="23"/>
      <c r="AO180" s="26"/>
      <c r="AP180" s="26"/>
      <c r="AQ180" s="26"/>
      <c r="AR180" s="26"/>
      <c r="AT180" s="26"/>
      <c r="AU180" s="26"/>
      <c r="AV180" s="26"/>
      <c r="AW180" s="26"/>
      <c r="AY180" s="26"/>
      <c r="AZ180" s="26"/>
      <c r="BA180" s="26"/>
      <c r="BB180" s="26"/>
      <c r="BD180" s="26"/>
      <c r="BE180" s="26"/>
      <c r="BF180" s="26"/>
      <c r="BG180" s="26"/>
    </row>
    <row r="181" spans="6:59" x14ac:dyDescent="0.25">
      <c r="F181" s="18">
        <v>1913</v>
      </c>
      <c r="G181" s="65">
        <v>0.95975244896288203</v>
      </c>
      <c r="H181" s="65">
        <v>1.2321375000000001</v>
      </c>
      <c r="I181" s="65">
        <v>0.789278400000057</v>
      </c>
      <c r="J181" s="65">
        <v>0.58222499999999999</v>
      </c>
      <c r="K181" s="65">
        <v>0.61042846738386303</v>
      </c>
      <c r="L181" s="18"/>
      <c r="M181" s="18">
        <v>0.20995808171411501</v>
      </c>
      <c r="AA181" s="17">
        <v>1923</v>
      </c>
      <c r="AB181" s="23">
        <v>0.517579940376104</v>
      </c>
      <c r="AC181" s="23">
        <v>0.18390049148184801</v>
      </c>
      <c r="AD181" s="23">
        <v>5.3905154961271101E-2</v>
      </c>
      <c r="AE181" s="23">
        <v>3.2111652533387995E-4</v>
      </c>
      <c r="AF181" s="23">
        <v>-0.50156395144452226</v>
      </c>
      <c r="AG181" s="23">
        <v>0.21158745478304469</v>
      </c>
      <c r="AH181" s="23">
        <v>0.46573020668307935</v>
      </c>
      <c r="AI181" s="23">
        <v>0.2653006809188318</v>
      </c>
      <c r="AJ181" s="46"/>
      <c r="AK181" s="23"/>
      <c r="AO181" s="26"/>
      <c r="AP181" s="26"/>
      <c r="AQ181" s="26"/>
      <c r="AR181" s="26"/>
      <c r="AT181" s="26"/>
      <c r="AU181" s="26"/>
      <c r="AV181" s="26"/>
      <c r="AW181" s="26"/>
      <c r="AY181" s="26"/>
      <c r="AZ181" s="26"/>
      <c r="BA181" s="26"/>
      <c r="BB181" s="26"/>
      <c r="BD181" s="26"/>
      <c r="BE181" s="26"/>
      <c r="BF181" s="26"/>
      <c r="BG181" s="26"/>
    </row>
    <row r="182" spans="6:59" x14ac:dyDescent="0.25">
      <c r="F182" s="18">
        <v>1914</v>
      </c>
      <c r="G182" s="65">
        <v>0.87057486408297002</v>
      </c>
      <c r="H182" s="65">
        <v>1.2544774999999999</v>
      </c>
      <c r="I182" s="65">
        <v>0.81519119999984502</v>
      </c>
      <c r="J182" s="65">
        <v>0.58511999999999997</v>
      </c>
      <c r="K182" s="65">
        <v>1.10551186654544</v>
      </c>
      <c r="L182" s="18"/>
      <c r="M182" s="18">
        <v>-0.380770702335605</v>
      </c>
      <c r="AA182" s="17">
        <v>1924</v>
      </c>
      <c r="AB182" s="23">
        <v>0.52388906549942005</v>
      </c>
      <c r="AC182" s="23">
        <v>0.18618030639188199</v>
      </c>
      <c r="AD182" s="23">
        <v>5.4411740311442899E-2</v>
      </c>
      <c r="AE182" s="23">
        <v>3.6581846758900469E-4</v>
      </c>
      <c r="AF182" s="23">
        <v>-0.49223791683184726</v>
      </c>
      <c r="AG182" s="23">
        <v>0.28966489278509533</v>
      </c>
      <c r="AH182" s="23">
        <v>0.56227390662358201</v>
      </c>
      <c r="AI182" s="23">
        <v>-0.13911814028560068</v>
      </c>
      <c r="AJ182" s="46"/>
      <c r="AK182" s="23"/>
      <c r="AO182" s="26"/>
      <c r="AP182" s="26"/>
      <c r="AQ182" s="26"/>
      <c r="AR182" s="26"/>
      <c r="AT182" s="26"/>
      <c r="AU182" s="26"/>
      <c r="AV182" s="26"/>
      <c r="AW182" s="26"/>
      <c r="AY182" s="26"/>
      <c r="AZ182" s="26"/>
      <c r="BA182" s="26"/>
      <c r="BB182" s="26"/>
      <c r="BD182" s="26"/>
      <c r="BE182" s="26"/>
      <c r="BF182" s="26"/>
      <c r="BG182" s="26"/>
    </row>
    <row r="183" spans="6:59" x14ac:dyDescent="0.25">
      <c r="F183" s="18">
        <v>1915</v>
      </c>
      <c r="G183" s="65">
        <v>0.85706237254366802</v>
      </c>
      <c r="H183" s="65">
        <v>1.2475825</v>
      </c>
      <c r="I183" s="65">
        <v>0.83600640000008797</v>
      </c>
      <c r="J183" s="65">
        <v>0.59387500000000004</v>
      </c>
      <c r="K183" s="65">
        <v>0.73043536859023195</v>
      </c>
      <c r="L183" s="18"/>
      <c r="M183" s="18">
        <v>-5.5671896053997902E-2</v>
      </c>
      <c r="AA183" s="17">
        <v>1925</v>
      </c>
      <c r="AB183" s="23">
        <v>0.52702301619650804</v>
      </c>
      <c r="AC183" s="23">
        <v>0.187609270943359</v>
      </c>
      <c r="AD183" s="23">
        <v>5.4598260768349401E-2</v>
      </c>
      <c r="AE183" s="23">
        <v>4.1979141495684144E-4</v>
      </c>
      <c r="AF183" s="23">
        <v>-0.49618208912364314</v>
      </c>
      <c r="AG183" s="23">
        <v>0.31202852971119499</v>
      </c>
      <c r="AH183" s="23">
        <v>0.58549677991072513</v>
      </c>
      <c r="AI183" s="23">
        <v>-2.5852283431659798E-2</v>
      </c>
      <c r="AJ183" s="46"/>
      <c r="AK183" s="23"/>
      <c r="AO183" s="26"/>
      <c r="AP183" s="26"/>
      <c r="AQ183" s="26"/>
      <c r="AR183" s="26"/>
      <c r="AT183" s="26"/>
      <c r="AU183" s="26"/>
      <c r="AV183" s="26"/>
      <c r="AW183" s="26"/>
      <c r="AY183" s="26"/>
      <c r="AZ183" s="26"/>
      <c r="BA183" s="26"/>
      <c r="BB183" s="26"/>
      <c r="BD183" s="26"/>
      <c r="BE183" s="26"/>
      <c r="BF183" s="26"/>
      <c r="BG183" s="26"/>
    </row>
    <row r="184" spans="6:59" x14ac:dyDescent="0.25">
      <c r="F184" s="18">
        <v>1916</v>
      </c>
      <c r="G184" s="65">
        <v>0.92575688919214005</v>
      </c>
      <c r="H184" s="65">
        <v>1.2343500000000001</v>
      </c>
      <c r="I184" s="65">
        <v>0.84768840000003798</v>
      </c>
      <c r="J184" s="65">
        <v>0.59699500000000005</v>
      </c>
      <c r="K184" s="65">
        <v>1.2110164952237299</v>
      </c>
      <c r="L184" s="18"/>
      <c r="M184" s="18">
        <v>-0.495593005999583</v>
      </c>
      <c r="AA184" s="17">
        <v>1926</v>
      </c>
      <c r="AB184" s="23">
        <v>0.52939869156506303</v>
      </c>
      <c r="AC184" s="23">
        <v>0.18836862917647201</v>
      </c>
      <c r="AD184" s="23">
        <v>5.4762410803977597E-2</v>
      </c>
      <c r="AE184" s="23">
        <v>4.8648383470608909E-4</v>
      </c>
      <c r="AF184" s="23">
        <v>-0.50294321649399087</v>
      </c>
      <c r="AG184" s="23">
        <v>0.33914415640720774</v>
      </c>
      <c r="AH184" s="23">
        <v>0.60921715529343556</v>
      </c>
      <c r="AI184" s="23">
        <v>-0.3905570492023816</v>
      </c>
      <c r="AJ184" s="46"/>
      <c r="AK184" s="23"/>
      <c r="AO184" s="26"/>
      <c r="AP184" s="26"/>
      <c r="AQ184" s="26"/>
      <c r="AR184" s="26"/>
      <c r="AT184" s="26"/>
      <c r="AU184" s="26"/>
      <c r="AV184" s="26"/>
      <c r="AW184" s="26"/>
      <c r="AY184" s="26"/>
      <c r="AZ184" s="26"/>
      <c r="BA184" s="26"/>
      <c r="BB184" s="26"/>
      <c r="BD184" s="26"/>
      <c r="BE184" s="26"/>
      <c r="BF184" s="26"/>
      <c r="BG184" s="26"/>
    </row>
    <row r="185" spans="6:59" x14ac:dyDescent="0.25">
      <c r="F185" s="18">
        <v>1917</v>
      </c>
      <c r="G185" s="65">
        <v>0.96837836244541498</v>
      </c>
      <c r="H185" s="65">
        <v>1.24055</v>
      </c>
      <c r="I185" s="65">
        <v>0.84853799999996204</v>
      </c>
      <c r="J185" s="65">
        <v>0.60489999999999999</v>
      </c>
      <c r="K185" s="65">
        <v>1.6106244295251499</v>
      </c>
      <c r="L185" s="18"/>
      <c r="M185" s="18">
        <v>-0.85513406701392003</v>
      </c>
      <c r="AA185" s="17">
        <v>1927</v>
      </c>
      <c r="AB185" s="23">
        <v>0.53324929237348595</v>
      </c>
      <c r="AC185" s="23">
        <v>0.189510948790616</v>
      </c>
      <c r="AD185" s="23">
        <v>5.49532198123618E-2</v>
      </c>
      <c r="AE185" s="23">
        <v>5.3532901492527897E-4</v>
      </c>
      <c r="AF185" s="23">
        <v>-0.5297524834128623</v>
      </c>
      <c r="AG185" s="23">
        <v>0.3663267861187211</v>
      </c>
      <c r="AH185" s="23">
        <v>0.61482309269724778</v>
      </c>
      <c r="AI185" s="23">
        <v>-0.1386509947139922</v>
      </c>
      <c r="AJ185" s="46"/>
      <c r="AK185" s="23"/>
      <c r="AO185" s="26"/>
      <c r="AP185" s="26"/>
      <c r="AQ185" s="26"/>
      <c r="AR185" s="26"/>
      <c r="AT185" s="26"/>
      <c r="AU185" s="26"/>
      <c r="AV185" s="26"/>
      <c r="AW185" s="26"/>
      <c r="AY185" s="26"/>
      <c r="AZ185" s="26"/>
      <c r="BA185" s="26"/>
      <c r="BB185" s="26"/>
      <c r="BD185" s="26"/>
      <c r="BE185" s="26"/>
      <c r="BF185" s="26"/>
      <c r="BG185" s="26"/>
    </row>
    <row r="186" spans="6:59" x14ac:dyDescent="0.25">
      <c r="F186" s="18">
        <v>1918</v>
      </c>
      <c r="G186" s="65">
        <v>0.95515456413755395</v>
      </c>
      <c r="H186" s="65">
        <v>1.2414000000000001</v>
      </c>
      <c r="I186" s="65">
        <v>0.83600639999997395</v>
      </c>
      <c r="J186" s="65">
        <v>0.61274499999999998</v>
      </c>
      <c r="K186" s="65">
        <v>0.83950840086219103</v>
      </c>
      <c r="L186" s="18"/>
      <c r="M186" s="18">
        <v>-9.1705236824113801E-2</v>
      </c>
      <c r="AA186" s="17">
        <v>1928</v>
      </c>
      <c r="AB186" s="23">
        <v>0.53582036346225903</v>
      </c>
      <c r="AC186" s="23">
        <v>0.192066341507654</v>
      </c>
      <c r="AD186" s="23">
        <v>5.5299211357600297E-2</v>
      </c>
      <c r="AE186" s="23">
        <v>6.0174991057010646E-4</v>
      </c>
      <c r="AF186" s="23">
        <v>-0.53119280489820586</v>
      </c>
      <c r="AG186" s="23">
        <v>0.31229883899122285</v>
      </c>
      <c r="AH186" s="23">
        <v>0.56489370033110053</v>
      </c>
      <c r="AI186" s="23">
        <v>0.14866794426255892</v>
      </c>
      <c r="AJ186" s="46"/>
      <c r="AK186" s="23"/>
      <c r="AO186" s="26"/>
      <c r="AP186" s="26"/>
      <c r="AQ186" s="26"/>
      <c r="AR186" s="26"/>
      <c r="AT186" s="26"/>
      <c r="AU186" s="26"/>
      <c r="AV186" s="26"/>
      <c r="AW186" s="26"/>
      <c r="AY186" s="26"/>
      <c r="AZ186" s="26"/>
      <c r="BA186" s="26"/>
      <c r="BB186" s="26"/>
      <c r="BD186" s="26"/>
      <c r="BE186" s="26"/>
      <c r="BF186" s="26"/>
      <c r="BG186" s="26"/>
    </row>
    <row r="187" spans="6:59" x14ac:dyDescent="0.25">
      <c r="F187" s="18">
        <v>1919</v>
      </c>
      <c r="G187" s="65">
        <v>0.82801292958515305</v>
      </c>
      <c r="H187" s="65">
        <v>1.2230525000000001</v>
      </c>
      <c r="I187" s="65">
        <v>0.80966880000005403</v>
      </c>
      <c r="J187" s="65">
        <v>0.61600999999999995</v>
      </c>
      <c r="K187" s="65">
        <v>0.21230304289179899</v>
      </c>
      <c r="L187" s="18"/>
      <c r="M187" s="18">
        <v>0.41308358680740298</v>
      </c>
      <c r="AA187" s="17">
        <v>1929</v>
      </c>
      <c r="AB187" s="23">
        <v>0.53864243622596097</v>
      </c>
      <c r="AC187" s="23">
        <v>0.19521634149568501</v>
      </c>
      <c r="AD187" s="23">
        <v>5.5518605085214501E-2</v>
      </c>
      <c r="AE187" s="23">
        <v>6.9592926867395068E-4</v>
      </c>
      <c r="AF187" s="23">
        <v>-0.56366651647358701</v>
      </c>
      <c r="AG187" s="23">
        <v>0.1195029508328765</v>
      </c>
      <c r="AH187" s="23">
        <v>0.34590974643482381</v>
      </c>
      <c r="AI187" s="23">
        <v>0.17243344713310491</v>
      </c>
      <c r="AJ187" s="46"/>
      <c r="AK187" s="23"/>
      <c r="AO187" s="26"/>
      <c r="AP187" s="26"/>
      <c r="AQ187" s="26"/>
      <c r="AR187" s="26"/>
      <c r="AT187" s="26"/>
      <c r="AU187" s="26"/>
      <c r="AV187" s="26"/>
      <c r="AW187" s="26"/>
      <c r="AY187" s="26"/>
      <c r="AZ187" s="26"/>
      <c r="BA187" s="26"/>
      <c r="BB187" s="26"/>
      <c r="BD187" s="26"/>
      <c r="BE187" s="26"/>
      <c r="BF187" s="26"/>
      <c r="BG187" s="26"/>
    </row>
    <row r="188" spans="6:59" x14ac:dyDescent="0.25">
      <c r="F188" s="18">
        <v>1920</v>
      </c>
      <c r="G188" s="65">
        <v>0.9655669375</v>
      </c>
      <c r="H188" s="65">
        <v>1.2564200000000001</v>
      </c>
      <c r="I188" s="65">
        <v>0.77568479999990803</v>
      </c>
      <c r="J188" s="65">
        <v>0.62373000000000001</v>
      </c>
      <c r="K188" s="65">
        <v>1.08601940992007</v>
      </c>
      <c r="L188" s="18"/>
      <c r="M188" s="18">
        <v>-0.26344727238944599</v>
      </c>
      <c r="AA188" s="17">
        <v>1930</v>
      </c>
      <c r="AB188" s="23">
        <v>0.54072608079357898</v>
      </c>
      <c r="AC188" s="23">
        <v>0.19833533833790201</v>
      </c>
      <c r="AD188" s="23">
        <v>5.5699055226963397E-2</v>
      </c>
      <c r="AE188" s="23">
        <v>8.0082075677546482E-4</v>
      </c>
      <c r="AF188" s="23">
        <v>-0.54167382728661084</v>
      </c>
      <c r="AG188" s="23">
        <v>0.34681286462700639</v>
      </c>
      <c r="AH188" s="23">
        <v>0.60070033245561549</v>
      </c>
      <c r="AI188" s="23">
        <v>0.18610906746379191</v>
      </c>
      <c r="AJ188" s="46"/>
      <c r="AK188" s="23"/>
      <c r="AO188" s="26"/>
      <c r="AP188" s="26"/>
      <c r="AQ188" s="26"/>
      <c r="AR188" s="26"/>
      <c r="AT188" s="26"/>
      <c r="AU188" s="26"/>
      <c r="AV188" s="26"/>
      <c r="AW188" s="26"/>
      <c r="AY188" s="26"/>
      <c r="AZ188" s="26"/>
      <c r="BA188" s="26"/>
      <c r="BB188" s="26"/>
      <c r="BD188" s="26"/>
      <c r="BE188" s="26"/>
      <c r="BF188" s="26"/>
      <c r="BG188" s="26"/>
    </row>
    <row r="189" spans="6:59" x14ac:dyDescent="0.25">
      <c r="F189" s="18">
        <v>1921</v>
      </c>
      <c r="G189" s="65">
        <v>0.84775767685589498</v>
      </c>
      <c r="H189" s="65">
        <v>1.320675</v>
      </c>
      <c r="I189" s="65">
        <v>0.749347199999988</v>
      </c>
      <c r="J189" s="65">
        <v>0.63178000000000001</v>
      </c>
      <c r="K189" s="65">
        <v>1.12057479442379</v>
      </c>
      <c r="L189" s="18"/>
      <c r="M189" s="18">
        <v>-0.33326931755499001</v>
      </c>
      <c r="AA189" s="17">
        <v>1931</v>
      </c>
      <c r="AB189" s="23">
        <v>0.54419140425632595</v>
      </c>
      <c r="AC189" s="23">
        <v>0.20085548965422101</v>
      </c>
      <c r="AD189" s="23">
        <v>5.6374648257944401E-2</v>
      </c>
      <c r="AE189" s="23">
        <v>9.2443603818318594E-4</v>
      </c>
      <c r="AF189" s="23">
        <v>-0.47682491986484121</v>
      </c>
      <c r="AG189" s="23">
        <v>0.31605658503364009</v>
      </c>
      <c r="AH189" s="23">
        <v>0.64157764337547341</v>
      </c>
      <c r="AI189" s="23">
        <v>0.15632849962054041</v>
      </c>
      <c r="AJ189" s="46"/>
      <c r="AK189" s="23"/>
      <c r="AO189" s="26"/>
      <c r="AP189" s="26"/>
      <c r="AQ189" s="26"/>
      <c r="AR189" s="26"/>
      <c r="AT189" s="26"/>
      <c r="AU189" s="26"/>
      <c r="AV189" s="26"/>
      <c r="AW189" s="26"/>
      <c r="AY189" s="26"/>
      <c r="AZ189" s="26"/>
      <c r="BA189" s="26"/>
      <c r="BB189" s="26"/>
      <c r="BD189" s="26"/>
      <c r="BE189" s="26"/>
      <c r="BF189" s="26"/>
      <c r="BG189" s="26"/>
    </row>
    <row r="190" spans="6:59" x14ac:dyDescent="0.25">
      <c r="F190" s="18">
        <v>1922</v>
      </c>
      <c r="G190" s="65">
        <v>0.88822670387554603</v>
      </c>
      <c r="H190" s="65">
        <v>1.310745</v>
      </c>
      <c r="I190" s="65">
        <v>0.73299240000005705</v>
      </c>
      <c r="J190" s="65">
        <v>0.63432500000000003</v>
      </c>
      <c r="K190" s="65">
        <v>0.60031258490175898</v>
      </c>
      <c r="L190" s="18"/>
      <c r="M190" s="18">
        <v>0.23134171899971501</v>
      </c>
      <c r="AA190" s="17">
        <v>1932</v>
      </c>
      <c r="AB190" s="23">
        <v>0.54889400538604405</v>
      </c>
      <c r="AC190" s="23">
        <v>0.203173824098699</v>
      </c>
      <c r="AD190" s="23">
        <v>5.6737887258431798E-2</v>
      </c>
      <c r="AE190" s="23">
        <v>1.0482949682671411E-3</v>
      </c>
      <c r="AF190" s="23">
        <v>-0.44220252273881988</v>
      </c>
      <c r="AG190" s="23">
        <v>0.11444202522314312</v>
      </c>
      <c r="AH190" s="23">
        <v>0.48209351419576524</v>
      </c>
      <c r="AI190" s="23">
        <v>-0.2138807442123572</v>
      </c>
      <c r="AJ190" s="46"/>
      <c r="AK190" s="23"/>
      <c r="AO190" s="26"/>
      <c r="AP190" s="26"/>
      <c r="AQ190" s="26"/>
      <c r="AR190" s="26"/>
      <c r="AT190" s="26"/>
      <c r="AU190" s="26"/>
      <c r="AV190" s="26"/>
      <c r="AW190" s="26"/>
      <c r="AY190" s="26"/>
      <c r="AZ190" s="26"/>
      <c r="BA190" s="26"/>
      <c r="BB190" s="26"/>
      <c r="BD190" s="26"/>
      <c r="BE190" s="26"/>
      <c r="BF190" s="26"/>
      <c r="BG190" s="26"/>
    </row>
    <row r="191" spans="6:59" x14ac:dyDescent="0.25">
      <c r="F191" s="18">
        <v>1923</v>
      </c>
      <c r="G191" s="65">
        <v>1.00728649372271</v>
      </c>
      <c r="H191" s="65">
        <v>1.3394474999999999</v>
      </c>
      <c r="I191" s="65">
        <v>0.72704520000002004</v>
      </c>
      <c r="J191" s="65">
        <v>0.64222500000000005</v>
      </c>
      <c r="K191" s="65">
        <v>1.2485707383581499</v>
      </c>
      <c r="L191" s="18"/>
      <c r="M191" s="18">
        <v>-0.27110694450242001</v>
      </c>
      <c r="AA191" s="17">
        <v>1933</v>
      </c>
      <c r="AB191" s="23">
        <v>0.55427404591084095</v>
      </c>
      <c r="AC191" s="23">
        <v>0.20554253192790201</v>
      </c>
      <c r="AD191" s="23">
        <v>5.7281443293571002E-2</v>
      </c>
      <c r="AE191" s="23">
        <v>1.177028555853401E-3</v>
      </c>
      <c r="AF191" s="23">
        <v>-0.45821160882473999</v>
      </c>
      <c r="AG191" s="23">
        <v>0.25396041838863165</v>
      </c>
      <c r="AH191" s="23">
        <v>0.61402385925205905</v>
      </c>
      <c r="AI191" s="23">
        <v>-0.47694263175722917</v>
      </c>
      <c r="AJ191" s="46"/>
      <c r="AK191" s="23"/>
      <c r="AO191" s="26"/>
      <c r="AP191" s="26"/>
      <c r="AQ191" s="26"/>
      <c r="AR191" s="26"/>
      <c r="AT191" s="26"/>
      <c r="AU191" s="26"/>
      <c r="AV191" s="26"/>
      <c r="AW191" s="26"/>
      <c r="AY191" s="26"/>
      <c r="AZ191" s="26"/>
      <c r="BA191" s="26"/>
      <c r="BB191" s="26"/>
      <c r="BD191" s="26"/>
      <c r="BE191" s="26"/>
      <c r="BF191" s="26"/>
      <c r="BG191" s="26"/>
    </row>
    <row r="192" spans="6:59" x14ac:dyDescent="0.25">
      <c r="F192" s="18">
        <v>1924</v>
      </c>
      <c r="G192" s="65">
        <v>1.0105832598253299</v>
      </c>
      <c r="H192" s="65">
        <v>1.3431500000000001</v>
      </c>
      <c r="I192" s="65">
        <v>0.728532000000087</v>
      </c>
      <c r="J192" s="65">
        <v>0.64464500000000002</v>
      </c>
      <c r="K192" s="65">
        <v>0.65399439568725104</v>
      </c>
      <c r="L192" s="18"/>
      <c r="M192" s="18">
        <v>0.32656186403263698</v>
      </c>
      <c r="AA192" s="17">
        <v>1934</v>
      </c>
      <c r="AB192" s="23">
        <v>0.56097555924606901</v>
      </c>
      <c r="AC192" s="23">
        <v>0.208241329159883</v>
      </c>
      <c r="AD192" s="23">
        <v>5.76352369535496E-2</v>
      </c>
      <c r="AE192" s="23">
        <v>1.3228599883789527E-3</v>
      </c>
      <c r="AF192" s="23">
        <v>-0.50428328818700141</v>
      </c>
      <c r="AG192" s="23">
        <v>0.30594945417538072</v>
      </c>
      <c r="AH192" s="23">
        <v>0.62984115133625984</v>
      </c>
      <c r="AI192" s="23">
        <v>-2.1249729335147502E-2</v>
      </c>
      <c r="AJ192" s="46"/>
      <c r="AK192" s="23"/>
      <c r="AO192" s="26"/>
      <c r="AP192" s="26"/>
      <c r="AQ192" s="26"/>
      <c r="AR192" s="26"/>
      <c r="AT192" s="26"/>
      <c r="AU192" s="26"/>
      <c r="AV192" s="26"/>
      <c r="AW192" s="26"/>
      <c r="AY192" s="26"/>
      <c r="AZ192" s="26"/>
      <c r="BA192" s="26"/>
      <c r="BB192" s="26"/>
      <c r="BD192" s="26"/>
      <c r="BE192" s="26"/>
      <c r="BF192" s="26"/>
      <c r="BG192" s="26"/>
    </row>
    <row r="193" spans="6:59" x14ac:dyDescent="0.25">
      <c r="F193" s="18">
        <v>1925</v>
      </c>
      <c r="G193" s="65">
        <v>1.0209152600982501</v>
      </c>
      <c r="H193" s="65">
        <v>1.3423700000000001</v>
      </c>
      <c r="I193" s="65">
        <v>0.733417199999849</v>
      </c>
      <c r="J193" s="65">
        <v>0.65195000000000003</v>
      </c>
      <c r="K193" s="65">
        <v>0.88710594683460797</v>
      </c>
      <c r="L193" s="18"/>
      <c r="M193" s="18">
        <v>9.0812113178831297E-2</v>
      </c>
      <c r="AA193" s="17">
        <v>1935</v>
      </c>
      <c r="AB193" s="23">
        <v>0.56872556610173197</v>
      </c>
      <c r="AC193" s="23">
        <v>0.21097319252694299</v>
      </c>
      <c r="AD193" s="23">
        <v>5.8073411222659098E-2</v>
      </c>
      <c r="AE193" s="23">
        <v>1.5025881736903722E-3</v>
      </c>
      <c r="AF193" s="23">
        <v>-0.531497566330002</v>
      </c>
      <c r="AG193" s="23">
        <v>0.3338106322728373</v>
      </c>
      <c r="AH193" s="23">
        <v>0.64158782396785985</v>
      </c>
      <c r="AI193" s="23">
        <v>0.17056871243113689</v>
      </c>
      <c r="AJ193" s="46"/>
      <c r="AK193" s="23"/>
      <c r="AO193" s="26"/>
      <c r="AP193" s="26"/>
      <c r="AQ193" s="26"/>
      <c r="AR193" s="26"/>
      <c r="AT193" s="26"/>
      <c r="AU193" s="26"/>
      <c r="AV193" s="26"/>
      <c r="AW193" s="26"/>
      <c r="AY193" s="26"/>
      <c r="AZ193" s="26"/>
      <c r="BA193" s="26"/>
      <c r="BB193" s="26"/>
      <c r="BD193" s="26"/>
      <c r="BE193" s="26"/>
      <c r="BF193" s="26"/>
      <c r="BG193" s="26"/>
    </row>
    <row r="194" spans="6:59" x14ac:dyDescent="0.25">
      <c r="F194" s="18">
        <v>1926</v>
      </c>
      <c r="G194" s="65">
        <v>1.0036592336244501</v>
      </c>
      <c r="H194" s="65">
        <v>1.3456075000000001</v>
      </c>
      <c r="I194" s="65">
        <v>0.74594880000006503</v>
      </c>
      <c r="J194" s="65">
        <v>0.65408500000000003</v>
      </c>
      <c r="K194" s="65">
        <v>0.43933797821408399</v>
      </c>
      <c r="L194" s="76"/>
      <c r="M194" s="18">
        <v>0.50989495551760999</v>
      </c>
      <c r="AA194" s="17">
        <v>1936</v>
      </c>
      <c r="AB194" s="23">
        <v>0.58259101994317897</v>
      </c>
      <c r="AC194" s="23">
        <v>0.21340987366637701</v>
      </c>
      <c r="AD194" s="23">
        <v>5.8652391124130399E-2</v>
      </c>
      <c r="AE194" s="23">
        <v>1.7365527383000751E-3</v>
      </c>
      <c r="AF194" s="23">
        <v>-0.57031585533885099</v>
      </c>
      <c r="AG194" s="23">
        <v>0.39790166890799761</v>
      </c>
      <c r="AH194" s="23">
        <v>0.683975651041133</v>
      </c>
      <c r="AI194" s="23">
        <v>0.15215376114624291</v>
      </c>
      <c r="AJ194" s="46"/>
      <c r="AK194" s="23"/>
      <c r="AO194" s="26"/>
      <c r="AP194" s="26"/>
      <c r="AQ194" s="26"/>
      <c r="AR194" s="26"/>
      <c r="AT194" s="26"/>
      <c r="AU194" s="26"/>
      <c r="AV194" s="26"/>
      <c r="AW194" s="26"/>
      <c r="AY194" s="26"/>
      <c r="AZ194" s="26"/>
      <c r="BA194" s="26"/>
      <c r="BB194" s="26"/>
      <c r="BD194" s="26"/>
      <c r="BE194" s="26"/>
      <c r="BF194" s="26"/>
      <c r="BG194" s="26"/>
    </row>
    <row r="195" spans="6:59" x14ac:dyDescent="0.25">
      <c r="F195" s="18">
        <v>1927</v>
      </c>
      <c r="G195" s="65">
        <v>1.09523673171397</v>
      </c>
      <c r="H195" s="65">
        <v>1.35531</v>
      </c>
      <c r="I195" s="65">
        <v>0.76187879999997699</v>
      </c>
      <c r="J195" s="65">
        <v>0.65599499999999999</v>
      </c>
      <c r="K195" s="65">
        <v>1.1426067686691299</v>
      </c>
      <c r="L195" s="76"/>
      <c r="M195" s="18">
        <v>-0.10993383694844699</v>
      </c>
      <c r="AA195" s="17">
        <v>1937</v>
      </c>
      <c r="AB195" s="23">
        <v>0.59583641642614804</v>
      </c>
      <c r="AC195" s="23">
        <v>0.21570631981664101</v>
      </c>
      <c r="AD195" s="23">
        <v>5.93874569572456E-2</v>
      </c>
      <c r="AE195" s="23">
        <v>1.9904051550392191E-3</v>
      </c>
      <c r="AF195" s="23">
        <v>-0.59653740619228302</v>
      </c>
      <c r="AG195" s="23">
        <v>0.40205973087740932</v>
      </c>
      <c r="AH195" s="23">
        <v>0.67844292304020015</v>
      </c>
      <c r="AI195" s="23">
        <v>0.11851887490193741</v>
      </c>
      <c r="AJ195" s="46"/>
      <c r="AK195" s="23"/>
      <c r="AO195" s="26"/>
      <c r="AP195" s="26"/>
      <c r="AQ195" s="26"/>
      <c r="AR195" s="26"/>
      <c r="AT195" s="26"/>
      <c r="AU195" s="26"/>
      <c r="AV195" s="26"/>
      <c r="AW195" s="26"/>
      <c r="AY195" s="26"/>
      <c r="AZ195" s="26"/>
      <c r="BA195" s="26"/>
      <c r="BB195" s="26"/>
      <c r="BD195" s="26"/>
      <c r="BE195" s="26"/>
      <c r="BF195" s="26"/>
      <c r="BG195" s="26"/>
    </row>
    <row r="196" spans="6:59" x14ac:dyDescent="0.25">
      <c r="F196" s="18">
        <v>1928</v>
      </c>
      <c r="G196" s="65">
        <v>1.09069643286026</v>
      </c>
      <c r="H196" s="65">
        <v>1.3482499999999999</v>
      </c>
      <c r="I196" s="65">
        <v>0.779932799999983</v>
      </c>
      <c r="J196" s="65">
        <v>0.66274500000000003</v>
      </c>
      <c r="K196" s="65">
        <v>0.36445280179053102</v>
      </c>
      <c r="L196" s="76"/>
      <c r="M196" s="18">
        <v>0.63181583116442297</v>
      </c>
      <c r="AA196" s="17">
        <v>1938</v>
      </c>
      <c r="AB196" s="23">
        <v>0.60510606029177005</v>
      </c>
      <c r="AC196" s="23">
        <v>0.21790536439359701</v>
      </c>
      <c r="AD196" s="23">
        <v>6.0250800557849302E-2</v>
      </c>
      <c r="AE196" s="23">
        <v>2.2443491820784674E-3</v>
      </c>
      <c r="AF196" s="23">
        <v>-0.55696753968069701</v>
      </c>
      <c r="AG196" s="23">
        <v>0.38646155181870362</v>
      </c>
      <c r="AH196" s="23">
        <v>0.71500058656330134</v>
      </c>
      <c r="AI196" s="23">
        <v>0.1358208026875749</v>
      </c>
      <c r="AJ196" s="46"/>
      <c r="AK196" s="23"/>
      <c r="AO196" s="26"/>
      <c r="AP196" s="26"/>
      <c r="AQ196" s="26"/>
      <c r="AR196" s="26"/>
      <c r="AT196" s="26"/>
      <c r="AU196" s="26"/>
      <c r="AV196" s="26"/>
      <c r="AW196" s="26"/>
      <c r="AY196" s="26"/>
      <c r="AZ196" s="26"/>
      <c r="BA196" s="26"/>
      <c r="BB196" s="26"/>
      <c r="BD196" s="26"/>
      <c r="BE196" s="26"/>
      <c r="BF196" s="26"/>
      <c r="BG196" s="26"/>
    </row>
    <row r="197" spans="6:59" x14ac:dyDescent="0.25">
      <c r="F197" s="18">
        <v>1929</v>
      </c>
      <c r="G197" s="65">
        <v>1.1703633758187799</v>
      </c>
      <c r="H197" s="65">
        <v>1.3357275</v>
      </c>
      <c r="I197" s="65">
        <v>0.79097760000001904</v>
      </c>
      <c r="J197" s="65">
        <v>0.66403000000000001</v>
      </c>
      <c r="K197" s="65">
        <v>0.43182907084248701</v>
      </c>
      <c r="L197" s="76"/>
      <c r="M197" s="18">
        <v>0.61925420491142202</v>
      </c>
      <c r="AA197" s="17">
        <v>1939</v>
      </c>
      <c r="AB197" s="23">
        <v>0.61484144108523098</v>
      </c>
      <c r="AC197" s="23">
        <v>0.221101481271299</v>
      </c>
      <c r="AD197" s="23">
        <v>6.0953917736252999E-2</v>
      </c>
      <c r="AE197" s="23">
        <v>2.5121790402072024E-3</v>
      </c>
      <c r="AF197" s="23">
        <v>-0.59622939445060807</v>
      </c>
      <c r="AG197" s="23">
        <v>0.38966107513150483</v>
      </c>
      <c r="AH197" s="23">
        <v>0.69284069981388696</v>
      </c>
      <c r="AI197" s="23">
        <v>0.16271883908339291</v>
      </c>
      <c r="AJ197" s="46"/>
      <c r="AK197" s="23"/>
      <c r="AO197" s="26"/>
      <c r="AP197" s="26"/>
      <c r="AQ197" s="26"/>
      <c r="AR197" s="26"/>
      <c r="AT197" s="26"/>
      <c r="AU197" s="26"/>
      <c r="AV197" s="26"/>
      <c r="AW197" s="26"/>
      <c r="AY197" s="26"/>
      <c r="AZ197" s="26"/>
      <c r="BA197" s="26"/>
      <c r="BB197" s="26"/>
      <c r="BD197" s="26"/>
      <c r="BE197" s="26"/>
      <c r="BF197" s="26"/>
      <c r="BG197" s="26"/>
    </row>
    <row r="198" spans="6:59" x14ac:dyDescent="0.25">
      <c r="F198" s="18">
        <v>1930</v>
      </c>
      <c r="G198" s="65">
        <v>1.08026636381004</v>
      </c>
      <c r="H198" s="65">
        <v>1.3701574999999999</v>
      </c>
      <c r="I198" s="65">
        <v>0.79203959999995299</v>
      </c>
      <c r="J198" s="65">
        <v>0.66548499999999999</v>
      </c>
      <c r="K198" s="65">
        <v>0.65155600109929801</v>
      </c>
      <c r="L198" s="18"/>
      <c r="M198" s="18">
        <v>0.34134326263958598</v>
      </c>
      <c r="AA198" s="17">
        <v>1940</v>
      </c>
      <c r="AB198" s="23">
        <v>0.623656316544968</v>
      </c>
      <c r="AC198" s="23">
        <v>0.22273012359555799</v>
      </c>
      <c r="AD198" s="23">
        <v>6.1790076055286997E-2</v>
      </c>
      <c r="AE198" s="23">
        <v>2.8208582052545181E-3</v>
      </c>
      <c r="AF198" s="23">
        <v>-0.63418903113511704</v>
      </c>
      <c r="AG198" s="23">
        <v>0.37092267715290939</v>
      </c>
      <c r="AH198" s="23">
        <v>0.64773102041885988</v>
      </c>
      <c r="AI198" s="23">
        <v>0.1871259117046104</v>
      </c>
      <c r="AJ198" s="46"/>
      <c r="AK198" s="23"/>
      <c r="AO198" s="26"/>
      <c r="AP198" s="26"/>
      <c r="AQ198" s="26"/>
      <c r="AR198" s="26"/>
      <c r="AT198" s="26"/>
      <c r="AU198" s="26"/>
      <c r="AV198" s="26"/>
      <c r="AW198" s="26"/>
      <c r="AY198" s="26"/>
      <c r="AZ198" s="26"/>
      <c r="BA198" s="26"/>
      <c r="BB198" s="26"/>
      <c r="BD198" s="26"/>
      <c r="BE198" s="26"/>
      <c r="BF198" s="26"/>
      <c r="BG198" s="26"/>
    </row>
    <row r="199" spans="6:59" x14ac:dyDescent="0.25">
      <c r="F199" s="18">
        <v>1931</v>
      </c>
      <c r="G199" s="65">
        <v>0.96597170824235801</v>
      </c>
      <c r="H199" s="65">
        <v>1.4150775</v>
      </c>
      <c r="I199" s="65">
        <v>0.79140240000015205</v>
      </c>
      <c r="J199" s="65">
        <v>0.66685499999999998</v>
      </c>
      <c r="K199" s="65">
        <v>-8.1318070573860798E-2</v>
      </c>
      <c r="L199" s="18">
        <v>2.1592117904966298E-3</v>
      </c>
      <c r="M199" s="18">
        <v>1.00195066697811</v>
      </c>
      <c r="AA199" s="17">
        <v>1941</v>
      </c>
      <c r="AB199" s="23">
        <v>0.63153808418230994</v>
      </c>
      <c r="AC199" s="23">
        <v>0.224309952551698</v>
      </c>
      <c r="AD199" s="23">
        <v>6.2672063293355396E-2</v>
      </c>
      <c r="AE199" s="23">
        <v>3.1859491468851442E-3</v>
      </c>
      <c r="AF199" s="23">
        <v>-0.65123203262781804</v>
      </c>
      <c r="AG199" s="23">
        <v>0.35645257325231949</v>
      </c>
      <c r="AH199" s="23">
        <v>0.62692658979875004</v>
      </c>
      <c r="AI199" s="23">
        <v>0.2035078682624899</v>
      </c>
      <c r="AJ199" s="46"/>
      <c r="AK199" s="23"/>
      <c r="AO199" s="26"/>
      <c r="AP199" s="26"/>
      <c r="AQ199" s="26"/>
      <c r="AR199" s="26"/>
      <c r="AT199" s="26"/>
      <c r="AU199" s="26"/>
      <c r="AV199" s="26"/>
      <c r="AW199" s="26"/>
      <c r="AY199" s="26"/>
      <c r="AZ199" s="26"/>
      <c r="BA199" s="26"/>
      <c r="BB199" s="26"/>
      <c r="BD199" s="26"/>
      <c r="BE199" s="26"/>
      <c r="BF199" s="26"/>
      <c r="BG199" s="26"/>
    </row>
    <row r="200" spans="6:59" x14ac:dyDescent="0.25">
      <c r="F200" s="18">
        <v>1932</v>
      </c>
      <c r="G200" s="65">
        <v>0.871340482805677</v>
      </c>
      <c r="H200" s="65">
        <v>1.4283325</v>
      </c>
      <c r="I200" s="65">
        <v>0.79012799999986805</v>
      </c>
      <c r="J200" s="65">
        <v>0.67242000000000002</v>
      </c>
      <c r="K200" s="65">
        <v>0.69100018462689705</v>
      </c>
      <c r="L200" s="18">
        <v>1.8195867894871601E-3</v>
      </c>
      <c r="M200" s="18">
        <v>0.144305211409405</v>
      </c>
      <c r="AA200" s="17">
        <v>1942</v>
      </c>
      <c r="AB200" s="23">
        <v>0.63776420543430701</v>
      </c>
      <c r="AC200" s="23">
        <v>0.22681175161662601</v>
      </c>
      <c r="AD200" s="23">
        <v>6.3652651352631803E-2</v>
      </c>
      <c r="AE200" s="23">
        <v>3.6449442631442484E-3</v>
      </c>
      <c r="AF200" s="23">
        <v>-0.66992980637925692</v>
      </c>
      <c r="AG200" s="23">
        <v>0.34003794398766152</v>
      </c>
      <c r="AH200" s="23">
        <v>0.60198169027511361</v>
      </c>
      <c r="AI200" s="23">
        <v>0.22191766748021288</v>
      </c>
      <c r="AJ200" s="46"/>
      <c r="AK200" s="23"/>
      <c r="AO200" s="26"/>
      <c r="AP200" s="26"/>
      <c r="AQ200" s="26"/>
      <c r="AR200" s="26"/>
      <c r="AT200" s="26"/>
      <c r="AU200" s="26"/>
      <c r="AV200" s="26"/>
      <c r="AW200" s="26"/>
      <c r="AY200" s="26"/>
      <c r="AZ200" s="26"/>
      <c r="BA200" s="26"/>
      <c r="BB200" s="26"/>
      <c r="BD200" s="26"/>
      <c r="BE200" s="26"/>
      <c r="BF200" s="26"/>
      <c r="BG200" s="26"/>
    </row>
    <row r="201" spans="6:59" x14ac:dyDescent="0.25">
      <c r="F201" s="18">
        <v>1933</v>
      </c>
      <c r="G201" s="65">
        <v>0.91776294022925797</v>
      </c>
      <c r="H201" s="65">
        <v>1.4457875</v>
      </c>
      <c r="I201" s="65">
        <v>0.78757920000009596</v>
      </c>
      <c r="J201" s="65">
        <v>0.67313999999999996</v>
      </c>
      <c r="K201" s="65">
        <v>0.71451222524944302</v>
      </c>
      <c r="L201" s="18">
        <v>1.84665389995406E-3</v>
      </c>
      <c r="M201" s="18">
        <v>0.18647236095658901</v>
      </c>
      <c r="AA201" s="17">
        <v>1943</v>
      </c>
      <c r="AB201" s="23">
        <v>0.64145402656380701</v>
      </c>
      <c r="AC201" s="23">
        <v>0.22905743698678199</v>
      </c>
      <c r="AD201" s="23">
        <v>6.5935592381352701E-2</v>
      </c>
      <c r="AE201" s="23">
        <v>4.1962422028258848E-3</v>
      </c>
      <c r="AF201" s="23">
        <v>-0.676178573258021</v>
      </c>
      <c r="AG201" s="23">
        <v>0.32314449841901383</v>
      </c>
      <c r="AH201" s="23">
        <v>0.58760922329576049</v>
      </c>
      <c r="AI201" s="23">
        <v>-0.36738391160001121</v>
      </c>
      <c r="AJ201" s="46"/>
      <c r="AK201" s="23"/>
      <c r="AO201" s="26"/>
      <c r="AP201" s="26"/>
      <c r="AQ201" s="26"/>
      <c r="AR201" s="26"/>
      <c r="AT201" s="26"/>
      <c r="AU201" s="26"/>
      <c r="AV201" s="26"/>
      <c r="AW201" s="26"/>
      <c r="AY201" s="26"/>
      <c r="AZ201" s="26"/>
      <c r="BA201" s="26"/>
      <c r="BB201" s="26"/>
      <c r="BD201" s="26"/>
      <c r="BE201" s="26"/>
      <c r="BF201" s="26"/>
      <c r="BG201" s="26"/>
    </row>
    <row r="202" spans="6:59" x14ac:dyDescent="0.25">
      <c r="F202" s="18">
        <v>1934</v>
      </c>
      <c r="G202" s="65">
        <v>0.99786769132096098</v>
      </c>
      <c r="H202" s="65">
        <v>1.4568175000000001</v>
      </c>
      <c r="I202" s="65">
        <v>0.78354359999991596</v>
      </c>
      <c r="J202" s="65">
        <v>0.67356499999999997</v>
      </c>
      <c r="K202" s="65">
        <v>0.60040661193209399</v>
      </c>
      <c r="L202" s="18">
        <v>2.18491491989435E-3</v>
      </c>
      <c r="M202" s="18">
        <v>0.39498506436958802</v>
      </c>
      <c r="AA202" s="17">
        <v>1944</v>
      </c>
      <c r="AB202" s="23">
        <v>0.64169804737948799</v>
      </c>
      <c r="AC202" s="23">
        <v>0.23087385384376199</v>
      </c>
      <c r="AD202" s="23">
        <v>6.6724816057616002E-2</v>
      </c>
      <c r="AE202" s="23">
        <v>4.8509829314516513E-3</v>
      </c>
      <c r="AF202" s="23">
        <v>-0.666765892288672</v>
      </c>
      <c r="AG202" s="23">
        <v>0.32970487433735057</v>
      </c>
      <c r="AH202" s="23">
        <v>0.60708668226099638</v>
      </c>
      <c r="AI202" s="23">
        <v>-0.27749053005611768</v>
      </c>
      <c r="AJ202" s="46"/>
      <c r="AK202" s="23"/>
      <c r="AO202" s="26"/>
      <c r="AP202" s="26"/>
      <c r="AQ202" s="26"/>
      <c r="AR202" s="26"/>
      <c r="AT202" s="26"/>
      <c r="AU202" s="26"/>
      <c r="AV202" s="26"/>
      <c r="AW202" s="26"/>
      <c r="AY202" s="26"/>
      <c r="AZ202" s="26"/>
      <c r="BA202" s="26"/>
      <c r="BB202" s="26"/>
      <c r="BD202" s="26"/>
      <c r="BE202" s="26"/>
      <c r="BF202" s="26"/>
      <c r="BG202" s="26"/>
    </row>
    <row r="203" spans="6:59" x14ac:dyDescent="0.25">
      <c r="F203" s="18">
        <v>1935</v>
      </c>
      <c r="G203" s="65">
        <v>1.0468729667030601</v>
      </c>
      <c r="H203" s="65">
        <v>1.4359074999999999</v>
      </c>
      <c r="I203" s="65">
        <v>0.77504759999999395</v>
      </c>
      <c r="J203" s="65">
        <v>0.67393499999999995</v>
      </c>
      <c r="K203" s="65">
        <v>0.47927523047075998</v>
      </c>
      <c r="L203" s="18">
        <v>2.5140217303102901E-3</v>
      </c>
      <c r="M203" s="18">
        <v>0.552008614459506</v>
      </c>
      <c r="AA203" s="17">
        <v>1945</v>
      </c>
      <c r="AB203" s="23">
        <v>0.64104104503633796</v>
      </c>
      <c r="AC203" s="23">
        <v>0.232405507655016</v>
      </c>
      <c r="AD203" s="23">
        <v>6.7543152273712395E-2</v>
      </c>
      <c r="AE203" s="23">
        <v>5.4637732571887936E-3</v>
      </c>
      <c r="AF203" s="23">
        <v>-0.59126198734230095</v>
      </c>
      <c r="AG203" s="23">
        <v>0.35978688872714087</v>
      </c>
      <c r="AH203" s="23">
        <v>0.7149783796070952</v>
      </c>
      <c r="AI203" s="23">
        <v>5.6426705858631403E-2</v>
      </c>
      <c r="AJ203" s="46"/>
      <c r="AK203" s="23"/>
      <c r="AO203" s="26"/>
      <c r="AP203" s="26"/>
      <c r="AQ203" s="26"/>
      <c r="AR203" s="26"/>
      <c r="AT203" s="26"/>
      <c r="AU203" s="26"/>
      <c r="AV203" s="26"/>
      <c r="AW203" s="26"/>
      <c r="AY203" s="26"/>
      <c r="AZ203" s="26"/>
      <c r="BA203" s="26"/>
      <c r="BB203" s="26"/>
      <c r="BD203" s="26"/>
      <c r="BE203" s="26"/>
      <c r="BF203" s="26"/>
      <c r="BG203" s="26"/>
    </row>
    <row r="204" spans="6:59" x14ac:dyDescent="0.25">
      <c r="F204" s="18">
        <v>1936</v>
      </c>
      <c r="G204" s="65">
        <v>1.1484527164301299</v>
      </c>
      <c r="H204" s="65">
        <v>1.4466625</v>
      </c>
      <c r="I204" s="65">
        <v>0.75911760000008099</v>
      </c>
      <c r="J204" s="65">
        <v>0.673925</v>
      </c>
      <c r="K204" s="65">
        <v>0.50938037521586199</v>
      </c>
      <c r="L204" s="18">
        <v>2.6447945558479001E-3</v>
      </c>
      <c r="M204" s="18">
        <v>0.65004744669162395</v>
      </c>
      <c r="AA204" s="17">
        <v>1946</v>
      </c>
      <c r="AB204" s="23">
        <v>0.64096745214005102</v>
      </c>
      <c r="AC204" s="23">
        <v>0.23458234455469501</v>
      </c>
      <c r="AD204" s="23">
        <v>6.8262900051006298E-2</v>
      </c>
      <c r="AE204" s="23">
        <v>6.2980476396872053E-3</v>
      </c>
      <c r="AF204" s="23">
        <v>-0.57859447896537397</v>
      </c>
      <c r="AG204" s="23">
        <v>0.37461778023478526</v>
      </c>
      <c r="AH204" s="23">
        <v>0.74613404565485086</v>
      </c>
      <c r="AI204" s="23">
        <v>0.14757047623546088</v>
      </c>
      <c r="AJ204" s="46"/>
      <c r="AK204" s="23"/>
      <c r="AO204" s="26"/>
      <c r="AP204" s="26"/>
      <c r="AQ204" s="26"/>
      <c r="AR204" s="26"/>
      <c r="AT204" s="26"/>
      <c r="AU204" s="26"/>
      <c r="AV204" s="26"/>
      <c r="AW204" s="26"/>
      <c r="AY204" s="26"/>
      <c r="AZ204" s="26"/>
      <c r="BA204" s="26"/>
      <c r="BB204" s="26"/>
      <c r="BD204" s="26"/>
      <c r="BE204" s="26"/>
      <c r="BF204" s="26"/>
      <c r="BG204" s="26"/>
    </row>
    <row r="205" spans="6:59" x14ac:dyDescent="0.25">
      <c r="F205" s="18">
        <v>1937</v>
      </c>
      <c r="G205" s="65">
        <v>1.2272694825327499</v>
      </c>
      <c r="H205" s="65">
        <v>1.4651449999999999</v>
      </c>
      <c r="I205" s="65">
        <v>0.73915199999987602</v>
      </c>
      <c r="J205" s="65">
        <v>0.67377500000000001</v>
      </c>
      <c r="K205" s="65">
        <v>0.486509972080094</v>
      </c>
      <c r="L205" s="18">
        <v>3.1608409932408999E-3</v>
      </c>
      <c r="M205" s="18">
        <v>0.78981666947338802</v>
      </c>
      <c r="AA205" s="17">
        <v>1947</v>
      </c>
      <c r="AB205" s="23">
        <v>0.64250291890328903</v>
      </c>
      <c r="AC205" s="23">
        <v>0.237576840526807</v>
      </c>
      <c r="AD205" s="23">
        <v>6.8569894214603494E-2</v>
      </c>
      <c r="AE205" s="23">
        <v>7.1728669526035229E-3</v>
      </c>
      <c r="AF205" s="23">
        <v>-0.62355491631150906</v>
      </c>
      <c r="AG205" s="23">
        <v>0.4233775406912757</v>
      </c>
      <c r="AH205" s="23">
        <v>0.75564514497706958</v>
      </c>
      <c r="AI205" s="23">
        <v>-9.84537841089375E-2</v>
      </c>
      <c r="AJ205" s="46"/>
      <c r="AK205" s="23"/>
      <c r="AO205" s="26"/>
      <c r="AP205" s="26"/>
      <c r="AQ205" s="26"/>
      <c r="AR205" s="26"/>
      <c r="AT205" s="26"/>
      <c r="AU205" s="26"/>
      <c r="AV205" s="26"/>
      <c r="AW205" s="26"/>
      <c r="AY205" s="26"/>
      <c r="AZ205" s="26"/>
      <c r="BA205" s="26"/>
      <c r="BB205" s="26"/>
      <c r="BD205" s="26"/>
      <c r="BE205" s="26"/>
      <c r="BF205" s="26"/>
      <c r="BG205" s="26"/>
    </row>
    <row r="206" spans="6:59" x14ac:dyDescent="0.25">
      <c r="F206" s="18">
        <v>1938</v>
      </c>
      <c r="G206" s="65">
        <v>1.1543720559497801</v>
      </c>
      <c r="H206" s="65">
        <v>1.4787349999999999</v>
      </c>
      <c r="I206" s="65">
        <v>0.71451360000014597</v>
      </c>
      <c r="J206" s="65">
        <v>0.67342500000000005</v>
      </c>
      <c r="K206" s="65">
        <v>0.73761776044072402</v>
      </c>
      <c r="L206" s="18">
        <v>3.4074513650238598E-3</v>
      </c>
      <c r="M206" s="18">
        <v>0.50414324422962797</v>
      </c>
      <c r="AA206" s="17">
        <v>1948</v>
      </c>
      <c r="AB206" s="23">
        <v>0.64296075420688303</v>
      </c>
      <c r="AC206" s="23">
        <v>0.24056820561483699</v>
      </c>
      <c r="AD206" s="23">
        <v>6.8739852124027806E-2</v>
      </c>
      <c r="AE206" s="23">
        <v>8.1206564053798759E-3</v>
      </c>
      <c r="AF206" s="23">
        <v>-0.65381033051833393</v>
      </c>
      <c r="AG206" s="23">
        <v>0.44499118745301003</v>
      </c>
      <c r="AH206" s="23">
        <v>0.7515703252858037</v>
      </c>
      <c r="AI206" s="23">
        <v>-4.9728133497504302E-2</v>
      </c>
      <c r="AJ206" s="46"/>
      <c r="AK206" s="23"/>
      <c r="AO206" s="26"/>
      <c r="AP206" s="26"/>
      <c r="AQ206" s="26"/>
      <c r="AR206" s="26"/>
      <c r="AT206" s="26"/>
      <c r="AU206" s="26"/>
      <c r="AV206" s="26"/>
      <c r="AW206" s="26"/>
      <c r="AY206" s="26"/>
      <c r="AZ206" s="26"/>
      <c r="BA206" s="26"/>
      <c r="BB206" s="26"/>
      <c r="BD206" s="26"/>
      <c r="BE206" s="26"/>
      <c r="BF206" s="26"/>
      <c r="BG206" s="26"/>
    </row>
    <row r="207" spans="6:59" x14ac:dyDescent="0.25">
      <c r="F207" s="18">
        <v>1939</v>
      </c>
      <c r="G207" s="65">
        <v>1.2200149224890799</v>
      </c>
      <c r="H207" s="65">
        <v>1.4621074999999999</v>
      </c>
      <c r="I207" s="65">
        <v>0.67224599999985901</v>
      </c>
      <c r="J207" s="65">
        <v>0.67325500000000005</v>
      </c>
      <c r="K207" s="65">
        <v>1.3146454018570399</v>
      </c>
      <c r="L207" s="18">
        <v>3.6199048543400299E-3</v>
      </c>
      <c r="M207" s="18">
        <v>1.8356115805098699E-2</v>
      </c>
      <c r="AA207" s="17">
        <v>1949</v>
      </c>
      <c r="AB207" s="23">
        <v>0.64476133176008799</v>
      </c>
      <c r="AC207" s="23">
        <v>0.24291932253173401</v>
      </c>
      <c r="AD207" s="23">
        <v>6.89014762915406E-2</v>
      </c>
      <c r="AE207" s="23">
        <v>9.1027562785258517E-3</v>
      </c>
      <c r="AF207" s="23">
        <v>-0.64053485973148305</v>
      </c>
      <c r="AG207" s="23">
        <v>0.42871445586523593</v>
      </c>
      <c r="AH207" s="23">
        <v>0.75386448299564135</v>
      </c>
      <c r="AI207" s="23">
        <v>9.8692913778050409E-2</v>
      </c>
      <c r="AJ207" s="46"/>
      <c r="AK207" s="23"/>
      <c r="AO207" s="26"/>
      <c r="AP207" s="26"/>
      <c r="AQ207" s="26"/>
      <c r="AR207" s="26"/>
      <c r="AT207" s="26"/>
      <c r="AU207" s="26"/>
      <c r="AV207" s="26"/>
      <c r="AW207" s="26"/>
      <c r="AY207" s="26"/>
      <c r="AZ207" s="26"/>
      <c r="BA207" s="26"/>
      <c r="BB207" s="26"/>
      <c r="BD207" s="26"/>
      <c r="BE207" s="26"/>
      <c r="BF207" s="26"/>
      <c r="BG207" s="26"/>
    </row>
    <row r="208" spans="6:59" ht="15" customHeight="1" x14ac:dyDescent="0.25">
      <c r="F208" s="18">
        <v>1940</v>
      </c>
      <c r="G208" s="65">
        <v>1.3331505253821001</v>
      </c>
      <c r="H208" s="65">
        <v>1.4897225000000001</v>
      </c>
      <c r="I208" s="65">
        <v>0.60725160000004097</v>
      </c>
      <c r="J208" s="65">
        <v>0.67330500000000004</v>
      </c>
      <c r="K208" s="65">
        <v>1.0695234815714401</v>
      </c>
      <c r="L208" s="18">
        <v>3.36608296016084E-3</v>
      </c>
      <c r="M208" s="18">
        <v>0.46942686098070802</v>
      </c>
      <c r="AA208" s="17">
        <v>1950</v>
      </c>
      <c r="AB208" s="23">
        <v>0.647938769382017</v>
      </c>
      <c r="AC208" s="23">
        <v>0.24464272620551999</v>
      </c>
      <c r="AD208" s="23">
        <v>6.9413527313937795E-2</v>
      </c>
      <c r="AE208" s="23">
        <v>1.0104722757213263E-2</v>
      </c>
      <c r="AF208" s="23">
        <v>-0.69207795860377908</v>
      </c>
      <c r="AG208" s="23">
        <v>0.40422409429077549</v>
      </c>
      <c r="AH208" s="23">
        <v>0.68424588134568443</v>
      </c>
      <c r="AI208" s="23">
        <v>0.16082730742536791</v>
      </c>
      <c r="AJ208" s="46"/>
      <c r="AK208" s="23"/>
      <c r="AO208" s="26"/>
      <c r="AP208" s="26"/>
      <c r="AQ208" s="26"/>
      <c r="AR208" s="26"/>
      <c r="AT208" s="26"/>
      <c r="AU208" s="26"/>
      <c r="AV208" s="26"/>
      <c r="AW208" s="26"/>
      <c r="AY208" s="26"/>
      <c r="AZ208" s="26"/>
      <c r="BA208" s="26"/>
      <c r="BB208" s="26"/>
      <c r="BD208" s="26"/>
      <c r="BE208" s="26"/>
      <c r="BF208" s="26"/>
      <c r="BG208" s="26"/>
    </row>
    <row r="209" spans="6:59" x14ac:dyDescent="0.25">
      <c r="F209" s="18">
        <v>1941</v>
      </c>
      <c r="G209" s="65">
        <v>1.3643812025109201</v>
      </c>
      <c r="H209" s="65">
        <v>1.56613</v>
      </c>
      <c r="I209" s="65">
        <v>0.52356600000007303</v>
      </c>
      <c r="J209" s="65">
        <v>0.66803000000000001</v>
      </c>
      <c r="K209" s="65">
        <v>0.47941320797679998</v>
      </c>
      <c r="L209" s="18">
        <v>3.5707787764889501E-3</v>
      </c>
      <c r="M209" s="18">
        <v>1.25593121584191</v>
      </c>
      <c r="AA209" s="17">
        <v>1951</v>
      </c>
      <c r="AB209" s="23">
        <v>0.65118471725579996</v>
      </c>
      <c r="AC209" s="23">
        <v>0.24711596054273</v>
      </c>
      <c r="AD209" s="23">
        <v>6.9851653886781495E-2</v>
      </c>
      <c r="AE209" s="23">
        <v>1.1165094765287193E-2</v>
      </c>
      <c r="AF209" s="23">
        <v>-0.69333265063244998</v>
      </c>
      <c r="AG209" s="23">
        <v>0.35434583598377378</v>
      </c>
      <c r="AH209" s="23">
        <v>0.64033061180192241</v>
      </c>
      <c r="AI209" s="23">
        <v>9.0578856796795892E-2</v>
      </c>
      <c r="AJ209" s="46"/>
      <c r="AK209" s="23"/>
      <c r="AO209" s="26"/>
      <c r="AP209" s="26"/>
      <c r="AQ209" s="26"/>
      <c r="AR209" s="26"/>
      <c r="AT209" s="26"/>
      <c r="AU209" s="26"/>
      <c r="AV209" s="26"/>
      <c r="AW209" s="26"/>
      <c r="AY209" s="26"/>
      <c r="AZ209" s="26"/>
      <c r="BA209" s="26"/>
      <c r="BB209" s="26"/>
      <c r="BD209" s="26"/>
      <c r="BE209" s="26"/>
      <c r="BF209" s="26"/>
      <c r="BG209" s="26"/>
    </row>
    <row r="210" spans="6:59" x14ac:dyDescent="0.25">
      <c r="F210" s="18">
        <v>1942</v>
      </c>
      <c r="G210" s="65">
        <v>1.35985918477074</v>
      </c>
      <c r="H210" s="65">
        <v>1.5745750000000001</v>
      </c>
      <c r="I210" s="65">
        <v>0.43011000000001298</v>
      </c>
      <c r="J210" s="65">
        <v>0.66835</v>
      </c>
      <c r="K210" s="65">
        <v>1.0206389997735501</v>
      </c>
      <c r="L210" s="18">
        <v>3.3382734390990398E-3</v>
      </c>
      <c r="M210" s="18">
        <v>0.81199691149628905</v>
      </c>
      <c r="AA210" s="17">
        <v>1952</v>
      </c>
      <c r="AB210" s="23">
        <v>0.65680973359653905</v>
      </c>
      <c r="AC210" s="23">
        <v>0.24983457094740599</v>
      </c>
      <c r="AD210" s="23">
        <v>7.0442223288402994E-2</v>
      </c>
      <c r="AE210" s="23">
        <v>1.22166735091355E-2</v>
      </c>
      <c r="AF210" s="23">
        <v>-0.71576350492294094</v>
      </c>
      <c r="AG210" s="23">
        <v>0.35546142164495909</v>
      </c>
      <c r="AH210" s="23">
        <v>0.62900111806350167</v>
      </c>
      <c r="AI210" s="23">
        <v>8.9887679697510395E-2</v>
      </c>
      <c r="AJ210" s="46"/>
      <c r="AK210" s="23"/>
      <c r="AO210" s="26"/>
      <c r="AP210" s="26"/>
      <c r="AQ210" s="26"/>
      <c r="AR210" s="26"/>
      <c r="AT210" s="26"/>
      <c r="AU210" s="26"/>
      <c r="AV210" s="26"/>
      <c r="AW210" s="26"/>
      <c r="AY210" s="26"/>
      <c r="AZ210" s="26"/>
      <c r="BA210" s="26"/>
      <c r="BB210" s="26"/>
      <c r="BD210" s="26"/>
      <c r="BE210" s="26"/>
      <c r="BF210" s="26"/>
      <c r="BG210" s="26"/>
    </row>
    <row r="211" spans="6:59" x14ac:dyDescent="0.25">
      <c r="F211" s="18">
        <v>1943</v>
      </c>
      <c r="G211" s="65">
        <v>1.3851728165938899</v>
      </c>
      <c r="H211" s="65">
        <v>1.5613600000000001</v>
      </c>
      <c r="I211" s="65">
        <v>0.334529999999859</v>
      </c>
      <c r="J211" s="65">
        <v>0.66884500000000002</v>
      </c>
      <c r="K211" s="65">
        <v>1.06964267832517</v>
      </c>
      <c r="L211" s="18">
        <v>3.1678205830447301E-3</v>
      </c>
      <c r="M211" s="18">
        <v>0.87034731773047302</v>
      </c>
      <c r="AA211" s="17">
        <v>1953</v>
      </c>
      <c r="AB211" s="23">
        <v>0.66348528165908505</v>
      </c>
      <c r="AC211" s="23">
        <v>0.25428856748819001</v>
      </c>
      <c r="AD211" s="23">
        <v>7.1529602298214104E-2</v>
      </c>
      <c r="AE211" s="23">
        <v>1.3402044626772639E-2</v>
      </c>
      <c r="AF211" s="23">
        <v>-0.73537695151609495</v>
      </c>
      <c r="AG211" s="23">
        <v>0.34815366590641178</v>
      </c>
      <c r="AH211" s="23">
        <v>0.61548221046257878</v>
      </c>
      <c r="AI211" s="23">
        <v>0.16221384902132679</v>
      </c>
      <c r="AJ211" s="46"/>
      <c r="AK211" s="23"/>
      <c r="AO211" s="26"/>
      <c r="AP211" s="26"/>
      <c r="AQ211" s="26"/>
      <c r="AR211" s="26"/>
      <c r="AT211" s="26"/>
      <c r="AU211" s="26"/>
      <c r="AV211" s="26"/>
      <c r="AW211" s="26"/>
      <c r="AY211" s="26"/>
      <c r="AZ211" s="26"/>
      <c r="BA211" s="26"/>
      <c r="BB211" s="26"/>
      <c r="BD211" s="26"/>
      <c r="BE211" s="26"/>
      <c r="BF211" s="26"/>
      <c r="BG211" s="26"/>
    </row>
    <row r="212" spans="6:59" x14ac:dyDescent="0.25">
      <c r="F212" s="18">
        <v>1944</v>
      </c>
      <c r="G212" s="65">
        <v>1.4089755881550201</v>
      </c>
      <c r="H212" s="65">
        <v>1.55524</v>
      </c>
      <c r="I212" s="65">
        <v>0.25976520000006098</v>
      </c>
      <c r="J212" s="65">
        <v>0.66984999999999995</v>
      </c>
      <c r="K212" s="65">
        <v>9.9659419253371906E-2</v>
      </c>
      <c r="L212" s="18">
        <v>2.6914496265978902E-3</v>
      </c>
      <c r="M212" s="18">
        <v>1.9322495193559599</v>
      </c>
      <c r="AA212" s="17">
        <v>1954</v>
      </c>
      <c r="AB212" s="23">
        <v>0.66974936408269303</v>
      </c>
      <c r="AC212" s="23">
        <v>0.25971322543679798</v>
      </c>
      <c r="AD212" s="23">
        <v>7.2278036926262001E-2</v>
      </c>
      <c r="AE212" s="23">
        <v>1.4759222316859359E-2</v>
      </c>
      <c r="AF212" s="23">
        <v>-0.75059798974380298</v>
      </c>
      <c r="AG212" s="23">
        <v>0.35222542585236721</v>
      </c>
      <c r="AH212" s="23">
        <v>0.61812728487117652</v>
      </c>
      <c r="AI212" s="23">
        <v>0.19919755243065179</v>
      </c>
      <c r="AJ212" s="46"/>
      <c r="AK212" s="23"/>
      <c r="AO212" s="26"/>
      <c r="AP212" s="26"/>
      <c r="AQ212" s="26"/>
      <c r="AR212" s="26"/>
      <c r="AT212" s="26"/>
      <c r="AU212" s="26"/>
      <c r="AV212" s="26"/>
      <c r="AW212" s="26"/>
      <c r="AY212" s="26"/>
      <c r="AZ212" s="26"/>
      <c r="BA212" s="26"/>
      <c r="BB212" s="26"/>
      <c r="BD212" s="26"/>
      <c r="BE212" s="26"/>
      <c r="BF212" s="26"/>
      <c r="BG212" s="26"/>
    </row>
    <row r="213" spans="6:59" x14ac:dyDescent="0.25">
      <c r="F213" s="18">
        <v>1945</v>
      </c>
      <c r="G213" s="65">
        <v>1.1706639437772901</v>
      </c>
      <c r="H213" s="65">
        <v>1.5535749999999999</v>
      </c>
      <c r="I213" s="65">
        <v>0.21452399999998301</v>
      </c>
      <c r="J213" s="65">
        <v>0.67123500000000003</v>
      </c>
      <c r="K213" s="65">
        <v>0.73779185446166995</v>
      </c>
      <c r="L213" s="18">
        <v>2.4760813683765899E-3</v>
      </c>
      <c r="M213" s="18">
        <v>1.09821200804578</v>
      </c>
      <c r="AA213" s="17">
        <v>1955</v>
      </c>
      <c r="AB213" s="23">
        <v>0.67521556045124798</v>
      </c>
      <c r="AC213" s="23">
        <v>0.26566581570644698</v>
      </c>
      <c r="AD213" s="23">
        <v>7.3310923368505906E-2</v>
      </c>
      <c r="AE213" s="23">
        <v>1.6302961951133756E-2</v>
      </c>
      <c r="AF213" s="23">
        <v>-0.79745612621431405</v>
      </c>
      <c r="AG213" s="23">
        <v>0.38719114569016139</v>
      </c>
      <c r="AH213" s="23">
        <v>0.62023028095318189</v>
      </c>
      <c r="AI213" s="23">
        <v>0.17196897672627889</v>
      </c>
      <c r="AJ213" s="46"/>
      <c r="AK213" s="23"/>
      <c r="AO213" s="26"/>
      <c r="AP213" s="26"/>
      <c r="AQ213" s="26"/>
      <c r="AR213" s="26"/>
      <c r="AT213" s="26"/>
      <c r="AU213" s="26"/>
      <c r="AV213" s="26"/>
      <c r="AW213" s="26"/>
      <c r="AY213" s="26"/>
      <c r="AZ213" s="26"/>
      <c r="BA213" s="26"/>
      <c r="BB213" s="26"/>
      <c r="BD213" s="26"/>
      <c r="BE213" s="26"/>
      <c r="BF213" s="26"/>
      <c r="BG213" s="26"/>
    </row>
    <row r="214" spans="6:59" x14ac:dyDescent="0.25">
      <c r="F214" s="18">
        <v>1946</v>
      </c>
      <c r="G214" s="65">
        <v>1.25779121042576</v>
      </c>
      <c r="H214" s="65">
        <v>1.5413625</v>
      </c>
      <c r="I214" s="65">
        <v>0.20369160000007</v>
      </c>
      <c r="J214" s="65">
        <v>0.67832499999999996</v>
      </c>
      <c r="K214" s="65">
        <v>0.42175517473039098</v>
      </c>
      <c r="L214" s="18">
        <v>3.0677882233620698E-3</v>
      </c>
      <c r="M214" s="18">
        <v>1.49231414737156</v>
      </c>
      <c r="AA214" s="17">
        <v>1956</v>
      </c>
      <c r="AB214" s="23">
        <v>0.68002620761613697</v>
      </c>
      <c r="AC214" s="23">
        <v>0.27265892175131101</v>
      </c>
      <c r="AD214" s="23">
        <v>7.4502086161844006E-2</v>
      </c>
      <c r="AE214" s="23">
        <v>1.8070401538971419E-2</v>
      </c>
      <c r="AF214" s="23">
        <v>-0.85365801982226297</v>
      </c>
      <c r="AG214" s="23">
        <v>0.45943010874037132</v>
      </c>
      <c r="AH214" s="23">
        <v>0.65102970598637189</v>
      </c>
      <c r="AI214" s="23">
        <v>-0.1369091142591535</v>
      </c>
      <c r="AJ214" s="46"/>
      <c r="AK214" s="23"/>
      <c r="AO214" s="26"/>
      <c r="AP214" s="26"/>
      <c r="AQ214" s="26"/>
      <c r="AR214" s="26"/>
      <c r="AT214" s="26"/>
      <c r="AU214" s="26"/>
      <c r="AV214" s="26"/>
      <c r="AW214" s="26"/>
      <c r="AY214" s="26"/>
      <c r="AZ214" s="26"/>
      <c r="BA214" s="26"/>
      <c r="BB214" s="26"/>
      <c r="BD214" s="26"/>
      <c r="BE214" s="26"/>
      <c r="BF214" s="26"/>
      <c r="BG214" s="26"/>
    </row>
    <row r="215" spans="6:59" x14ac:dyDescent="0.25">
      <c r="F215" s="18">
        <v>1947</v>
      </c>
      <c r="G215" s="65">
        <v>1.40971765502183</v>
      </c>
      <c r="H215" s="65">
        <v>1.5382975000000001</v>
      </c>
      <c r="I215" s="65">
        <v>0.21537360000002101</v>
      </c>
      <c r="J215" s="65">
        <v>0.68108500000000005</v>
      </c>
      <c r="K215" s="65">
        <v>1.22628848324169</v>
      </c>
      <c r="L215" s="18">
        <v>3.5436698510784999E-3</v>
      </c>
      <c r="M215" s="18">
        <v>0.82172440194478602</v>
      </c>
      <c r="AA215" s="17">
        <v>1957</v>
      </c>
      <c r="AB215" s="23">
        <v>0.68502653501580302</v>
      </c>
      <c r="AC215" s="23">
        <v>0.27972369317770202</v>
      </c>
      <c r="AD215" s="23">
        <v>7.5628070444739404E-2</v>
      </c>
      <c r="AE215" s="23">
        <v>2.0077146109828175E-2</v>
      </c>
      <c r="AF215" s="23">
        <v>-0.88909846910217105</v>
      </c>
      <c r="AG215" s="23">
        <v>0.52502972330304643</v>
      </c>
      <c r="AH215" s="23">
        <v>0.69638669894894789</v>
      </c>
      <c r="AI215" s="23">
        <v>-0.2197687940825121</v>
      </c>
      <c r="AJ215" s="46"/>
      <c r="AK215" s="23"/>
      <c r="AO215" s="26"/>
      <c r="AP215" s="26"/>
      <c r="AQ215" s="26"/>
      <c r="AR215" s="26"/>
      <c r="AT215" s="26"/>
      <c r="AU215" s="26"/>
      <c r="AV215" s="26"/>
      <c r="AW215" s="26"/>
      <c r="AY215" s="26"/>
      <c r="AZ215" s="26"/>
      <c r="BA215" s="26"/>
      <c r="BB215" s="26"/>
      <c r="BD215" s="26"/>
      <c r="BE215" s="26"/>
      <c r="BF215" s="26"/>
      <c r="BG215" s="26"/>
    </row>
    <row r="216" spans="6:59" x14ac:dyDescent="0.25">
      <c r="F216" s="18">
        <v>1948</v>
      </c>
      <c r="G216" s="65">
        <v>1.4868681108078601</v>
      </c>
      <c r="H216" s="65">
        <v>1.5148174999999999</v>
      </c>
      <c r="I216" s="65">
        <v>0.25041959999987301</v>
      </c>
      <c r="J216" s="65">
        <v>0.68901999999999997</v>
      </c>
      <c r="K216" s="65">
        <v>1.0834148680826099</v>
      </c>
      <c r="L216" s="18">
        <v>4.1433610157818202E-3</v>
      </c>
      <c r="M216" s="18">
        <v>0.97468778168258996</v>
      </c>
      <c r="AA216" s="17">
        <v>1958</v>
      </c>
      <c r="AB216" s="23">
        <v>0.69105770567940195</v>
      </c>
      <c r="AC216" s="23">
        <v>0.28527415650144</v>
      </c>
      <c r="AD216" s="23">
        <v>7.6532162877987794E-2</v>
      </c>
      <c r="AE216" s="23">
        <v>2.221146722195377E-2</v>
      </c>
      <c r="AF216" s="23">
        <v>-0.88015115328373694</v>
      </c>
      <c r="AG216" s="23">
        <v>0.5283475221252858</v>
      </c>
      <c r="AH216" s="23">
        <v>0.72327186112233233</v>
      </c>
      <c r="AI216" s="23">
        <v>-1.2853508452906004E-2</v>
      </c>
      <c r="AJ216" s="46"/>
      <c r="AK216" s="23"/>
      <c r="AO216" s="26"/>
      <c r="AP216" s="26"/>
      <c r="AQ216" s="26"/>
      <c r="AR216" s="26"/>
      <c r="AT216" s="26"/>
      <c r="AU216" s="26"/>
      <c r="AV216" s="26"/>
      <c r="AW216" s="26"/>
      <c r="AY216" s="26"/>
      <c r="AZ216" s="26"/>
      <c r="BA216" s="26"/>
      <c r="BB216" s="26"/>
      <c r="BD216" s="26"/>
      <c r="BE216" s="26"/>
      <c r="BF216" s="26"/>
      <c r="BG216" s="26"/>
    </row>
    <row r="217" spans="6:59" x14ac:dyDescent="0.25">
      <c r="F217" s="18">
        <v>1949</v>
      </c>
      <c r="G217" s="65">
        <v>1.4203153176855901</v>
      </c>
      <c r="H217" s="65">
        <v>1.4945949999999999</v>
      </c>
      <c r="I217" s="65">
        <v>0.303519600000072</v>
      </c>
      <c r="J217" s="65">
        <v>0.69308000000000003</v>
      </c>
      <c r="K217" s="65">
        <v>0.73920399464349396</v>
      </c>
      <c r="L217" s="18">
        <v>4.7070845760430399E-3</v>
      </c>
      <c r="M217" s="18">
        <v>1.1743996385628499</v>
      </c>
      <c r="AA217" s="17">
        <v>1959</v>
      </c>
      <c r="AB217" s="23">
        <v>0.698992453111837</v>
      </c>
      <c r="AC217" s="23">
        <v>0.28997936079126901</v>
      </c>
      <c r="AD217" s="23">
        <v>7.7281641369466803E-2</v>
      </c>
      <c r="AE217" s="23">
        <v>2.443883801363525E-2</v>
      </c>
      <c r="AF217" s="23">
        <v>-0.9061780990937951</v>
      </c>
      <c r="AG217" s="23">
        <v>0.49957770457271378</v>
      </c>
      <c r="AH217" s="23">
        <v>0.68409189876512688</v>
      </c>
      <c r="AI217" s="23">
        <v>8.8610048602851002E-2</v>
      </c>
      <c r="AJ217" s="46"/>
      <c r="AK217" s="23"/>
      <c r="AO217" s="26"/>
      <c r="AP217" s="26"/>
      <c r="AQ217" s="26"/>
      <c r="AR217" s="26"/>
      <c r="AT217" s="26"/>
      <c r="AU217" s="26"/>
      <c r="AV217" s="26"/>
      <c r="AW217" s="26"/>
      <c r="AY217" s="26"/>
      <c r="AZ217" s="26"/>
      <c r="BA217" s="26"/>
      <c r="BB217" s="26"/>
      <c r="BD217" s="26"/>
      <c r="BE217" s="26"/>
      <c r="BF217" s="26"/>
      <c r="BG217" s="26"/>
    </row>
    <row r="218" spans="6:59" x14ac:dyDescent="0.25">
      <c r="F218" s="18">
        <v>1950</v>
      </c>
      <c r="G218" s="65">
        <v>1.61851633187773</v>
      </c>
      <c r="H218" s="65">
        <v>1.6940649999999999</v>
      </c>
      <c r="I218" s="65">
        <v>0.36277920000009101</v>
      </c>
      <c r="J218" s="65">
        <v>0.70254499999999998</v>
      </c>
      <c r="K218" s="65">
        <v>2.0291776400430401</v>
      </c>
      <c r="L218" s="18">
        <v>5.4178000750587001E-3</v>
      </c>
      <c r="M218" s="18">
        <v>0.21266169186283199</v>
      </c>
      <c r="AA218" s="17">
        <v>1960</v>
      </c>
      <c r="AB218" s="23">
        <v>0.71313873135012595</v>
      </c>
      <c r="AC218" s="23">
        <v>0.29319532598659798</v>
      </c>
      <c r="AD218" s="23">
        <v>7.8318037672685803E-2</v>
      </c>
      <c r="AE218" s="23">
        <v>2.69679375994736E-2</v>
      </c>
      <c r="AF218" s="23">
        <v>-0.94453391623000693</v>
      </c>
      <c r="AG218" s="23">
        <v>0.48294863640157992</v>
      </c>
      <c r="AH218" s="23">
        <v>0.65003475278045619</v>
      </c>
      <c r="AI218" s="23">
        <v>0.12555147293974239</v>
      </c>
      <c r="AJ218" s="46"/>
      <c r="AK218" s="23"/>
      <c r="AO218" s="26"/>
      <c r="AP218" s="26"/>
      <c r="AQ218" s="26"/>
      <c r="AR218" s="26"/>
      <c r="AT218" s="26"/>
      <c r="AU218" s="26"/>
      <c r="AV218" s="26"/>
      <c r="AW218" s="26"/>
      <c r="AY218" s="26"/>
      <c r="AZ218" s="26"/>
      <c r="BA218" s="26"/>
      <c r="BB218" s="26"/>
      <c r="BD218" s="26"/>
      <c r="BE218" s="26"/>
      <c r="BF218" s="26"/>
      <c r="BG218" s="26"/>
    </row>
    <row r="219" spans="6:59" x14ac:dyDescent="0.25">
      <c r="F219" s="18">
        <v>1951</v>
      </c>
      <c r="G219" s="65">
        <v>1.74165633597162</v>
      </c>
      <c r="H219" s="65">
        <v>1.79034</v>
      </c>
      <c r="I219" s="65">
        <v>0.41927759999987302</v>
      </c>
      <c r="J219" s="65">
        <v>0.71233000000000002</v>
      </c>
      <c r="K219" s="65">
        <v>0.95565358421530699</v>
      </c>
      <c r="L219" s="18">
        <v>6.0948719401071102E-3</v>
      </c>
      <c r="M219" s="18">
        <v>1.4386402798614299</v>
      </c>
      <c r="AA219" s="17">
        <v>1961</v>
      </c>
      <c r="AB219" s="23">
        <v>0.72474128229213897</v>
      </c>
      <c r="AC219" s="23">
        <v>0.29571258647204801</v>
      </c>
      <c r="AD219" s="23">
        <v>7.9438177866697005E-2</v>
      </c>
      <c r="AE219" s="23">
        <v>2.9916517136435311E-2</v>
      </c>
      <c r="AF219" s="23">
        <v>-0.97496438334250102</v>
      </c>
      <c r="AG219" s="23">
        <v>0.42997870354438117</v>
      </c>
      <c r="AH219" s="23">
        <v>0.58482288396919957</v>
      </c>
      <c r="AI219" s="23">
        <v>0.17635720748903691</v>
      </c>
      <c r="AJ219" s="46"/>
      <c r="AK219" s="23"/>
      <c r="AO219" s="26"/>
      <c r="AP219" s="26"/>
      <c r="AQ219" s="26"/>
      <c r="AR219" s="26"/>
      <c r="AT219" s="26"/>
      <c r="AU219" s="26"/>
      <c r="AV219" s="26"/>
      <c r="AW219" s="26"/>
      <c r="AY219" s="26"/>
      <c r="AZ219" s="26"/>
      <c r="BA219" s="26"/>
      <c r="BB219" s="26"/>
      <c r="BD219" s="26"/>
      <c r="BE219" s="26"/>
      <c r="BF219" s="26"/>
      <c r="BG219" s="26"/>
    </row>
    <row r="220" spans="6:59" x14ac:dyDescent="0.25">
      <c r="F220" s="18">
        <v>1952</v>
      </c>
      <c r="G220" s="65">
        <v>1.76513657696507</v>
      </c>
      <c r="H220" s="65">
        <v>1.768035</v>
      </c>
      <c r="I220" s="65">
        <v>0.48044879999997597</v>
      </c>
      <c r="J220" s="65">
        <v>0.72840000000000005</v>
      </c>
      <c r="K220" s="65">
        <v>9.6399453538486002E-3</v>
      </c>
      <c r="L220" s="18">
        <v>6.6629738488879799E-3</v>
      </c>
      <c r="M220" s="18">
        <v>2.3080198578697102</v>
      </c>
      <c r="AA220" s="17">
        <v>1962</v>
      </c>
      <c r="AB220" s="23">
        <v>0.73755790079714401</v>
      </c>
      <c r="AC220" s="23">
        <v>0.301872899306172</v>
      </c>
      <c r="AD220" s="23">
        <v>8.0621190556153105E-2</v>
      </c>
      <c r="AE220" s="23">
        <v>3.3305711960220231E-2</v>
      </c>
      <c r="AF220" s="23">
        <v>-0.98426789470797604</v>
      </c>
      <c r="AG220" s="23">
        <v>0.20916775058934289</v>
      </c>
      <c r="AH220" s="23">
        <v>0.37825755850105613</v>
      </c>
      <c r="AI220" s="23">
        <v>0.21007857662507889</v>
      </c>
      <c r="AJ220" s="46"/>
      <c r="AK220" s="23"/>
      <c r="AO220" s="26"/>
      <c r="AP220" s="26"/>
      <c r="AQ220" s="26"/>
      <c r="AR220" s="26"/>
      <c r="AT220" s="26"/>
      <c r="AU220" s="26"/>
      <c r="AV220" s="26"/>
      <c r="AW220" s="26"/>
      <c r="AY220" s="26"/>
      <c r="AZ220" s="26"/>
      <c r="BA220" s="26"/>
      <c r="BB220" s="26"/>
      <c r="BD220" s="26"/>
      <c r="BE220" s="26"/>
      <c r="BF220" s="26"/>
      <c r="BG220" s="26"/>
    </row>
    <row r="221" spans="6:59" x14ac:dyDescent="0.25">
      <c r="F221" s="18">
        <v>1953</v>
      </c>
      <c r="G221" s="65">
        <v>1.8151979328602601</v>
      </c>
      <c r="H221" s="65">
        <v>1.79833</v>
      </c>
      <c r="I221" s="65">
        <v>0.548416800000041</v>
      </c>
      <c r="J221" s="65">
        <v>0.74463999999999997</v>
      </c>
      <c r="K221" s="65">
        <v>1.04632071362351</v>
      </c>
      <c r="L221" s="18">
        <v>7.3948507379983999E-3</v>
      </c>
      <c r="M221" s="18">
        <v>1.2667555685501799</v>
      </c>
      <c r="AA221" s="17">
        <v>1963</v>
      </c>
      <c r="AB221" s="23">
        <v>0.74793242257571302</v>
      </c>
      <c r="AC221" s="23">
        <v>0.31037471752922902</v>
      </c>
      <c r="AD221" s="23">
        <v>8.1926673729542807E-2</v>
      </c>
      <c r="AE221" s="23">
        <v>3.7257281780381547E-2</v>
      </c>
      <c r="AF221" s="23">
        <v>-1.0403972316935981</v>
      </c>
      <c r="AG221" s="23">
        <v>-0.67363330701828827</v>
      </c>
      <c r="AH221" s="23">
        <v>-0.53653944309702006</v>
      </c>
      <c r="AI221" s="23">
        <v>-0.9584554016449871</v>
      </c>
      <c r="AJ221" s="46"/>
      <c r="AK221" s="23"/>
      <c r="AO221" s="26"/>
      <c r="AP221" s="26"/>
      <c r="AQ221" s="26"/>
      <c r="AR221" s="26"/>
      <c r="AT221" s="26"/>
      <c r="AU221" s="26"/>
      <c r="AV221" s="26"/>
      <c r="AW221" s="26"/>
      <c r="AY221" s="26"/>
      <c r="AZ221" s="26"/>
      <c r="BA221" s="26"/>
      <c r="BB221" s="26"/>
      <c r="BD221" s="26"/>
      <c r="BE221" s="26"/>
      <c r="BF221" s="26"/>
      <c r="BG221" s="26"/>
    </row>
    <row r="222" spans="6:59" x14ac:dyDescent="0.25">
      <c r="F222" s="18">
        <v>1954</v>
      </c>
      <c r="G222" s="65">
        <v>1.8530374069323099</v>
      </c>
      <c r="H222" s="65">
        <v>1.9051475</v>
      </c>
      <c r="I222" s="65">
        <v>0.62318160000006595</v>
      </c>
      <c r="J222" s="65">
        <v>0.75684499999999999</v>
      </c>
      <c r="K222" s="65">
        <v>0.88741172984305094</v>
      </c>
      <c r="L222" s="18">
        <v>8.1406951872786508E-3</v>
      </c>
      <c r="M222" s="18">
        <v>1.48260588191487</v>
      </c>
      <c r="AA222" s="17">
        <v>1964</v>
      </c>
      <c r="AB222" s="23">
        <v>0.75962458820697099</v>
      </c>
      <c r="AC222" s="23">
        <v>0.31805072815603502</v>
      </c>
      <c r="AD222" s="23">
        <v>8.3150103274045498E-2</v>
      </c>
      <c r="AE222" s="23">
        <v>4.1831569685556763E-2</v>
      </c>
      <c r="AF222" s="23">
        <v>-1.0422066931613461</v>
      </c>
      <c r="AG222" s="23">
        <v>-0.43283644071864869</v>
      </c>
      <c r="AH222" s="23">
        <v>-0.27238614455738652</v>
      </c>
      <c r="AI222" s="23">
        <v>-1.0773556679661871</v>
      </c>
      <c r="AJ222" s="46"/>
      <c r="AK222" s="23"/>
      <c r="AO222" s="26"/>
      <c r="AP222" s="26"/>
      <c r="AQ222" s="26"/>
      <c r="AR222" s="26"/>
      <c r="AT222" s="26"/>
      <c r="AU222" s="26"/>
      <c r="AV222" s="26"/>
      <c r="AW222" s="26"/>
      <c r="AY222" s="26"/>
      <c r="AZ222" s="26"/>
      <c r="BA222" s="26"/>
      <c r="BB222" s="26"/>
      <c r="BD222" s="26"/>
      <c r="BE222" s="26"/>
      <c r="BF222" s="26"/>
      <c r="BG222" s="26"/>
    </row>
    <row r="223" spans="6:59" x14ac:dyDescent="0.25">
      <c r="F223" s="18">
        <v>1955</v>
      </c>
      <c r="G223" s="65">
        <v>2.0316309492358098</v>
      </c>
      <c r="H223" s="65">
        <v>1.9441124999999999</v>
      </c>
      <c r="I223" s="65">
        <v>0.700495199999978</v>
      </c>
      <c r="J223" s="65">
        <v>0.76966999999999997</v>
      </c>
      <c r="K223" s="65">
        <v>1.8095665602222399</v>
      </c>
      <c r="L223" s="18">
        <v>9.0137049286756494E-3</v>
      </c>
      <c r="M223" s="18">
        <v>0.68699798409405799</v>
      </c>
      <c r="AA223" s="17">
        <v>1965</v>
      </c>
      <c r="AB223" s="23">
        <v>0.76783265789440902</v>
      </c>
      <c r="AC223" s="23">
        <v>0.32434430169806</v>
      </c>
      <c r="AD223" s="23">
        <v>8.4387320665351206E-2</v>
      </c>
      <c r="AE223" s="23">
        <v>4.7012417916524885E-2</v>
      </c>
      <c r="AF223" s="23">
        <v>-1.067933148821868</v>
      </c>
      <c r="AG223" s="23">
        <v>-0.10136459779168339</v>
      </c>
      <c r="AH223" s="23">
        <v>5.4278951560793653E-2</v>
      </c>
      <c r="AI223" s="23">
        <v>-0.14900862785530422</v>
      </c>
      <c r="AJ223" s="46"/>
      <c r="AK223" s="23"/>
      <c r="AO223" s="26"/>
      <c r="AP223" s="26"/>
      <c r="AQ223" s="26"/>
      <c r="AR223" s="26"/>
      <c r="AT223" s="26"/>
      <c r="AU223" s="26"/>
      <c r="AV223" s="26"/>
      <c r="AW223" s="26"/>
      <c r="AY223" s="26"/>
      <c r="AZ223" s="26"/>
      <c r="BA223" s="26"/>
      <c r="BB223" s="26"/>
      <c r="BD223" s="26"/>
      <c r="BE223" s="26"/>
      <c r="BF223" s="26"/>
      <c r="BG223" s="26"/>
    </row>
    <row r="224" spans="6:59" x14ac:dyDescent="0.25">
      <c r="F224" s="18">
        <v>1956</v>
      </c>
      <c r="G224" s="65">
        <v>2.1632130237445399</v>
      </c>
      <c r="H224" s="65">
        <v>1.9703875</v>
      </c>
      <c r="I224" s="65">
        <v>0.77589720000003104</v>
      </c>
      <c r="J224" s="65">
        <v>0.78329000000000004</v>
      </c>
      <c r="K224" s="65">
        <v>2.3130015231613998</v>
      </c>
      <c r="L224" s="18">
        <v>9.8389122001632506E-3</v>
      </c>
      <c r="M224" s="18">
        <v>0.25157288844824999</v>
      </c>
      <c r="AA224" s="17">
        <v>1966</v>
      </c>
      <c r="AB224" s="23">
        <v>0.786067741684774</v>
      </c>
      <c r="AC224" s="23">
        <v>0.32945270657493297</v>
      </c>
      <c r="AD224" s="23">
        <v>8.5791496639265205E-2</v>
      </c>
      <c r="AE224" s="23">
        <v>5.2785153716458547E-2</v>
      </c>
      <c r="AF224" s="23">
        <v>-1.0862741109484959</v>
      </c>
      <c r="AG224" s="23">
        <v>0.38279029928742464</v>
      </c>
      <c r="AH224" s="23">
        <v>0.5506132869543594</v>
      </c>
      <c r="AI224" s="23">
        <v>2.5339133195337201E-2</v>
      </c>
      <c r="AJ224" s="46"/>
      <c r="AK224" s="23"/>
      <c r="AO224" s="26"/>
      <c r="AP224" s="26"/>
      <c r="AQ224" s="26"/>
      <c r="AR224" s="26"/>
      <c r="AT224" s="26"/>
      <c r="AU224" s="26"/>
      <c r="AV224" s="26"/>
      <c r="AW224" s="26"/>
      <c r="AY224" s="26"/>
      <c r="AZ224" s="26"/>
      <c r="BA224" s="26"/>
      <c r="BB224" s="26"/>
      <c r="BD224" s="26"/>
      <c r="BE224" s="26"/>
      <c r="BF224" s="26"/>
      <c r="BG224" s="26"/>
    </row>
    <row r="225" spans="6:59" x14ac:dyDescent="0.25">
      <c r="F225" s="18">
        <v>1957</v>
      </c>
      <c r="G225" s="65">
        <v>2.23407335753275</v>
      </c>
      <c r="H225" s="65">
        <v>1.9987900000000001</v>
      </c>
      <c r="I225" s="65">
        <v>0.87147719999995799</v>
      </c>
      <c r="J225" s="65">
        <v>0.79296500000000003</v>
      </c>
      <c r="K225" s="65">
        <v>0.85186405722801795</v>
      </c>
      <c r="L225" s="18">
        <v>1.05216767584127E-2</v>
      </c>
      <c r="M225" s="18">
        <v>1.70603542362708</v>
      </c>
      <c r="AA225" s="17">
        <v>1967</v>
      </c>
      <c r="AB225" s="23">
        <v>0.79625609003655395</v>
      </c>
      <c r="AC225" s="23">
        <v>0.33492254074969302</v>
      </c>
      <c r="AD225" s="23">
        <v>8.7191524780086502E-2</v>
      </c>
      <c r="AE225" s="23">
        <v>5.9244569204099692E-2</v>
      </c>
      <c r="AF225" s="23">
        <v>-1.1093259213638129</v>
      </c>
      <c r="AG225" s="23">
        <v>0.16656575324590223</v>
      </c>
      <c r="AH225" s="23">
        <v>0.33485455665252256</v>
      </c>
      <c r="AI225" s="23">
        <v>7.4051572972956919E-2</v>
      </c>
      <c r="AJ225" s="46"/>
      <c r="AK225" s="23"/>
      <c r="AO225" s="26"/>
      <c r="AP225" s="26"/>
      <c r="AQ225" s="26"/>
      <c r="AR225" s="26"/>
      <c r="AT225" s="26"/>
      <c r="AU225" s="26"/>
      <c r="AV225" s="26"/>
      <c r="AW225" s="26"/>
      <c r="AY225" s="26"/>
      <c r="AZ225" s="26"/>
      <c r="BA225" s="26"/>
      <c r="BB225" s="26"/>
      <c r="BD225" s="26"/>
      <c r="BE225" s="26"/>
      <c r="BF225" s="26"/>
      <c r="BG225" s="26"/>
    </row>
    <row r="226" spans="6:59" x14ac:dyDescent="0.25">
      <c r="F226" s="18">
        <v>1958</v>
      </c>
      <c r="G226" s="65">
        <v>2.2972674175764198</v>
      </c>
      <c r="H226" s="65">
        <v>1.9626950000000001</v>
      </c>
      <c r="I226" s="65">
        <v>1.7398987126345</v>
      </c>
      <c r="J226" s="65">
        <v>0.80781499999999995</v>
      </c>
      <c r="K226" s="65">
        <v>-2.7007396282116101E-3</v>
      </c>
      <c r="L226" s="18">
        <v>1.1270258619239901E-2</v>
      </c>
      <c r="M226" s="18">
        <v>1.7036791858784399</v>
      </c>
      <c r="AA226" s="17">
        <v>1968</v>
      </c>
      <c r="AB226" s="23">
        <v>0.81174199334421204</v>
      </c>
      <c r="AC226" s="23">
        <v>0.342777601706935</v>
      </c>
      <c r="AD226" s="23">
        <v>8.8580055357429105E-2</v>
      </c>
      <c r="AE226" s="23">
        <v>6.6502154853726764E-2</v>
      </c>
      <c r="AF226" s="23">
        <v>-1.134466975451736</v>
      </c>
      <c r="AG226" s="23">
        <v>0.30676696070197829</v>
      </c>
      <c r="AH226" s="23">
        <v>0.48190179051254534</v>
      </c>
      <c r="AI226" s="23">
        <v>1.0630928115352503E-2</v>
      </c>
      <c r="AJ226" s="46"/>
      <c r="AK226" s="23"/>
      <c r="AO226" s="26"/>
      <c r="AP226" s="26"/>
      <c r="AQ226" s="26"/>
      <c r="AR226" s="26"/>
      <c r="AT226" s="26"/>
      <c r="AU226" s="26"/>
      <c r="AV226" s="26"/>
      <c r="AW226" s="26"/>
      <c r="AY226" s="26"/>
      <c r="AZ226" s="26"/>
      <c r="BA226" s="26"/>
      <c r="BB226" s="26"/>
      <c r="BD226" s="26"/>
      <c r="BE226" s="26"/>
      <c r="BF226" s="26"/>
      <c r="BG226" s="26"/>
    </row>
    <row r="227" spans="6:59" x14ac:dyDescent="0.25">
      <c r="F227" s="18">
        <v>1959</v>
      </c>
      <c r="G227" s="65">
        <v>2.41667280212882</v>
      </c>
      <c r="H227" s="65">
        <v>2.1134525000000002</v>
      </c>
      <c r="I227" s="65">
        <v>2.03904</v>
      </c>
      <c r="J227" s="65">
        <v>1.00844107356389</v>
      </c>
      <c r="K227" s="65">
        <v>0.36837844568692102</v>
      </c>
      <c r="L227" s="18">
        <v>1.25421466923516E-2</v>
      </c>
      <c r="M227" s="18">
        <v>1.10172363630249</v>
      </c>
      <c r="N227" s="17">
        <f t="shared" ref="N227:N290" si="71">(G227+H227)*3.667</f>
        <v>16.611969482906382</v>
      </c>
      <c r="AA227" s="17">
        <v>1969</v>
      </c>
      <c r="AB227" s="23">
        <v>0.82638273009597796</v>
      </c>
      <c r="AC227" s="23">
        <v>0.35071360544622898</v>
      </c>
      <c r="AD227" s="23">
        <v>8.9976117548517004E-2</v>
      </c>
      <c r="AE227" s="23">
        <v>7.4611728887522988E-2</v>
      </c>
      <c r="AF227" s="23">
        <v>-1.1563353935697229</v>
      </c>
      <c r="AG227" s="23">
        <v>0.40230293367044262</v>
      </c>
      <c r="AH227" s="23">
        <v>0.58765172207896677</v>
      </c>
      <c r="AI227" s="23">
        <v>-6.3283666841399799E-2</v>
      </c>
      <c r="AJ227" s="46"/>
      <c r="AK227" s="23"/>
      <c r="AO227" s="26"/>
      <c r="AP227" s="26"/>
      <c r="AQ227" s="26"/>
      <c r="AR227" s="26"/>
      <c r="AT227" s="26"/>
      <c r="AU227" s="26"/>
      <c r="AV227" s="26"/>
      <c r="AW227" s="26"/>
      <c r="AY227" s="26"/>
      <c r="AZ227" s="26"/>
      <c r="BA227" s="26"/>
      <c r="BB227" s="26"/>
      <c r="BD227" s="26"/>
      <c r="BE227" s="26"/>
      <c r="BF227" s="26"/>
      <c r="BG227" s="26"/>
    </row>
    <row r="228" spans="6:59" x14ac:dyDescent="0.25">
      <c r="F228" s="18">
        <v>1960</v>
      </c>
      <c r="G228" s="65">
        <v>2.5619569890829701</v>
      </c>
      <c r="H228" s="65">
        <v>1.8302425</v>
      </c>
      <c r="I228" s="65">
        <v>1.50804</v>
      </c>
      <c r="J228" s="65">
        <v>0.99983020380864196</v>
      </c>
      <c r="K228" s="65">
        <v>1.09642562061473</v>
      </c>
      <c r="L228" s="18">
        <v>1.3682051425250001E-2</v>
      </c>
      <c r="M228" s="18">
        <v>0.77422161326037398</v>
      </c>
      <c r="N228" s="17">
        <f t="shared" si="71"/>
        <v>16.10619552646725</v>
      </c>
      <c r="AA228" s="17">
        <v>1970</v>
      </c>
      <c r="AB228" s="23">
        <v>0.852440767026169</v>
      </c>
      <c r="AC228" s="23">
        <v>0.360394878121927</v>
      </c>
      <c r="AD228" s="23">
        <v>9.1371076762582201E-2</v>
      </c>
      <c r="AE228" s="23">
        <v>8.3552401810756974E-2</v>
      </c>
      <c r="AF228" s="23">
        <v>-1.2228337216921219</v>
      </c>
      <c r="AG228" s="23">
        <v>0.41542168439042815</v>
      </c>
      <c r="AH228" s="23">
        <v>0.58034708641974131</v>
      </c>
      <c r="AI228" s="23">
        <v>8.29639613207169E-2</v>
      </c>
      <c r="AJ228" s="46"/>
      <c r="AK228" s="23"/>
      <c r="AO228" s="26"/>
      <c r="AP228" s="26"/>
      <c r="AQ228" s="26"/>
      <c r="AR228" s="26"/>
      <c r="AT228" s="26"/>
      <c r="AU228" s="26"/>
      <c r="AV228" s="26"/>
      <c r="AW228" s="26"/>
      <c r="AY228" s="26"/>
      <c r="AZ228" s="26"/>
      <c r="BA228" s="26"/>
      <c r="BB228" s="26"/>
      <c r="BD228" s="26"/>
      <c r="BE228" s="26"/>
      <c r="BF228" s="26"/>
      <c r="BG228" s="26"/>
    </row>
    <row r="229" spans="6:59" x14ac:dyDescent="0.25">
      <c r="F229" s="18">
        <v>1961</v>
      </c>
      <c r="G229" s="65">
        <v>2.569607569869</v>
      </c>
      <c r="H229" s="65">
        <v>1.8614975</v>
      </c>
      <c r="I229" s="65">
        <v>1.65672</v>
      </c>
      <c r="J229" s="65">
        <v>0.87981933405340096</v>
      </c>
      <c r="K229" s="65">
        <v>0.84549098319105598</v>
      </c>
      <c r="L229" s="18">
        <v>1.45476739776071E-2</v>
      </c>
      <c r="M229" s="18">
        <v>1.0345270787752401</v>
      </c>
      <c r="N229" s="17">
        <f t="shared" si="71"/>
        <v>16.248862291209623</v>
      </c>
      <c r="AA229" s="17">
        <v>1971</v>
      </c>
      <c r="AB229" s="23">
        <v>0.86280904997435304</v>
      </c>
      <c r="AC229" s="23">
        <v>0.36922368021449198</v>
      </c>
      <c r="AD229" s="23">
        <v>9.2799235627672505E-2</v>
      </c>
      <c r="AE229" s="23">
        <v>9.3223648836107051E-2</v>
      </c>
      <c r="AF229" s="23">
        <v>-1.234218893584011</v>
      </c>
      <c r="AG229" s="23">
        <v>0.25950278759572454</v>
      </c>
      <c r="AH229" s="23">
        <v>0.44333950866433813</v>
      </c>
      <c r="AI229" s="23">
        <v>0.16007917812384792</v>
      </c>
      <c r="AJ229" s="46"/>
      <c r="AK229" s="23"/>
      <c r="AO229" s="26"/>
      <c r="AP229" s="26"/>
      <c r="AQ229" s="26"/>
      <c r="AR229" s="26"/>
      <c r="AT229" s="26"/>
      <c r="AU229" s="26"/>
      <c r="AV229" s="26"/>
      <c r="AW229" s="26"/>
      <c r="AY229" s="26"/>
      <c r="AZ229" s="26"/>
      <c r="BA229" s="26"/>
      <c r="BB229" s="26"/>
      <c r="BD229" s="26"/>
      <c r="BE229" s="26"/>
      <c r="BF229" s="26"/>
      <c r="BG229" s="26"/>
    </row>
    <row r="230" spans="6:59" x14ac:dyDescent="0.25">
      <c r="F230" s="18">
        <v>1962</v>
      </c>
      <c r="G230" s="65">
        <v>2.6602857980349301</v>
      </c>
      <c r="H230" s="65">
        <v>1.7278100000000001</v>
      </c>
      <c r="I230" s="65">
        <v>1.1894400000000001</v>
      </c>
      <c r="J230" s="65">
        <v>0.95740846429815496</v>
      </c>
      <c r="K230" s="65">
        <v>1.31912584264237</v>
      </c>
      <c r="L230" s="18">
        <v>1.56798665482469E-2</v>
      </c>
      <c r="M230" s="18">
        <v>0.90644162462752198</v>
      </c>
      <c r="N230" s="17">
        <f t="shared" si="71"/>
        <v>16.091147291394091</v>
      </c>
      <c r="AA230" s="17">
        <v>1972</v>
      </c>
      <c r="AB230" s="23">
        <v>0.89578737263097397</v>
      </c>
      <c r="AC230" s="23">
        <v>0.37717120465731202</v>
      </c>
      <c r="AD230" s="23">
        <v>9.4250307507357495E-2</v>
      </c>
      <c r="AE230" s="23">
        <v>0.10376237054317097</v>
      </c>
      <c r="AF230" s="23">
        <v>-1.294850461335004</v>
      </c>
      <c r="AG230" s="23">
        <v>0.39298838541428793</v>
      </c>
      <c r="AH230" s="23">
        <v>0.56910917941809847</v>
      </c>
      <c r="AI230" s="23">
        <v>0.1715850644246609</v>
      </c>
      <c r="AJ230" s="46"/>
      <c r="AK230" s="23"/>
      <c r="AO230" s="26"/>
      <c r="AP230" s="26"/>
      <c r="AQ230" s="26"/>
      <c r="AR230" s="26"/>
      <c r="AT230" s="26"/>
      <c r="AU230" s="26"/>
      <c r="AV230" s="26"/>
      <c r="AW230" s="26"/>
      <c r="AY230" s="26"/>
      <c r="AZ230" s="26"/>
      <c r="BA230" s="26"/>
      <c r="BB230" s="26"/>
      <c r="BD230" s="26"/>
      <c r="BE230" s="26"/>
      <c r="BF230" s="26"/>
      <c r="BG230" s="26"/>
    </row>
    <row r="231" spans="6:59" x14ac:dyDescent="0.25">
      <c r="F231" s="18">
        <v>1963</v>
      </c>
      <c r="G231" s="65">
        <v>2.8020666522925799</v>
      </c>
      <c r="H231" s="65">
        <v>1.6815724999999999</v>
      </c>
      <c r="I231" s="65">
        <v>1.21068</v>
      </c>
      <c r="J231" s="65">
        <v>1.1322975945429099</v>
      </c>
      <c r="K231" s="65">
        <v>0.87470897588681396</v>
      </c>
      <c r="L231" s="18">
        <v>1.66529843536245E-2</v>
      </c>
      <c r="M231" s="18">
        <v>1.24929959739593</v>
      </c>
      <c r="N231" s="17">
        <f t="shared" si="71"/>
        <v>16.441504771456888</v>
      </c>
      <c r="AA231" s="17">
        <v>1973</v>
      </c>
      <c r="AB231" s="23">
        <v>0.93888572308617202</v>
      </c>
      <c r="AC231" s="23">
        <v>0.38306489549592598</v>
      </c>
      <c r="AD231" s="23">
        <v>9.5744060998268599E-2</v>
      </c>
      <c r="AE231" s="23">
        <v>0.11551587046839522</v>
      </c>
      <c r="AF231" s="23">
        <v>-1.307842787349272</v>
      </c>
      <c r="AG231" s="23">
        <v>0.49395812836313607</v>
      </c>
      <c r="AH231" s="23">
        <v>0.7193258910626259</v>
      </c>
      <c r="AI231" s="23">
        <v>0.17612944776032588</v>
      </c>
      <c r="AJ231" s="46"/>
      <c r="AK231" s="23"/>
      <c r="AO231" s="26"/>
      <c r="AP231" s="26"/>
      <c r="AQ231" s="26"/>
      <c r="AR231" s="26"/>
      <c r="AT231" s="26"/>
      <c r="AU231" s="26"/>
      <c r="AV231" s="26"/>
      <c r="AW231" s="26"/>
      <c r="AY231" s="26"/>
      <c r="AZ231" s="26"/>
      <c r="BA231" s="26"/>
      <c r="BB231" s="26"/>
      <c r="BD231" s="26"/>
      <c r="BE231" s="26"/>
      <c r="BF231" s="26"/>
      <c r="BG231" s="26"/>
    </row>
    <row r="232" spans="6:59" x14ac:dyDescent="0.25">
      <c r="F232" s="18">
        <v>1964</v>
      </c>
      <c r="G232" s="65">
        <v>2.9542756817685598</v>
      </c>
      <c r="H232" s="65">
        <v>1.5990249999999999</v>
      </c>
      <c r="I232" s="65">
        <v>1.0407599999999999</v>
      </c>
      <c r="J232" s="65">
        <v>1.2626867247876601</v>
      </c>
      <c r="K232" s="65">
        <v>1.58686575810255</v>
      </c>
      <c r="L232" s="18">
        <v>1.8219984978315298E-2</v>
      </c>
      <c r="M232" s="18">
        <v>0.64476821385921501</v>
      </c>
      <c r="N232" s="17">
        <f t="shared" si="71"/>
        <v>16.696953600045308</v>
      </c>
      <c r="AA232" s="17">
        <v>1974</v>
      </c>
      <c r="AB232" s="23">
        <v>0.95297308613943799</v>
      </c>
      <c r="AC232" s="23">
        <v>0.38880004214916702</v>
      </c>
      <c r="AD232" s="23">
        <v>9.7291242793052193E-2</v>
      </c>
      <c r="AE232" s="23">
        <v>0.12851925980561019</v>
      </c>
      <c r="AF232" s="23">
        <v>-1.298783108034107</v>
      </c>
      <c r="AG232" s="23">
        <v>0.34866979965189171</v>
      </c>
      <c r="AH232" s="23">
        <v>0.61747032250505196</v>
      </c>
      <c r="AI232" s="23">
        <v>0.18419802948830441</v>
      </c>
      <c r="AJ232" s="46"/>
      <c r="AK232" s="23"/>
      <c r="AO232" s="26"/>
      <c r="AP232" s="26"/>
      <c r="AQ232" s="26"/>
      <c r="AR232" s="26"/>
      <c r="AT232" s="26"/>
      <c r="AU232" s="26"/>
      <c r="AV232" s="26"/>
      <c r="AW232" s="26"/>
      <c r="AY232" s="26"/>
      <c r="AZ232" s="26"/>
      <c r="BA232" s="26"/>
      <c r="BB232" s="26"/>
      <c r="BD232" s="26"/>
      <c r="BE232" s="26"/>
      <c r="BF232" s="26"/>
      <c r="BG232" s="26"/>
    </row>
    <row r="233" spans="6:59" x14ac:dyDescent="0.25">
      <c r="F233" s="18">
        <v>1965</v>
      </c>
      <c r="G233" s="65">
        <v>3.0869542691048002</v>
      </c>
      <c r="H233" s="65">
        <v>1.5352349999999999</v>
      </c>
      <c r="I233" s="65">
        <v>2.3363999999999998</v>
      </c>
      <c r="J233" s="65">
        <v>1.3624758550324101</v>
      </c>
      <c r="K233" s="65">
        <v>0.36973869805974802</v>
      </c>
      <c r="L233" s="18">
        <v>1.9232580124890201E-2</v>
      </c>
      <c r="M233" s="18">
        <v>0.53434213584652002</v>
      </c>
      <c r="N233" s="17">
        <f t="shared" si="71"/>
        <v>16.949568049807301</v>
      </c>
      <c r="AA233" s="17">
        <v>1975</v>
      </c>
      <c r="AB233" s="23">
        <v>0.95400810858667195</v>
      </c>
      <c r="AC233" s="23">
        <v>0.39549964493364698</v>
      </c>
      <c r="AD233" s="23">
        <v>9.8887494392726996E-2</v>
      </c>
      <c r="AE233" s="23">
        <v>0.14174714053161921</v>
      </c>
      <c r="AF233" s="23">
        <v>-1.2826619470161451</v>
      </c>
      <c r="AG233" s="23">
        <v>9.9623650001777808E-2</v>
      </c>
      <c r="AH233" s="23">
        <v>0.40710409143029797</v>
      </c>
      <c r="AI233" s="23">
        <v>0.1386161136051004</v>
      </c>
      <c r="AJ233" s="46"/>
      <c r="AK233" s="23"/>
      <c r="AO233" s="26"/>
      <c r="AP233" s="26"/>
      <c r="AQ233" s="26"/>
      <c r="AR233" s="26"/>
      <c r="AT233" s="26"/>
      <c r="AU233" s="26"/>
      <c r="AV233" s="26"/>
      <c r="AW233" s="26"/>
      <c r="AY233" s="26"/>
      <c r="AZ233" s="26"/>
      <c r="BA233" s="26"/>
      <c r="BB233" s="26"/>
      <c r="BD233" s="26"/>
      <c r="BE233" s="26"/>
      <c r="BF233" s="26"/>
      <c r="BG233" s="26"/>
    </row>
    <row r="234" spans="6:59" x14ac:dyDescent="0.25">
      <c r="F234" s="18">
        <v>1966</v>
      </c>
      <c r="G234" s="65">
        <v>3.2376218133187802</v>
      </c>
      <c r="H234" s="65">
        <v>1.4254450000000001</v>
      </c>
      <c r="I234" s="65">
        <v>2.3363999999999998</v>
      </c>
      <c r="J234" s="65">
        <v>1.3243649852771699</v>
      </c>
      <c r="K234" s="65">
        <v>1.4513754667121399</v>
      </c>
      <c r="L234" s="18">
        <v>2.06427832085339E-2</v>
      </c>
      <c r="M234" s="18">
        <v>-0.469716421864314</v>
      </c>
      <c r="N234" s="17">
        <f t="shared" si="71"/>
        <v>17.099466004439964</v>
      </c>
      <c r="AA234" s="17">
        <v>1976</v>
      </c>
      <c r="AB234" s="23">
        <v>0.96589819026148205</v>
      </c>
      <c r="AC234" s="23">
        <v>0.40291120796243202</v>
      </c>
      <c r="AD234" s="23">
        <v>0.10052893277031499</v>
      </c>
      <c r="AE234" s="23">
        <v>0.15470640029986682</v>
      </c>
      <c r="AF234" s="23">
        <v>-1.345323207174272</v>
      </c>
      <c r="AG234" s="23">
        <v>0.36937079350623753</v>
      </c>
      <c r="AH234" s="23">
        <v>0.64809231762606134</v>
      </c>
      <c r="AI234" s="23">
        <v>0.1447533337498384</v>
      </c>
      <c r="AJ234" s="46"/>
      <c r="AK234" s="23"/>
      <c r="AO234" s="26"/>
      <c r="AP234" s="26"/>
      <c r="AQ234" s="26"/>
      <c r="AR234" s="26"/>
      <c r="AT234" s="26"/>
      <c r="AU234" s="26"/>
      <c r="AV234" s="26"/>
      <c r="AW234" s="26"/>
      <c r="AY234" s="26"/>
      <c r="AZ234" s="26"/>
      <c r="BA234" s="26"/>
      <c r="BB234" s="26"/>
      <c r="BD234" s="26"/>
      <c r="BE234" s="26"/>
      <c r="BF234" s="26"/>
      <c r="BG234" s="26"/>
    </row>
    <row r="235" spans="6:59" x14ac:dyDescent="0.25">
      <c r="F235" s="18">
        <v>1967</v>
      </c>
      <c r="G235" s="65">
        <v>3.3398933613537101</v>
      </c>
      <c r="H235" s="65">
        <v>1.4740325000000001</v>
      </c>
      <c r="I235" s="65">
        <v>1.2956399999999999</v>
      </c>
      <c r="J235" s="65">
        <v>1.1607541155219301</v>
      </c>
      <c r="K235" s="65">
        <v>1.5766194537888401</v>
      </c>
      <c r="L235" s="18">
        <v>2.1656588363145001E-2</v>
      </c>
      <c r="M235" s="18">
        <v>0.75925570360142602</v>
      </c>
      <c r="N235" s="17">
        <f t="shared" si="71"/>
        <v>17.652666133584056</v>
      </c>
      <c r="AA235" s="17">
        <v>1977</v>
      </c>
      <c r="AB235" s="23">
        <v>0.99597558489036297</v>
      </c>
      <c r="AC235" s="23">
        <v>0.41077888863906198</v>
      </c>
      <c r="AD235" s="23">
        <v>0.102212609522528</v>
      </c>
      <c r="AE235" s="23">
        <v>0.16760472307262531</v>
      </c>
      <c r="AF235" s="23">
        <v>-1.353929292817964</v>
      </c>
      <c r="AG235" s="23">
        <v>0.49203561427734832</v>
      </c>
      <c r="AH235" s="23">
        <v>0.81467812758396252</v>
      </c>
      <c r="AI235" s="23">
        <v>0.1750492203935394</v>
      </c>
      <c r="AJ235" s="46"/>
      <c r="AK235" s="23"/>
      <c r="AO235" s="26"/>
      <c r="AP235" s="26"/>
      <c r="AQ235" s="26"/>
      <c r="AR235" s="26"/>
      <c r="AT235" s="26"/>
      <c r="AU235" s="26"/>
      <c r="AV235" s="26"/>
      <c r="AW235" s="26"/>
      <c r="AY235" s="26"/>
      <c r="AZ235" s="26"/>
      <c r="BA235" s="26"/>
      <c r="BB235" s="26"/>
      <c r="BD235" s="26"/>
      <c r="BE235" s="26"/>
      <c r="BF235" s="26"/>
      <c r="BG235" s="26"/>
    </row>
    <row r="236" spans="6:59" x14ac:dyDescent="0.25">
      <c r="F236" s="18">
        <v>1968</v>
      </c>
      <c r="G236" s="65">
        <v>3.5221842445414802</v>
      </c>
      <c r="H236" s="65">
        <v>1.4553499999999999</v>
      </c>
      <c r="I236" s="65">
        <v>2.10276</v>
      </c>
      <c r="J236" s="65">
        <v>1.25104324576668</v>
      </c>
      <c r="K236" s="65">
        <v>2.3640606159185098</v>
      </c>
      <c r="L236" s="18">
        <v>2.3209644354822999E-2</v>
      </c>
      <c r="M236" s="18">
        <v>-0.76353926158874197</v>
      </c>
      <c r="N236" s="17">
        <f t="shared" si="71"/>
        <v>18.252618074733604</v>
      </c>
      <c r="AA236" s="17">
        <v>1978</v>
      </c>
      <c r="AB236" s="23">
        <v>1.0233995423372499</v>
      </c>
      <c r="AC236" s="23">
        <v>0.41885733565418298</v>
      </c>
      <c r="AD236" s="23">
        <v>0.103964173675318</v>
      </c>
      <c r="AE236" s="23">
        <v>0.18036111031627855</v>
      </c>
      <c r="AF236" s="23">
        <v>-1.3692200578521381</v>
      </c>
      <c r="AG236" s="23">
        <v>0.57428694695780735</v>
      </c>
      <c r="AH236" s="23">
        <v>0.93164905108869878</v>
      </c>
      <c r="AI236" s="23">
        <v>0.14123918770157839</v>
      </c>
      <c r="AJ236" s="46"/>
      <c r="AK236" s="23"/>
      <c r="AO236" s="26"/>
      <c r="AP236" s="26"/>
      <c r="AQ236" s="26"/>
      <c r="AR236" s="26"/>
      <c r="AT236" s="26"/>
      <c r="AU236" s="26"/>
      <c r="AV236" s="26"/>
      <c r="AW236" s="26"/>
      <c r="AY236" s="26"/>
      <c r="AZ236" s="26"/>
      <c r="BA236" s="26"/>
      <c r="BB236" s="26"/>
      <c r="BD236" s="26"/>
      <c r="BE236" s="26"/>
      <c r="BF236" s="26"/>
      <c r="BG236" s="26"/>
    </row>
    <row r="237" spans="6:59" x14ac:dyDescent="0.25">
      <c r="F237" s="18">
        <v>1969</v>
      </c>
      <c r="G237" s="65">
        <v>3.7559457666484701</v>
      </c>
      <c r="H237" s="65">
        <v>1.5927875</v>
      </c>
      <c r="I237" s="65">
        <v>2.8036799999999999</v>
      </c>
      <c r="J237" s="65">
        <v>1.36533237601144</v>
      </c>
      <c r="K237" s="65">
        <v>0.70245599306135598</v>
      </c>
      <c r="L237" s="18">
        <v>2.46319911316004E-2</v>
      </c>
      <c r="M237" s="18">
        <v>0.45263290633874798</v>
      </c>
      <c r="N237" s="17">
        <f t="shared" si="71"/>
        <v>19.613804888799937</v>
      </c>
      <c r="AA237" s="17">
        <v>1979</v>
      </c>
      <c r="AB237" s="23">
        <v>1.04967615431327</v>
      </c>
      <c r="AC237" s="23">
        <v>0.42689986164599802</v>
      </c>
      <c r="AD237" s="23">
        <v>0.105787566367567</v>
      </c>
      <c r="AE237" s="23">
        <v>0.19213017016579717</v>
      </c>
      <c r="AF237" s="23">
        <v>-1.3908388710307811</v>
      </c>
      <c r="AG237" s="23">
        <v>0.60353172376771069</v>
      </c>
      <c r="AH237" s="23">
        <v>0.9871866052295617</v>
      </c>
      <c r="AI237" s="23">
        <v>0.102966693101312</v>
      </c>
      <c r="AJ237" s="46"/>
      <c r="AK237" s="23"/>
      <c r="AO237" s="26"/>
      <c r="AP237" s="26"/>
      <c r="AQ237" s="26"/>
      <c r="AR237" s="26"/>
      <c r="AT237" s="26"/>
      <c r="AU237" s="26"/>
      <c r="AV237" s="26"/>
      <c r="AW237" s="26"/>
      <c r="AY237" s="26"/>
      <c r="AZ237" s="26"/>
      <c r="BA237" s="26"/>
      <c r="BB237" s="26"/>
      <c r="BD237" s="26"/>
      <c r="BE237" s="26"/>
      <c r="BF237" s="26"/>
      <c r="BG237" s="26"/>
    </row>
    <row r="238" spans="6:59" x14ac:dyDescent="0.25">
      <c r="F238" s="18">
        <v>1970</v>
      </c>
      <c r="G238" s="65">
        <v>4.0663549227620104</v>
      </c>
      <c r="H238" s="65">
        <v>1.5540674999999999</v>
      </c>
      <c r="I238" s="65">
        <v>2.4001199999999998</v>
      </c>
      <c r="J238" s="65">
        <v>1.2143215062561901</v>
      </c>
      <c r="K238" s="65">
        <v>0.65920270467289499</v>
      </c>
      <c r="L238" s="18">
        <v>2.6129309575553199E-2</v>
      </c>
      <c r="M238" s="18">
        <v>1.3206489023357999</v>
      </c>
      <c r="N238" s="17">
        <f t="shared" si="71"/>
        <v>20.610089024268291</v>
      </c>
      <c r="AA238" s="17">
        <v>1980</v>
      </c>
      <c r="AB238" s="23">
        <v>1.08571318171235</v>
      </c>
      <c r="AC238" s="23">
        <v>0.43467538191487398</v>
      </c>
      <c r="AD238" s="23">
        <v>0.108014960485152</v>
      </c>
      <c r="AE238" s="23">
        <v>0.2039526607776537</v>
      </c>
      <c r="AF238" s="23">
        <v>-1.386209987014851</v>
      </c>
      <c r="AG238" s="23">
        <v>0.54951764513371848</v>
      </c>
      <c r="AH238" s="23">
        <v>0.9956638430088971</v>
      </c>
      <c r="AI238" s="23">
        <v>4.2746250932854002E-2</v>
      </c>
      <c r="AJ238" s="46"/>
      <c r="AK238" s="23"/>
      <c r="AO238" s="26"/>
      <c r="AP238" s="26"/>
      <c r="AQ238" s="26"/>
      <c r="AR238" s="26"/>
      <c r="AT238" s="26"/>
      <c r="AU238" s="26"/>
      <c r="AV238" s="26"/>
      <c r="AW238" s="26"/>
      <c r="AY238" s="26"/>
      <c r="AZ238" s="26"/>
      <c r="BA238" s="26"/>
      <c r="BB238" s="26"/>
      <c r="BD238" s="26"/>
      <c r="BE238" s="26"/>
      <c r="BF238" s="26"/>
      <c r="BG238" s="26"/>
    </row>
    <row r="239" spans="6:59" x14ac:dyDescent="0.25">
      <c r="F239" s="18">
        <v>1971</v>
      </c>
      <c r="G239" s="65">
        <v>4.2314013965611403</v>
      </c>
      <c r="H239" s="65">
        <v>1.39686</v>
      </c>
      <c r="I239" s="65">
        <v>1.5505199999999999</v>
      </c>
      <c r="J239" s="65">
        <v>1.29211063650095</v>
      </c>
      <c r="K239" s="65">
        <v>2.22962696187325</v>
      </c>
      <c r="L239" s="18">
        <v>2.7599822769194399E-2</v>
      </c>
      <c r="M239" s="18">
        <v>0.52840397539154305</v>
      </c>
      <c r="N239" s="17">
        <f t="shared" si="71"/>
        <v>20.638834541189702</v>
      </c>
      <c r="AA239" s="17">
        <v>1981</v>
      </c>
      <c r="AB239" s="23">
        <v>1.10540062850136</v>
      </c>
      <c r="AC239" s="23">
        <v>0.44194881185257601</v>
      </c>
      <c r="AD239" s="23">
        <v>0.110811730156642</v>
      </c>
      <c r="AE239" s="23">
        <v>0.21544124006154161</v>
      </c>
      <c r="AF239" s="23">
        <v>-1.3516508615466021</v>
      </c>
      <c r="AG239" s="23">
        <v>0.5162019862764613</v>
      </c>
      <c r="AH239" s="23">
        <v>1.0381535353019788</v>
      </c>
      <c r="AI239" s="23">
        <v>-1.0778490727059512E-2</v>
      </c>
      <c r="AJ239" s="46"/>
      <c r="AK239" s="23"/>
      <c r="AO239" s="26"/>
      <c r="AP239" s="26"/>
      <c r="AQ239" s="26"/>
      <c r="AR239" s="26"/>
      <c r="AT239" s="26"/>
      <c r="AU239" s="26"/>
      <c r="AV239" s="26"/>
      <c r="AW239" s="26"/>
      <c r="AY239" s="26"/>
      <c r="AZ239" s="26"/>
      <c r="BA239" s="26"/>
      <c r="BB239" s="26"/>
      <c r="BD239" s="26"/>
      <c r="BE239" s="26"/>
      <c r="BF239" s="26"/>
      <c r="BG239" s="26"/>
    </row>
    <row r="240" spans="6:59" x14ac:dyDescent="0.25">
      <c r="F240" s="18">
        <v>1972</v>
      </c>
      <c r="G240" s="65">
        <v>4.4281104394104798</v>
      </c>
      <c r="H240" s="65">
        <v>1.4712225000000001</v>
      </c>
      <c r="I240" s="65">
        <v>3.1222799999999999</v>
      </c>
      <c r="J240" s="65">
        <v>1.5720997667457099</v>
      </c>
      <c r="K240" s="65">
        <v>1.1879990715616799</v>
      </c>
      <c r="L240" s="18">
        <v>3.0070060830056901E-2</v>
      </c>
      <c r="M240" s="18">
        <v>-1.31159597060808E-2</v>
      </c>
      <c r="N240" s="17">
        <f t="shared" si="71"/>
        <v>21.632853888818229</v>
      </c>
      <c r="AA240" s="17">
        <v>1982</v>
      </c>
      <c r="AB240" s="23">
        <v>1.1178284478796201</v>
      </c>
      <c r="AC240" s="23">
        <v>0.44849405888073302</v>
      </c>
      <c r="AD240" s="23">
        <v>0.114729918187627</v>
      </c>
      <c r="AE240" s="23">
        <v>0.22675400729389333</v>
      </c>
      <c r="AF240" s="23">
        <v>-1.3785343643840311</v>
      </c>
      <c r="AG240" s="23">
        <v>0.1437060332458602</v>
      </c>
      <c r="AH240" s="23">
        <v>0.6729781011037026</v>
      </c>
      <c r="AI240" s="23">
        <v>-0.31145415907798857</v>
      </c>
      <c r="AJ240" s="46"/>
      <c r="AK240" s="23"/>
      <c r="AO240" s="26"/>
      <c r="AP240" s="26"/>
      <c r="AQ240" s="26"/>
      <c r="AR240" s="26"/>
      <c r="AT240" s="26"/>
      <c r="AU240" s="26"/>
      <c r="AV240" s="26"/>
      <c r="AW240" s="26"/>
      <c r="AY240" s="26"/>
      <c r="AZ240" s="26"/>
      <c r="BA240" s="26"/>
      <c r="BB240" s="26"/>
      <c r="BD240" s="26"/>
      <c r="BE240" s="26"/>
      <c r="BF240" s="26"/>
      <c r="BG240" s="26"/>
    </row>
    <row r="241" spans="6:59" x14ac:dyDescent="0.25">
      <c r="F241" s="18">
        <v>1973</v>
      </c>
      <c r="G241" s="65">
        <v>4.6629620354803496</v>
      </c>
      <c r="H241" s="65">
        <v>1.4312450000000001</v>
      </c>
      <c r="I241" s="65">
        <v>3.1010399999999998</v>
      </c>
      <c r="J241" s="65">
        <v>1.46138889699046</v>
      </c>
      <c r="K241" s="65">
        <v>1.59480277209718</v>
      </c>
      <c r="L241" s="18">
        <v>3.2169588092977597E-2</v>
      </c>
      <c r="M241" s="18">
        <v>-9.5194221635415993E-2</v>
      </c>
      <c r="N241" s="17">
        <f t="shared" si="71"/>
        <v>22.347457199106444</v>
      </c>
      <c r="AA241" s="17">
        <v>1983</v>
      </c>
      <c r="AB241" s="23">
        <v>1.1452380458435301</v>
      </c>
      <c r="AC241" s="23">
        <v>0.45413351884682002</v>
      </c>
      <c r="AD241" s="23">
        <v>0.116625555543693</v>
      </c>
      <c r="AE241" s="23">
        <v>0.23817023283611155</v>
      </c>
      <c r="AF241" s="23">
        <v>-1.314234396001374</v>
      </c>
      <c r="AG241" s="23">
        <v>-0.33746114852825621</v>
      </c>
      <c r="AH241" s="23">
        <v>0.30247180854052441</v>
      </c>
      <c r="AI241" s="23">
        <v>-0.80261210645313807</v>
      </c>
      <c r="AJ241" s="46"/>
      <c r="AK241" s="23"/>
      <c r="AO241" s="26"/>
      <c r="AP241" s="26"/>
      <c r="AQ241" s="26"/>
      <c r="AR241" s="26"/>
      <c r="AT241" s="26"/>
      <c r="AU241" s="26"/>
      <c r="AV241" s="26"/>
      <c r="AW241" s="26"/>
      <c r="AY241" s="26"/>
      <c r="AZ241" s="26"/>
      <c r="BA241" s="26"/>
      <c r="BB241" s="26"/>
      <c r="BD241" s="26"/>
      <c r="BE241" s="26"/>
      <c r="BF241" s="26"/>
      <c r="BG241" s="26"/>
    </row>
    <row r="242" spans="6:59" x14ac:dyDescent="0.25">
      <c r="F242" s="18">
        <v>1974</v>
      </c>
      <c r="G242" s="65">
        <v>4.6427597388100397</v>
      </c>
      <c r="H242" s="65">
        <v>1.4024025</v>
      </c>
      <c r="I242" s="65">
        <v>1.44432</v>
      </c>
      <c r="J242" s="65">
        <v>1.3890780272352199</v>
      </c>
      <c r="K242" s="65">
        <v>3.72193091922653</v>
      </c>
      <c r="L242" s="18">
        <v>3.2925987096738503E-2</v>
      </c>
      <c r="M242" s="18">
        <v>-0.54309269483290401</v>
      </c>
      <c r="N242" s="17">
        <f t="shared" si="71"/>
        <v>22.167609929716413</v>
      </c>
      <c r="AA242" s="17">
        <v>1984</v>
      </c>
      <c r="AB242" s="23">
        <v>1.1704171917539901</v>
      </c>
      <c r="AC242" s="23">
        <v>0.458986728779329</v>
      </c>
      <c r="AD242" s="23">
        <v>0.11890186194986101</v>
      </c>
      <c r="AE242" s="23">
        <v>0.24961405168091758</v>
      </c>
      <c r="AF242" s="23">
        <v>-1.336605541582834</v>
      </c>
      <c r="AG242" s="23">
        <v>8.4934543387101991E-2</v>
      </c>
      <c r="AH242" s="23">
        <v>0.74624883596836566</v>
      </c>
      <c r="AI242" s="23">
        <v>-0.30236989892887611</v>
      </c>
      <c r="AJ242" s="46"/>
      <c r="AK242" s="23"/>
      <c r="AO242" s="26"/>
      <c r="AP242" s="26"/>
      <c r="AQ242" s="26"/>
      <c r="AR242" s="26"/>
      <c r="AT242" s="26"/>
      <c r="AU242" s="26"/>
      <c r="AV242" s="26"/>
      <c r="AW242" s="26"/>
      <c r="AY242" s="26"/>
      <c r="AZ242" s="26"/>
      <c r="BA242" s="26"/>
      <c r="BB242" s="26"/>
      <c r="BD242" s="26"/>
      <c r="BE242" s="26"/>
      <c r="BF242" s="26"/>
      <c r="BG242" s="26"/>
    </row>
    <row r="243" spans="6:59" x14ac:dyDescent="0.25">
      <c r="F243" s="18">
        <v>1975</v>
      </c>
      <c r="G243" s="65">
        <v>4.6541355420305699</v>
      </c>
      <c r="H243" s="65">
        <v>1.3808225000000001</v>
      </c>
      <c r="I243" s="65">
        <v>2.61252</v>
      </c>
      <c r="J243" s="65">
        <v>1.3070671574799699</v>
      </c>
      <c r="K243" s="65">
        <v>2.4319195703201899</v>
      </c>
      <c r="L243" s="18">
        <v>3.3594478830869398E-2</v>
      </c>
      <c r="M243" s="18">
        <v>-0.35014316454938399</v>
      </c>
      <c r="N243" s="17">
        <f t="shared" si="71"/>
        <v>22.130191140126097</v>
      </c>
      <c r="AA243" s="17">
        <v>1985</v>
      </c>
      <c r="AB243" s="23">
        <v>1.19420373272161</v>
      </c>
      <c r="AC243" s="23">
        <v>0.46405546575233603</v>
      </c>
      <c r="AD243" s="23">
        <v>0.12072720461332501</v>
      </c>
      <c r="AE243" s="23">
        <v>0.26247333920410471</v>
      </c>
      <c r="AF243" s="23">
        <v>-1.346590299440805</v>
      </c>
      <c r="AG243" s="23">
        <v>0.33632171030701802</v>
      </c>
      <c r="AH243" s="23">
        <v>1.0311911531575886</v>
      </c>
      <c r="AI243" s="23">
        <v>1.13099064889915E-2</v>
      </c>
      <c r="AJ243" s="46"/>
      <c r="AK243" s="23"/>
      <c r="AO243" s="26"/>
      <c r="AP243" s="26"/>
      <c r="AQ243" s="26"/>
      <c r="AR243" s="26"/>
      <c r="AT243" s="26"/>
      <c r="AU243" s="26"/>
      <c r="AV243" s="26"/>
      <c r="AW243" s="26"/>
      <c r="AY243" s="26"/>
      <c r="AZ243" s="26"/>
      <c r="BA243" s="26"/>
      <c r="BB243" s="26"/>
      <c r="BD243" s="26"/>
      <c r="BE243" s="26"/>
      <c r="BF243" s="26"/>
      <c r="BG243" s="26"/>
    </row>
    <row r="244" spans="6:59" x14ac:dyDescent="0.25">
      <c r="F244" s="18">
        <v>1976</v>
      </c>
      <c r="G244" s="65">
        <v>4.9096921577510901</v>
      </c>
      <c r="H244" s="65">
        <v>1.3876025000000001</v>
      </c>
      <c r="I244" s="65">
        <v>2.0602800000000001</v>
      </c>
      <c r="J244" s="65">
        <v>1.51715628772473</v>
      </c>
      <c r="K244" s="65">
        <v>2.98306130844988</v>
      </c>
      <c r="L244" s="18">
        <v>3.5521518123399702E-2</v>
      </c>
      <c r="M244" s="18">
        <v>-0.29872445655264201</v>
      </c>
      <c r="N244" s="17">
        <f t="shared" si="71"/>
        <v>23.092179509973246</v>
      </c>
      <c r="AA244" s="17">
        <v>1986</v>
      </c>
      <c r="AB244" s="23">
        <v>1.2169284994639</v>
      </c>
      <c r="AC244" s="23">
        <v>0.469165854822721</v>
      </c>
      <c r="AD244" s="23">
        <v>0.123740669914189</v>
      </c>
      <c r="AE244" s="23">
        <v>0.27650463237905359</v>
      </c>
      <c r="AF244" s="23">
        <v>-1.347295917877908</v>
      </c>
      <c r="AG244" s="23">
        <v>0.34435542367989713</v>
      </c>
      <c r="AH244" s="23">
        <v>1.0833991623818526</v>
      </c>
      <c r="AI244" s="23">
        <v>8.1227049052652999E-3</v>
      </c>
      <c r="AJ244" s="46"/>
      <c r="AK244" s="23"/>
      <c r="AO244" s="26"/>
      <c r="AP244" s="26"/>
      <c r="AQ244" s="26"/>
      <c r="AR244" s="26"/>
      <c r="AT244" s="26"/>
      <c r="AU244" s="26"/>
      <c r="AV244" s="26"/>
      <c r="AW244" s="26"/>
      <c r="AY244" s="26"/>
      <c r="AZ244" s="26"/>
      <c r="BA244" s="26"/>
      <c r="BB244" s="26"/>
      <c r="BD244" s="26"/>
      <c r="BE244" s="26"/>
      <c r="BF244" s="26"/>
      <c r="BG244" s="26"/>
    </row>
    <row r="245" spans="6:59" x14ac:dyDescent="0.25">
      <c r="F245" s="18">
        <v>1977</v>
      </c>
      <c r="G245" s="65">
        <v>5.0487538801855898</v>
      </c>
      <c r="H245" s="65">
        <v>1.50485</v>
      </c>
      <c r="I245" s="65">
        <v>4.0780799999999999</v>
      </c>
      <c r="J245" s="65">
        <v>1.62534541796948</v>
      </c>
      <c r="K245" s="65">
        <v>1.29473122163381</v>
      </c>
      <c r="L245" s="18">
        <v>3.7886836026494002E-2</v>
      </c>
      <c r="M245" s="18">
        <v>-0.48243959554972399</v>
      </c>
      <c r="N245" s="17">
        <f t="shared" si="71"/>
        <v>24.032065428640557</v>
      </c>
      <c r="AA245" s="17">
        <v>1987</v>
      </c>
      <c r="AB245" s="23">
        <v>1.2450307577381801</v>
      </c>
      <c r="AC245" s="23">
        <v>0.47318348530264298</v>
      </c>
      <c r="AD245" s="23">
        <v>0.12436906553541301</v>
      </c>
      <c r="AE245" s="23">
        <v>0.29117271840316078</v>
      </c>
      <c r="AF245" s="23">
        <v>-1.3832202043441939</v>
      </c>
      <c r="AG245" s="23">
        <v>0.44336948370001106</v>
      </c>
      <c r="AH245" s="23">
        <v>1.1939053063352141</v>
      </c>
      <c r="AI245" s="23">
        <v>7.8425084958378508E-2</v>
      </c>
      <c r="AJ245" s="46"/>
      <c r="AK245" s="23"/>
      <c r="AO245" s="26"/>
      <c r="AP245" s="26"/>
      <c r="AQ245" s="26"/>
      <c r="AR245" s="26"/>
      <c r="AT245" s="26"/>
      <c r="AU245" s="26"/>
      <c r="AV245" s="26"/>
      <c r="AW245" s="26"/>
      <c r="AY245" s="26"/>
      <c r="AZ245" s="26"/>
      <c r="BA245" s="26"/>
      <c r="BB245" s="26"/>
      <c r="BD245" s="26"/>
      <c r="BE245" s="26"/>
      <c r="BF245" s="26"/>
      <c r="BG245" s="26"/>
    </row>
    <row r="246" spans="6:59" x14ac:dyDescent="0.25">
      <c r="F246" s="18">
        <v>1978</v>
      </c>
      <c r="G246" s="65">
        <v>5.2045006932314397</v>
      </c>
      <c r="H246" s="65">
        <v>1.4773624999999999</v>
      </c>
      <c r="I246" s="65">
        <v>2.73996</v>
      </c>
      <c r="J246" s="65">
        <v>1.6103345482142399</v>
      </c>
      <c r="K246" s="65">
        <v>2.5083545215066101</v>
      </c>
      <c r="L246" s="18">
        <v>4.0505964720793999E-2</v>
      </c>
      <c r="M246" s="18">
        <v>-0.21729184129707901</v>
      </c>
      <c r="N246" s="17">
        <f t="shared" si="71"/>
        <v>24.502392329579688</v>
      </c>
      <c r="AA246" s="17">
        <v>1988</v>
      </c>
      <c r="AB246" s="23">
        <v>1.2854291665521</v>
      </c>
      <c r="AC246" s="23">
        <v>0.47824927187229799</v>
      </c>
      <c r="AD246" s="23">
        <v>0.12669947639623599</v>
      </c>
      <c r="AE246" s="23">
        <v>0.306890047044516</v>
      </c>
      <c r="AF246" s="23">
        <v>-1.391685584701166</v>
      </c>
      <c r="AG246" s="23">
        <v>0.55073304230715348</v>
      </c>
      <c r="AH246" s="23">
        <v>1.3563154194711373</v>
      </c>
      <c r="AI246" s="23">
        <v>8.9254053737071404E-2</v>
      </c>
      <c r="AJ246" s="46"/>
      <c r="AK246" s="23"/>
      <c r="AO246" s="26"/>
      <c r="AP246" s="26"/>
      <c r="AQ246" s="26"/>
      <c r="AR246" s="26"/>
      <c r="AT246" s="26"/>
      <c r="AU246" s="26"/>
      <c r="AV246" s="26"/>
      <c r="AW246" s="26"/>
      <c r="AY246" s="26"/>
      <c r="AZ246" s="26"/>
      <c r="BA246" s="26"/>
      <c r="BB246" s="26"/>
      <c r="BD246" s="26"/>
      <c r="BE246" s="26"/>
      <c r="BF246" s="26"/>
      <c r="BG246" s="26"/>
    </row>
    <row r="247" spans="6:59" x14ac:dyDescent="0.25">
      <c r="F247" s="18">
        <v>1979</v>
      </c>
      <c r="G247" s="65">
        <v>5.3518068482532799</v>
      </c>
      <c r="H247" s="65">
        <v>1.2791349999999999</v>
      </c>
      <c r="I247" s="65">
        <v>4.5453599999999996</v>
      </c>
      <c r="J247" s="65">
        <v>1.5771236784589899</v>
      </c>
      <c r="K247" s="65">
        <v>1.1622190277876601</v>
      </c>
      <c r="L247" s="18">
        <v>4.1960835609741898E-2</v>
      </c>
      <c r="M247" s="18">
        <v>-0.69572169372136905</v>
      </c>
      <c r="N247" s="17">
        <f t="shared" si="71"/>
        <v>24.315663757544776</v>
      </c>
      <c r="AA247" s="17">
        <v>1989</v>
      </c>
      <c r="AB247" s="23">
        <v>1.3116262000174601</v>
      </c>
      <c r="AC247" s="23">
        <v>0.48366714629354202</v>
      </c>
      <c r="AD247" s="23">
        <v>0.13018675691329201</v>
      </c>
      <c r="AE247" s="23">
        <v>0.32079542759197782</v>
      </c>
      <c r="AF247" s="23">
        <v>-1.379347139277977</v>
      </c>
      <c r="AG247" s="23">
        <v>0.65064227223552884</v>
      </c>
      <c r="AH247" s="23">
        <v>1.517570663773824</v>
      </c>
      <c r="AI247" s="23">
        <v>6.6571634467843005E-2</v>
      </c>
      <c r="AJ247" s="46"/>
      <c r="AK247" s="23"/>
      <c r="AO247" s="26"/>
      <c r="AP247" s="26"/>
      <c r="AQ247" s="26"/>
      <c r="AR247" s="26"/>
      <c r="AT247" s="26"/>
      <c r="AU247" s="26"/>
      <c r="AV247" s="26"/>
      <c r="AW247" s="26"/>
      <c r="AY247" s="26"/>
      <c r="AZ247" s="26"/>
      <c r="BA247" s="26"/>
      <c r="BB247" s="26"/>
      <c r="BD247" s="26"/>
      <c r="BE247" s="26"/>
      <c r="BF247" s="26"/>
      <c r="BG247" s="26"/>
    </row>
    <row r="248" spans="6:59" x14ac:dyDescent="0.25">
      <c r="F248" s="18">
        <v>1980</v>
      </c>
      <c r="G248" s="65">
        <v>5.3189204173034899</v>
      </c>
      <c r="H248" s="65">
        <v>1.3557675</v>
      </c>
      <c r="I248" s="65">
        <v>3.5683199999999999</v>
      </c>
      <c r="J248" s="65">
        <v>1.8971128087037501</v>
      </c>
      <c r="K248" s="65">
        <v>0.37309356910729502</v>
      </c>
      <c r="L248" s="18">
        <v>4.3189285807192501E-2</v>
      </c>
      <c r="M248" s="18">
        <v>0.792972253720438</v>
      </c>
      <c r="N248" s="17">
        <f t="shared" si="71"/>
        <v>24.476080592751895</v>
      </c>
      <c r="AA248" s="17">
        <v>1990</v>
      </c>
      <c r="AB248" s="23">
        <v>1.3302907672815301</v>
      </c>
      <c r="AC248" s="23">
        <v>0.48667646209562898</v>
      </c>
      <c r="AD248" s="23">
        <v>0.13325502260587899</v>
      </c>
      <c r="AE248" s="23">
        <v>0.33266408163964017</v>
      </c>
      <c r="AF248" s="23">
        <v>-1.396628232143371</v>
      </c>
      <c r="AG248" s="23">
        <v>0.64007731963432613</v>
      </c>
      <c r="AH248" s="23">
        <v>1.5263354211136335</v>
      </c>
      <c r="AI248" s="23">
        <v>7.4459863754752997E-2</v>
      </c>
      <c r="AJ248" s="46"/>
      <c r="AK248" s="23"/>
      <c r="AO248" s="26"/>
      <c r="AP248" s="26"/>
      <c r="AQ248" s="26"/>
      <c r="AR248" s="26"/>
      <c r="AT248" s="26"/>
      <c r="AU248" s="26"/>
      <c r="AV248" s="26"/>
      <c r="AW248" s="26"/>
      <c r="AY248" s="26"/>
      <c r="AZ248" s="26"/>
      <c r="BA248" s="26"/>
      <c r="BB248" s="26"/>
      <c r="BD248" s="26"/>
      <c r="BE248" s="26"/>
      <c r="BF248" s="26"/>
      <c r="BG248" s="26"/>
    </row>
    <row r="249" spans="6:59" x14ac:dyDescent="0.25">
      <c r="F249" s="18">
        <v>1981</v>
      </c>
      <c r="G249" s="65">
        <v>5.1918408245087297</v>
      </c>
      <c r="H249" s="65">
        <v>1.3182149999999999</v>
      </c>
      <c r="I249" s="65">
        <v>2.4426000000000001</v>
      </c>
      <c r="J249" s="65">
        <v>1.81600193894851</v>
      </c>
      <c r="K249" s="65">
        <v>2.12154303075447</v>
      </c>
      <c r="L249" s="18">
        <v>4.4043594782705399E-2</v>
      </c>
      <c r="M249" s="18">
        <v>8.5867259908616794E-2</v>
      </c>
      <c r="N249" s="17">
        <f t="shared" si="71"/>
        <v>23.872374708473508</v>
      </c>
      <c r="AA249" s="17">
        <v>1991</v>
      </c>
      <c r="AB249" s="23">
        <v>1.3509510069366599</v>
      </c>
      <c r="AC249" s="23">
        <v>0.49194417231183601</v>
      </c>
      <c r="AD249" s="23">
        <v>0.13556102464977601</v>
      </c>
      <c r="AE249" s="23">
        <v>0.34217217392639082</v>
      </c>
      <c r="AF249" s="23">
        <v>-1.4660129684656751</v>
      </c>
      <c r="AG249" s="23">
        <v>-4.2137277191231115E-2</v>
      </c>
      <c r="AH249" s="23">
        <v>0.81247813216775655</v>
      </c>
      <c r="AI249" s="23">
        <v>-0.70912929864975005</v>
      </c>
      <c r="AJ249" s="46"/>
      <c r="AK249" s="23"/>
      <c r="AO249" s="26"/>
      <c r="AP249" s="26"/>
      <c r="AQ249" s="26"/>
      <c r="AR249" s="26"/>
      <c r="AT249" s="26"/>
      <c r="AU249" s="26"/>
      <c r="AV249" s="26"/>
      <c r="AW249" s="26"/>
      <c r="AY249" s="26"/>
      <c r="AZ249" s="26"/>
      <c r="BA249" s="26"/>
      <c r="BB249" s="26"/>
      <c r="BD249" s="26"/>
      <c r="BE249" s="26"/>
      <c r="BF249" s="26"/>
      <c r="BG249" s="26"/>
    </row>
    <row r="250" spans="6:59" x14ac:dyDescent="0.25">
      <c r="F250" s="18">
        <v>1982</v>
      </c>
      <c r="G250" s="65">
        <v>5.1504088174126599</v>
      </c>
      <c r="H250" s="65">
        <v>1.2400925</v>
      </c>
      <c r="I250" s="65">
        <v>2.1240000000000001</v>
      </c>
      <c r="J250" s="65">
        <v>1.9249910691932599</v>
      </c>
      <c r="K250" s="65">
        <v>1.51014312076551</v>
      </c>
      <c r="L250" s="18">
        <v>4.4840545437318899E-2</v>
      </c>
      <c r="M250" s="18">
        <v>0.78652658192334002</v>
      </c>
      <c r="N250" s="17">
        <f t="shared" si="71"/>
        <v>23.433968330952222</v>
      </c>
      <c r="AA250" s="17">
        <v>1992</v>
      </c>
      <c r="AB250" s="23">
        <v>1.3619604000793699</v>
      </c>
      <c r="AC250" s="23">
        <v>0.494914623748336</v>
      </c>
      <c r="AD250" s="23">
        <v>0.13728644099392001</v>
      </c>
      <c r="AE250" s="23">
        <v>0.3503826139768037</v>
      </c>
      <c r="AF250" s="23">
        <v>-1.3356673154924081</v>
      </c>
      <c r="AG250" s="23">
        <v>-1.3077301473330827</v>
      </c>
      <c r="AH250" s="23">
        <v>-0.2988533840270613</v>
      </c>
      <c r="AI250" s="23">
        <v>-1.9554647679755219</v>
      </c>
      <c r="AJ250" s="46"/>
      <c r="AK250" s="23"/>
      <c r="AO250" s="26"/>
      <c r="AP250" s="26"/>
      <c r="AQ250" s="26"/>
      <c r="AR250" s="26"/>
      <c r="AT250" s="26"/>
      <c r="AU250" s="26"/>
      <c r="AV250" s="26"/>
      <c r="AW250" s="26"/>
      <c r="AY250" s="26"/>
      <c r="AZ250" s="26"/>
      <c r="BA250" s="26"/>
      <c r="BB250" s="26"/>
      <c r="BD250" s="26"/>
      <c r="BE250" s="26"/>
      <c r="BF250" s="26"/>
      <c r="BG250" s="26"/>
    </row>
    <row r="251" spans="6:59" x14ac:dyDescent="0.25">
      <c r="F251" s="18">
        <v>1983</v>
      </c>
      <c r="G251" s="65">
        <v>5.1833816683952003</v>
      </c>
      <c r="H251" s="65">
        <v>1.3059375</v>
      </c>
      <c r="I251" s="65">
        <v>3.9081600000000001</v>
      </c>
      <c r="J251" s="65">
        <v>2.12058019943801</v>
      </c>
      <c r="K251" s="65">
        <v>0.230185618301816</v>
      </c>
      <c r="L251" s="18">
        <v>4.6303653146091403E-2</v>
      </c>
      <c r="M251" s="18">
        <v>0.18408969750087101</v>
      </c>
      <c r="N251" s="17">
        <f t="shared" si="71"/>
        <v>23.796333390505197</v>
      </c>
      <c r="AA251" s="17">
        <v>1993</v>
      </c>
      <c r="AB251" s="23">
        <v>1.37326755584814</v>
      </c>
      <c r="AC251" s="23">
        <v>0.49568302855299201</v>
      </c>
      <c r="AD251" s="23">
        <v>0.138336054021409</v>
      </c>
      <c r="AE251" s="23">
        <v>0.35495476129661985</v>
      </c>
      <c r="AF251" s="23">
        <v>-1.3396118632407381</v>
      </c>
      <c r="AG251" s="23">
        <v>-0.35315893717538849</v>
      </c>
      <c r="AH251" s="23">
        <v>0.66947059930303432</v>
      </c>
      <c r="AI251" s="23">
        <v>-0.84488712892911311</v>
      </c>
      <c r="AJ251" s="46"/>
      <c r="AK251" s="23"/>
      <c r="AO251" s="26"/>
      <c r="AP251" s="26"/>
      <c r="AQ251" s="26"/>
      <c r="AR251" s="26"/>
      <c r="AT251" s="26"/>
      <c r="AU251" s="26"/>
      <c r="AV251" s="26"/>
      <c r="AW251" s="26"/>
      <c r="AY251" s="26"/>
      <c r="AZ251" s="26"/>
      <c r="BA251" s="26"/>
      <c r="BB251" s="26"/>
      <c r="BD251" s="26"/>
      <c r="BE251" s="26"/>
      <c r="BF251" s="26"/>
      <c r="BG251" s="26"/>
    </row>
    <row r="252" spans="6:59" x14ac:dyDescent="0.25">
      <c r="F252" s="18">
        <v>1984</v>
      </c>
      <c r="G252" s="65">
        <v>5.3623912172489101</v>
      </c>
      <c r="H252" s="65">
        <v>1.53905</v>
      </c>
      <c r="I252" s="65">
        <v>2.61252</v>
      </c>
      <c r="J252" s="65">
        <v>1.8984693296827699</v>
      </c>
      <c r="K252" s="65">
        <v>2.6818278545770999</v>
      </c>
      <c r="L252" s="18">
        <v>4.7709805964901097E-2</v>
      </c>
      <c r="M252" s="18">
        <v>-0.33908577306090698</v>
      </c>
      <c r="N252" s="17">
        <f t="shared" si="71"/>
        <v>25.307584943651754</v>
      </c>
      <c r="AA252" s="17">
        <v>1994</v>
      </c>
      <c r="AB252" s="23">
        <v>1.3967603123132</v>
      </c>
      <c r="AC252" s="23">
        <v>0.49784588867296098</v>
      </c>
      <c r="AD252" s="23">
        <v>0.140124681296244</v>
      </c>
      <c r="AE252" s="23">
        <v>0.3590215364802693</v>
      </c>
      <c r="AF252" s="23">
        <v>-1.3786798885321081</v>
      </c>
      <c r="AG252" s="23">
        <v>0.34710606800926436</v>
      </c>
      <c r="AH252" s="23">
        <v>1.3621785982398307</v>
      </c>
      <c r="AI252" s="23">
        <v>-7.298380899207009E-2</v>
      </c>
      <c r="AJ252" s="46"/>
      <c r="AK252" s="23"/>
      <c r="AO252" s="26"/>
      <c r="AP252" s="26"/>
      <c r="AQ252" s="26"/>
      <c r="AR252" s="26"/>
      <c r="AT252" s="26"/>
      <c r="AU252" s="26"/>
      <c r="AV252" s="26"/>
      <c r="AW252" s="26"/>
      <c r="AY252" s="26"/>
      <c r="AZ252" s="26"/>
      <c r="BA252" s="26"/>
      <c r="BB252" s="26"/>
      <c r="BD252" s="26"/>
      <c r="BE252" s="26"/>
      <c r="BF252" s="26"/>
      <c r="BG252" s="26"/>
    </row>
    <row r="253" spans="6:59" x14ac:dyDescent="0.25">
      <c r="F253" s="18">
        <v>1985</v>
      </c>
      <c r="G253" s="65">
        <v>5.5436412734716196</v>
      </c>
      <c r="H253" s="65">
        <v>1.44404</v>
      </c>
      <c r="I253" s="65">
        <v>3.5045999999999999</v>
      </c>
      <c r="J253" s="65">
        <v>1.81205845992753</v>
      </c>
      <c r="K253" s="65">
        <v>2.5753637878846201</v>
      </c>
      <c r="L253" s="18">
        <v>4.9042438392236203E-2</v>
      </c>
      <c r="M253" s="18">
        <v>-0.95338341284342298</v>
      </c>
      <c r="N253" s="17">
        <f t="shared" si="71"/>
        <v>25.623827229820428</v>
      </c>
      <c r="AA253" s="17">
        <v>1995</v>
      </c>
      <c r="AB253" s="23">
        <v>1.4253032747222001</v>
      </c>
      <c r="AC253" s="23">
        <v>0.49977525821791202</v>
      </c>
      <c r="AD253" s="23">
        <v>0.14209576695331</v>
      </c>
      <c r="AE253" s="23">
        <v>0.3625856383891285</v>
      </c>
      <c r="AF253" s="23">
        <v>-1.3185953931641832</v>
      </c>
      <c r="AG253" s="23">
        <v>0.50858222425401256</v>
      </c>
      <c r="AH253" s="23">
        <v>1.6197467693723799</v>
      </c>
      <c r="AI253" s="23">
        <v>0.1213855451220538</v>
      </c>
      <c r="AJ253" s="46"/>
      <c r="AK253" s="23"/>
      <c r="AO253" s="26"/>
      <c r="AP253" s="26"/>
      <c r="AQ253" s="26"/>
      <c r="AR253" s="26"/>
      <c r="AT253" s="26"/>
      <c r="AU253" s="26"/>
      <c r="AV253" s="26"/>
      <c r="AW253" s="26"/>
      <c r="AY253" s="26"/>
      <c r="AZ253" s="26"/>
      <c r="BA253" s="26"/>
      <c r="BB253" s="26"/>
      <c r="BD253" s="26"/>
      <c r="BE253" s="26"/>
      <c r="BF253" s="26"/>
      <c r="BG253" s="26"/>
    </row>
    <row r="254" spans="6:59" x14ac:dyDescent="0.25">
      <c r="F254" s="18">
        <v>1986</v>
      </c>
      <c r="G254" s="65">
        <v>5.6263545826965098</v>
      </c>
      <c r="H254" s="65">
        <v>1.50851</v>
      </c>
      <c r="I254" s="65">
        <v>2.16648</v>
      </c>
      <c r="J254" s="65">
        <v>1.8786475901722799</v>
      </c>
      <c r="K254" s="65">
        <v>2.3634219415916702</v>
      </c>
      <c r="L254" s="18">
        <v>5.13668138867222E-2</v>
      </c>
      <c r="M254" s="18">
        <v>0.67494823715471197</v>
      </c>
      <c r="N254" s="17">
        <f t="shared" si="71"/>
        <v>26.1635484247481</v>
      </c>
      <c r="AA254" s="17">
        <v>1996</v>
      </c>
      <c r="AB254" s="23">
        <v>1.4526273266086001</v>
      </c>
      <c r="AC254" s="23">
        <v>0.50057134514802304</v>
      </c>
      <c r="AD254" s="23">
        <v>0.14492236825509899</v>
      </c>
      <c r="AE254" s="23">
        <v>0.36591662676379799</v>
      </c>
      <c r="AF254" s="23">
        <v>-1.285928839735381</v>
      </c>
      <c r="AG254" s="23">
        <v>0.55844037777071798</v>
      </c>
      <c r="AH254" s="23">
        <v>1.7365492048108573</v>
      </c>
      <c r="AI254" s="23">
        <v>0.20279787921302481</v>
      </c>
      <c r="AJ254" s="46"/>
      <c r="AK254" s="23"/>
      <c r="AO254" s="26"/>
      <c r="AP254" s="26"/>
      <c r="AQ254" s="26"/>
      <c r="AR254" s="26"/>
      <c r="AT254" s="26"/>
      <c r="AU254" s="26"/>
      <c r="AV254" s="26"/>
      <c r="AW254" s="26"/>
      <c r="AY254" s="26"/>
      <c r="AZ254" s="26"/>
      <c r="BA254" s="26"/>
      <c r="BB254" s="26"/>
      <c r="BD254" s="26"/>
      <c r="BE254" s="26"/>
      <c r="BF254" s="26"/>
      <c r="BG254" s="26"/>
    </row>
    <row r="255" spans="6:59" x14ac:dyDescent="0.25">
      <c r="F255" s="18">
        <v>1987</v>
      </c>
      <c r="G255" s="65">
        <v>5.79969284989083</v>
      </c>
      <c r="H255" s="65">
        <v>1.4573700000000001</v>
      </c>
      <c r="I255" s="65">
        <v>5.6285999999999996</v>
      </c>
      <c r="J255" s="65">
        <v>1.98113672041703</v>
      </c>
      <c r="K255" s="65">
        <v>0.59284627756021702</v>
      </c>
      <c r="L255" s="18">
        <v>5.3740675438446898E-2</v>
      </c>
      <c r="M255" s="18">
        <v>-0.99926082366129299</v>
      </c>
      <c r="N255" s="17">
        <f t="shared" si="71"/>
        <v>26.611649470549672</v>
      </c>
      <c r="AA255" s="17">
        <v>1997</v>
      </c>
      <c r="AB255" s="23">
        <v>1.4696391928569701</v>
      </c>
      <c r="AC255" s="23">
        <v>0.50187168200530197</v>
      </c>
      <c r="AD255" s="23">
        <v>0.14768741037730099</v>
      </c>
      <c r="AE255" s="23">
        <v>0.36823046856480585</v>
      </c>
      <c r="AF255" s="23">
        <v>-1.416364236459241</v>
      </c>
      <c r="AG255" s="23">
        <v>0.63881823598247367</v>
      </c>
      <c r="AH255" s="23">
        <v>1.7098827533276115</v>
      </c>
      <c r="AI255" s="23">
        <v>0.2097480421435389</v>
      </c>
      <c r="AJ255" s="46"/>
      <c r="AK255" s="23"/>
      <c r="AO255" s="26"/>
      <c r="AP255" s="26"/>
      <c r="AQ255" s="26"/>
      <c r="AR255" s="26"/>
      <c r="AT255" s="26"/>
      <c r="AU255" s="26"/>
      <c r="AV255" s="26"/>
      <c r="AW255" s="26"/>
      <c r="AY255" s="26"/>
      <c r="AZ255" s="26"/>
      <c r="BA255" s="26"/>
      <c r="BB255" s="26"/>
      <c r="BD255" s="26"/>
      <c r="BE255" s="26"/>
      <c r="BF255" s="26"/>
      <c r="BG255" s="26"/>
    </row>
    <row r="256" spans="6:59" x14ac:dyDescent="0.25">
      <c r="F256" s="18">
        <v>1988</v>
      </c>
      <c r="G256" s="65">
        <v>6.0276009858078599</v>
      </c>
      <c r="H256" s="65">
        <v>1.411295</v>
      </c>
      <c r="I256" s="65">
        <v>4.6090799999999996</v>
      </c>
      <c r="J256" s="65">
        <v>1.88812585066179</v>
      </c>
      <c r="K256" s="65">
        <v>1.9920331364158499</v>
      </c>
      <c r="L256" s="18">
        <v>5.69037427331009E-2</v>
      </c>
      <c r="M256" s="18">
        <v>-1.1072467441073901</v>
      </c>
      <c r="N256" s="17">
        <f t="shared" si="71"/>
        <v>27.27843157995742</v>
      </c>
      <c r="AA256" s="17">
        <v>1998</v>
      </c>
      <c r="AB256" s="23">
        <v>1.51030064020594</v>
      </c>
      <c r="AC256" s="23">
        <v>0.50587410091603102</v>
      </c>
      <c r="AD256" s="23">
        <v>0.150204090930985</v>
      </c>
      <c r="AE256" s="23">
        <v>0.37051318937299266</v>
      </c>
      <c r="AF256" s="23">
        <v>-1.390596796231736</v>
      </c>
      <c r="AG256" s="23">
        <v>0.68038617472838958</v>
      </c>
      <c r="AH256" s="23">
        <v>1.8266813999226024</v>
      </c>
      <c r="AI256" s="23">
        <v>0.16502839244067991</v>
      </c>
      <c r="AJ256" s="46"/>
      <c r="AK256" s="23"/>
      <c r="AO256" s="26"/>
      <c r="AP256" s="26"/>
      <c r="AQ256" s="26"/>
      <c r="AR256" s="26"/>
      <c r="AT256" s="26"/>
      <c r="AU256" s="26"/>
      <c r="AV256" s="26"/>
      <c r="AW256" s="26"/>
      <c r="AY256" s="26"/>
      <c r="AZ256" s="26"/>
      <c r="BA256" s="26"/>
      <c r="BB256" s="26"/>
      <c r="BD256" s="26"/>
      <c r="BE256" s="26"/>
      <c r="BF256" s="26"/>
      <c r="BG256" s="26"/>
    </row>
    <row r="257" spans="6:59" x14ac:dyDescent="0.25">
      <c r="F257" s="18">
        <v>1989</v>
      </c>
      <c r="G257" s="65">
        <v>6.1098901405567698</v>
      </c>
      <c r="H257" s="65">
        <v>1.3518950000000001</v>
      </c>
      <c r="I257" s="65">
        <v>3.1010399999999998</v>
      </c>
      <c r="J257" s="65">
        <v>1.8634149809065399</v>
      </c>
      <c r="K257" s="65">
        <v>3.4427238938366602</v>
      </c>
      <c r="L257" s="18">
        <v>5.6755168065925898E-2</v>
      </c>
      <c r="M257" s="18">
        <v>-1.00214890228287</v>
      </c>
      <c r="N257" s="17">
        <f t="shared" si="71"/>
        <v>27.362366110421672</v>
      </c>
      <c r="AA257" s="17">
        <v>1999</v>
      </c>
      <c r="AB257" s="23">
        <v>1.54245107653075</v>
      </c>
      <c r="AC257" s="23">
        <v>0.50883903921544604</v>
      </c>
      <c r="AD257" s="23">
        <v>0.153449436251199</v>
      </c>
      <c r="AE257" s="23">
        <v>0.37275832779852686</v>
      </c>
      <c r="AF257" s="23">
        <v>-1.25885063449186</v>
      </c>
      <c r="AG257" s="23">
        <v>0.69402072404838311</v>
      </c>
      <c r="AH257" s="23">
        <v>2.012667969352445</v>
      </c>
      <c r="AI257" s="23">
        <v>0.13478765190438891</v>
      </c>
      <c r="AJ257" s="46"/>
      <c r="AK257" s="23"/>
      <c r="AO257" s="26"/>
      <c r="AP257" s="26"/>
      <c r="AQ257" s="26"/>
      <c r="AR257" s="26"/>
      <c r="AT257" s="26"/>
      <c r="AU257" s="26"/>
      <c r="AV257" s="26"/>
      <c r="AW257" s="26"/>
      <c r="AY257" s="26"/>
      <c r="AZ257" s="26"/>
      <c r="BA257" s="26"/>
      <c r="BB257" s="26"/>
      <c r="BD257" s="26"/>
      <c r="BE257" s="26"/>
      <c r="BF257" s="26"/>
      <c r="BG257" s="26"/>
    </row>
    <row r="258" spans="6:59" x14ac:dyDescent="0.25">
      <c r="F258" s="18">
        <v>1990</v>
      </c>
      <c r="G258" s="65">
        <v>6.2033265005458498</v>
      </c>
      <c r="H258" s="65">
        <v>1.3582425</v>
      </c>
      <c r="I258" s="65">
        <v>2.5912799999999998</v>
      </c>
      <c r="J258" s="65">
        <v>2.0191618993274498</v>
      </c>
      <c r="K258" s="65">
        <v>2.3872977649754401</v>
      </c>
      <c r="L258" s="18">
        <v>5.61259684803673E-2</v>
      </c>
      <c r="M258" s="18">
        <v>0.50770336765591995</v>
      </c>
      <c r="N258" s="17">
        <f t="shared" si="71"/>
        <v>27.728273525001629</v>
      </c>
      <c r="AA258" s="17">
        <v>2000</v>
      </c>
      <c r="AB258" s="23">
        <v>1.5605891179948901</v>
      </c>
      <c r="AC258" s="23">
        <v>0.50929857513839605</v>
      </c>
      <c r="AD258" s="23">
        <v>0.15669793126991399</v>
      </c>
      <c r="AE258" s="23">
        <v>0.37491931428723274</v>
      </c>
      <c r="AF258" s="23">
        <v>-1.2193228258575859</v>
      </c>
      <c r="AG258" s="23">
        <v>0.71455474338008407</v>
      </c>
      <c r="AH258" s="23">
        <v>2.0967368562129316</v>
      </c>
      <c r="AI258" s="23">
        <v>0.11077195524690199</v>
      </c>
      <c r="AJ258" s="46"/>
      <c r="AK258" s="23"/>
      <c r="AO258" s="26"/>
      <c r="AP258" s="26"/>
      <c r="AQ258" s="26"/>
      <c r="AR258" s="26"/>
      <c r="AT258" s="26"/>
      <c r="AU258" s="26"/>
      <c r="AV258" s="26"/>
      <c r="AW258" s="26"/>
      <c r="AY258" s="26"/>
      <c r="AZ258" s="26"/>
      <c r="BA258" s="26"/>
      <c r="BB258" s="26"/>
      <c r="BD258" s="26"/>
      <c r="BE258" s="26"/>
      <c r="BF258" s="26"/>
      <c r="BG258" s="26"/>
    </row>
    <row r="259" spans="6:59" x14ac:dyDescent="0.25">
      <c r="F259" s="18">
        <v>1991</v>
      </c>
      <c r="G259" s="65">
        <v>6.3280844549672501</v>
      </c>
      <c r="H259" s="65">
        <v>1.3564375</v>
      </c>
      <c r="I259" s="65">
        <v>1.593</v>
      </c>
      <c r="J259" s="65">
        <v>2.1766227487502698</v>
      </c>
      <c r="K259" s="65">
        <v>2.1308655850256502</v>
      </c>
      <c r="L259" s="18">
        <v>5.9527430362452602E-2</v>
      </c>
      <c r="M259" s="18">
        <v>1.72450619088456</v>
      </c>
      <c r="N259" s="17">
        <f t="shared" si="71"/>
        <v>28.179142008864904</v>
      </c>
      <c r="AA259" s="17">
        <v>2001</v>
      </c>
      <c r="AB259" s="23">
        <v>1.58460076712335</v>
      </c>
      <c r="AC259" s="23">
        <v>0.50868825462968403</v>
      </c>
      <c r="AD259" s="23">
        <v>0.15914249561576499</v>
      </c>
      <c r="AE259" s="23">
        <v>0.37676290903313675</v>
      </c>
      <c r="AF259" s="23">
        <v>-1.222890752634286</v>
      </c>
      <c r="AG259" s="23">
        <v>0.70249140105237928</v>
      </c>
      <c r="AH259" s="23">
        <v>2.108795074820029</v>
      </c>
      <c r="AI259" s="23">
        <v>0.11572858641706089</v>
      </c>
      <c r="AJ259" s="46"/>
      <c r="AK259" s="23"/>
      <c r="AO259" s="26"/>
      <c r="AP259" s="26"/>
      <c r="AQ259" s="26"/>
      <c r="AR259" s="26"/>
      <c r="AT259" s="26"/>
      <c r="AU259" s="26"/>
      <c r="AV259" s="26"/>
      <c r="AW259" s="26"/>
      <c r="AY259" s="26"/>
      <c r="AZ259" s="26"/>
      <c r="BA259" s="26"/>
      <c r="BB259" s="26"/>
      <c r="BD259" s="26"/>
      <c r="BE259" s="26"/>
      <c r="BF259" s="26"/>
      <c r="BG259" s="26"/>
    </row>
    <row r="260" spans="6:59" x14ac:dyDescent="0.25">
      <c r="F260" s="18">
        <v>1992</v>
      </c>
      <c r="G260" s="65">
        <v>6.1485185679585204</v>
      </c>
      <c r="H260" s="65">
        <v>1.4350449999999999</v>
      </c>
      <c r="I260" s="65">
        <v>1.52928</v>
      </c>
      <c r="J260" s="65">
        <v>2.3027319960729802</v>
      </c>
      <c r="K260" s="65">
        <v>2.4426204737321799</v>
      </c>
      <c r="L260" s="18">
        <v>6.0295292721291797E-2</v>
      </c>
      <c r="M260" s="18">
        <v>1.24863580530851</v>
      </c>
      <c r="N260" s="17">
        <f t="shared" si="71"/>
        <v>27.808927603703893</v>
      </c>
      <c r="AA260" s="17">
        <v>2002</v>
      </c>
      <c r="AB260" s="23">
        <v>1.6150206063472301</v>
      </c>
      <c r="AC260" s="23">
        <v>0.50900756264239</v>
      </c>
      <c r="AD260" s="23">
        <v>0.16125005411058799</v>
      </c>
      <c r="AE260" s="23">
        <v>0.3785022689445961</v>
      </c>
      <c r="AF260" s="23">
        <v>-1.2935586304182989</v>
      </c>
      <c r="AG260" s="23">
        <v>0.73076467206719065</v>
      </c>
      <c r="AH260" s="23">
        <v>2.1009865336936957</v>
      </c>
      <c r="AI260" s="23">
        <v>0.11746419333221901</v>
      </c>
      <c r="AJ260" s="46"/>
      <c r="AK260" s="23"/>
      <c r="AO260" s="26"/>
      <c r="AP260" s="26"/>
      <c r="AQ260" s="26"/>
      <c r="AR260" s="26"/>
      <c r="AT260" s="26"/>
      <c r="AU260" s="26"/>
      <c r="AV260" s="26"/>
      <c r="AW260" s="26"/>
      <c r="AY260" s="26"/>
      <c r="AZ260" s="26"/>
      <c r="BA260" s="26"/>
      <c r="BB260" s="26"/>
      <c r="BD260" s="26"/>
      <c r="BE260" s="26"/>
      <c r="BF260" s="26"/>
      <c r="BG260" s="26"/>
    </row>
    <row r="261" spans="6:59" x14ac:dyDescent="0.25">
      <c r="F261" s="18">
        <v>1993</v>
      </c>
      <c r="G261" s="65">
        <v>6.2106405526746702</v>
      </c>
      <c r="H261" s="65">
        <v>1.3574949999999999</v>
      </c>
      <c r="I261" s="65">
        <v>2.61252</v>
      </c>
      <c r="J261" s="65">
        <v>2.2561962195899801</v>
      </c>
      <c r="K261" s="65">
        <v>3.07231813465707</v>
      </c>
      <c r="L261" s="18">
        <v>6.4402525955441006E-2</v>
      </c>
      <c r="M261" s="18">
        <v>-0.43730132762054802</v>
      </c>
      <c r="N261" s="17">
        <f t="shared" si="71"/>
        <v>27.752353071658014</v>
      </c>
      <c r="AA261" s="17">
        <v>2003</v>
      </c>
      <c r="AB261" s="23">
        <v>1.6534047011435</v>
      </c>
      <c r="AC261" s="23">
        <v>0.51059586519297395</v>
      </c>
      <c r="AD261" s="23">
        <v>0.16354097481427801</v>
      </c>
      <c r="AE261" s="23">
        <v>0.3799508192563863</v>
      </c>
      <c r="AF261" s="23">
        <v>-1.328172483730101</v>
      </c>
      <c r="AG261" s="23">
        <v>0.65671070945275622</v>
      </c>
      <c r="AH261" s="23">
        <v>2.0360305861297934</v>
      </c>
      <c r="AI261" s="23">
        <v>0.1619900691939104</v>
      </c>
      <c r="AJ261" s="46"/>
      <c r="AK261" s="23"/>
      <c r="AO261" s="26"/>
      <c r="AP261" s="26"/>
      <c r="AQ261" s="26"/>
      <c r="AR261" s="26"/>
      <c r="AT261" s="26"/>
      <c r="AU261" s="26"/>
      <c r="AV261" s="26"/>
      <c r="AW261" s="26"/>
      <c r="AY261" s="26"/>
      <c r="AZ261" s="26"/>
      <c r="BA261" s="26"/>
      <c r="BB261" s="26"/>
      <c r="BD261" s="26"/>
      <c r="BE261" s="26"/>
      <c r="BF261" s="26"/>
      <c r="BG261" s="26"/>
    </row>
    <row r="262" spans="6:59" x14ac:dyDescent="0.25">
      <c r="F262" s="18">
        <v>1994</v>
      </c>
      <c r="G262" s="65">
        <v>6.2753676034388599</v>
      </c>
      <c r="H262" s="65">
        <v>1.6073625</v>
      </c>
      <c r="I262" s="65">
        <v>3.5258400000000001</v>
      </c>
      <c r="J262" s="65">
        <v>2.0676467100841802</v>
      </c>
      <c r="K262" s="65">
        <v>1.5317792515217701</v>
      </c>
      <c r="L262" s="18">
        <v>6.7875021009844397E-2</v>
      </c>
      <c r="M262" s="18">
        <v>0.68958912069518297</v>
      </c>
      <c r="N262" s="17">
        <f t="shared" si="71"/>
        <v>28.905971289310298</v>
      </c>
      <c r="AA262" s="17">
        <v>2004</v>
      </c>
      <c r="AB262" s="23">
        <v>1.6806554024843701</v>
      </c>
      <c r="AC262" s="23">
        <v>0.51032461568817</v>
      </c>
      <c r="AD262" s="23">
        <v>0.16567484765637</v>
      </c>
      <c r="AE262" s="23">
        <v>0.38149105296089858</v>
      </c>
      <c r="AF262" s="23">
        <v>-1.3416451581843472</v>
      </c>
      <c r="AG262" s="23">
        <v>0.6550500004570623</v>
      </c>
      <c r="AH262" s="23">
        <v>2.0515507610625239</v>
      </c>
      <c r="AI262" s="23">
        <v>0.20031915316640589</v>
      </c>
      <c r="AJ262" s="46"/>
      <c r="AK262" s="23"/>
      <c r="AO262" s="26"/>
      <c r="AP262" s="26"/>
      <c r="AQ262" s="26"/>
      <c r="AR262" s="26"/>
      <c r="AT262" s="26"/>
      <c r="AU262" s="26"/>
      <c r="AV262" s="26"/>
      <c r="AW262" s="26"/>
      <c r="AY262" s="26"/>
      <c r="AZ262" s="26"/>
      <c r="BA262" s="26"/>
      <c r="BB262" s="26"/>
      <c r="BD262" s="26"/>
      <c r="BE262" s="26"/>
      <c r="BF262" s="26"/>
      <c r="BG262" s="26"/>
    </row>
    <row r="263" spans="6:59" x14ac:dyDescent="0.25">
      <c r="F263" s="18">
        <v>1995</v>
      </c>
      <c r="G263" s="65">
        <v>6.4225117374454204</v>
      </c>
      <c r="H263" s="65">
        <v>1.4826425000000001</v>
      </c>
      <c r="I263" s="65">
        <v>4.2480000000000002</v>
      </c>
      <c r="J263" s="65">
        <v>2.07338551207671</v>
      </c>
      <c r="K263" s="65">
        <v>1.8906633846187699</v>
      </c>
      <c r="L263" s="18">
        <v>7.1508704817761296E-2</v>
      </c>
      <c r="M263" s="18">
        <v>-0.37840336401810298</v>
      </c>
      <c r="N263" s="17">
        <f t="shared" si="71"/>
        <v>28.988200588712356</v>
      </c>
      <c r="AA263" s="17">
        <v>2005</v>
      </c>
      <c r="AB263" s="23">
        <v>1.71091256242881</v>
      </c>
      <c r="AC263" s="23">
        <v>0.50952695976240903</v>
      </c>
      <c r="AD263" s="23">
        <v>0.16799334707754501</v>
      </c>
      <c r="AE263" s="23">
        <v>0.38322672426206689</v>
      </c>
      <c r="AF263" s="23">
        <v>-1.3794246268426191</v>
      </c>
      <c r="AG263" s="23">
        <v>0.61132106049447132</v>
      </c>
      <c r="AH263" s="23">
        <v>2.0035560271826829</v>
      </c>
      <c r="AI263" s="23">
        <v>0.19959336010756379</v>
      </c>
      <c r="AJ263" s="46"/>
      <c r="AK263" s="23"/>
      <c r="AO263" s="26"/>
      <c r="AP263" s="26"/>
      <c r="AQ263" s="26"/>
      <c r="AR263" s="26"/>
      <c r="AT263" s="26"/>
      <c r="AU263" s="26"/>
      <c r="AV263" s="26"/>
      <c r="AW263" s="26"/>
      <c r="AY263" s="26"/>
      <c r="AZ263" s="26"/>
      <c r="BA263" s="26"/>
      <c r="BB263" s="26"/>
      <c r="BD263" s="26"/>
      <c r="BE263" s="26"/>
      <c r="BF263" s="26"/>
      <c r="BG263" s="26"/>
    </row>
    <row r="264" spans="6:59" x14ac:dyDescent="0.25">
      <c r="F264" s="18">
        <v>1996</v>
      </c>
      <c r="G264" s="65">
        <v>6.6206788889192101</v>
      </c>
      <c r="H264" s="65">
        <v>1.6409775</v>
      </c>
      <c r="I264" s="65">
        <v>2.2302</v>
      </c>
      <c r="J264" s="65">
        <v>2.06390235065422</v>
      </c>
      <c r="K264" s="65">
        <v>3.4230775007770302</v>
      </c>
      <c r="L264" s="18">
        <v>7.4213619282994595E-2</v>
      </c>
      <c r="M264" s="18">
        <v>0.47026291822135602</v>
      </c>
      <c r="N264" s="17">
        <f t="shared" si="71"/>
        <v>30.295493978166743</v>
      </c>
      <c r="AA264" s="17">
        <v>2006</v>
      </c>
      <c r="AB264" s="23">
        <v>1.74265127900488</v>
      </c>
      <c r="AC264" s="23">
        <v>0.509574562196624</v>
      </c>
      <c r="AD264" s="23">
        <v>0.17072738530881201</v>
      </c>
      <c r="AE264" s="23">
        <v>0.38493537145600215</v>
      </c>
      <c r="AF264" s="23">
        <v>-1.4036210585264031</v>
      </c>
      <c r="AG264" s="23">
        <v>0.59620328711092396</v>
      </c>
      <c r="AH264" s="23">
        <v>2.0004708265508389</v>
      </c>
      <c r="AI264" s="23">
        <v>0.18758774726230129</v>
      </c>
      <c r="AJ264" s="46"/>
      <c r="AK264" s="23"/>
      <c r="AO264" s="26"/>
      <c r="AP264" s="26"/>
      <c r="AQ264" s="26"/>
      <c r="AR264" s="26"/>
      <c r="AT264" s="26"/>
      <c r="AU264" s="26"/>
      <c r="AV264" s="26"/>
      <c r="AW264" s="26"/>
      <c r="AY264" s="26"/>
      <c r="AZ264" s="26"/>
      <c r="BA264" s="26"/>
      <c r="BB264" s="26"/>
      <c r="BD264" s="26"/>
      <c r="BE264" s="26"/>
      <c r="BF264" s="26"/>
      <c r="BG264" s="26"/>
    </row>
    <row r="265" spans="6:59" x14ac:dyDescent="0.25">
      <c r="F265" s="18">
        <v>1997</v>
      </c>
      <c r="G265" s="65">
        <v>6.6599087622816597</v>
      </c>
      <c r="H265" s="65">
        <v>2.0214425</v>
      </c>
      <c r="I265" s="65">
        <v>4.1842800000000002</v>
      </c>
      <c r="J265" s="65">
        <v>2.20886345641342</v>
      </c>
      <c r="K265" s="65">
        <v>3.14782975066402</v>
      </c>
      <c r="L265" s="18">
        <v>7.6982566533316393E-2</v>
      </c>
      <c r="M265" s="18">
        <v>-0.93660451123159305</v>
      </c>
      <c r="N265" s="17">
        <f t="shared" si="71"/>
        <v>31.83451507878684</v>
      </c>
      <c r="AA265" s="17">
        <v>2007</v>
      </c>
      <c r="AB265" s="23">
        <v>1.7681918049565899</v>
      </c>
      <c r="AC265" s="23">
        <v>0.51221515171950105</v>
      </c>
      <c r="AD265" s="23">
        <v>0.17313403886180001</v>
      </c>
      <c r="AE265" s="23">
        <v>0.38688157707352722</v>
      </c>
      <c r="AF265" s="23">
        <v>-1.3782882420387601</v>
      </c>
      <c r="AG265" s="23">
        <v>0.58026944416893611</v>
      </c>
      <c r="AH265" s="23">
        <v>2.0424037747415942</v>
      </c>
      <c r="AI265" s="23">
        <v>0.18632061295036431</v>
      </c>
      <c r="AJ265" s="46"/>
      <c r="AK265" s="23"/>
      <c r="AO265" s="26"/>
      <c r="AP265" s="26"/>
      <c r="AQ265" s="26"/>
      <c r="AR265" s="26"/>
      <c r="AT265" s="26"/>
      <c r="AU265" s="26"/>
      <c r="AV265" s="26"/>
      <c r="AW265" s="26"/>
      <c r="AY265" s="26"/>
      <c r="AZ265" s="26"/>
      <c r="BA265" s="26"/>
      <c r="BB265" s="26"/>
      <c r="BD265" s="26"/>
      <c r="BE265" s="26"/>
      <c r="BF265" s="26"/>
      <c r="BG265" s="26"/>
    </row>
    <row r="266" spans="6:59" x14ac:dyDescent="0.25">
      <c r="F266" s="18">
        <v>1998</v>
      </c>
      <c r="G266" s="65">
        <v>6.6331269961790396</v>
      </c>
      <c r="H266" s="65">
        <v>1.6769825</v>
      </c>
      <c r="I266" s="65">
        <v>6.0321600000000002</v>
      </c>
      <c r="J266" s="65">
        <v>2.2571032619824001</v>
      </c>
      <c r="K266" s="65">
        <v>1.44725224844232</v>
      </c>
      <c r="L266" s="18">
        <v>7.7747162604329706E-2</v>
      </c>
      <c r="M266" s="18">
        <v>-1.5041531767795999</v>
      </c>
      <c r="N266" s="17">
        <f t="shared" si="71"/>
        <v>30.473171522488538</v>
      </c>
      <c r="AA266" s="17">
        <v>2008</v>
      </c>
      <c r="AB266" s="23">
        <v>1.7990568951538599</v>
      </c>
      <c r="AC266" s="23">
        <v>0.51465600207179496</v>
      </c>
      <c r="AD266" s="23">
        <v>0.17604392262979501</v>
      </c>
      <c r="AE266" s="23">
        <v>0.38893910005091037</v>
      </c>
      <c r="AF266" s="23">
        <v>-1.332594907584852</v>
      </c>
      <c r="AG266" s="23">
        <v>0.58596077682269987</v>
      </c>
      <c r="AH266" s="23">
        <v>2.1320617891442084</v>
      </c>
      <c r="AI266" s="23">
        <v>0.2058955263284728</v>
      </c>
      <c r="AJ266" s="46"/>
      <c r="AK266" s="23"/>
      <c r="AO266" s="26"/>
      <c r="AP266" s="26"/>
      <c r="AQ266" s="26"/>
      <c r="AR266" s="26"/>
      <c r="AT266" s="26"/>
      <c r="AU266" s="26"/>
      <c r="AV266" s="26"/>
      <c r="AW266" s="26"/>
      <c r="AY266" s="26"/>
      <c r="AZ266" s="26"/>
      <c r="BA266" s="26"/>
      <c r="BB266" s="26"/>
      <c r="BD266" s="26"/>
      <c r="BE266" s="26"/>
      <c r="BF266" s="26"/>
      <c r="BG266" s="26"/>
    </row>
    <row r="267" spans="6:59" x14ac:dyDescent="0.25">
      <c r="F267" s="18">
        <v>1999</v>
      </c>
      <c r="G267" s="65">
        <v>6.7832226198144099</v>
      </c>
      <c r="H267" s="65">
        <v>1.63835</v>
      </c>
      <c r="I267" s="65">
        <v>2.8249200000000001</v>
      </c>
      <c r="J267" s="65">
        <v>2.0525556570822001</v>
      </c>
      <c r="K267" s="65">
        <v>3.5127549494194099</v>
      </c>
      <c r="L267" s="18">
        <v>8.0512526920367797E-2</v>
      </c>
      <c r="M267" s="18">
        <v>-4.9170513663165501E-2</v>
      </c>
      <c r="N267" s="17">
        <f t="shared" si="71"/>
        <v>30.881906796859436</v>
      </c>
      <c r="AA267" s="17">
        <v>2009</v>
      </c>
      <c r="AB267" s="23">
        <v>1.82101043529059</v>
      </c>
      <c r="AC267" s="23">
        <v>0.51652063173832896</v>
      </c>
      <c r="AD267" s="23">
        <v>0.17830566787459701</v>
      </c>
      <c r="AE267" s="23">
        <v>0.39034311495979801</v>
      </c>
      <c r="AF267" s="23">
        <v>-1.2710434735237841</v>
      </c>
      <c r="AG267" s="23">
        <v>0.54988721105369121</v>
      </c>
      <c r="AH267" s="23">
        <v>2.1850235873932209</v>
      </c>
      <c r="AI267" s="23">
        <v>0.17650916085183183</v>
      </c>
      <c r="AJ267" s="46"/>
      <c r="AK267" s="23"/>
      <c r="AO267" s="26"/>
      <c r="AP267" s="26"/>
      <c r="AQ267" s="26"/>
      <c r="AR267" s="26"/>
      <c r="AT267" s="26"/>
      <c r="AU267" s="26"/>
      <c r="AV267" s="26"/>
      <c r="AW267" s="26"/>
      <c r="AY267" s="26"/>
      <c r="AZ267" s="26"/>
      <c r="BA267" s="26"/>
      <c r="BB267" s="26"/>
      <c r="BD267" s="26"/>
      <c r="BE267" s="26"/>
      <c r="BF267" s="26"/>
      <c r="BG267" s="26"/>
    </row>
    <row r="268" spans="6:59" x14ac:dyDescent="0.25">
      <c r="F268" s="18">
        <v>2000</v>
      </c>
      <c r="G268" s="65">
        <v>6.9624871170851499</v>
      </c>
      <c r="H268" s="65">
        <v>1.4457475</v>
      </c>
      <c r="I268" s="65">
        <v>2.6549999999999998</v>
      </c>
      <c r="J268" s="65">
        <v>1.99193047399766</v>
      </c>
      <c r="K268" s="65">
        <v>3.81250418180344</v>
      </c>
      <c r="L268" s="18">
        <v>8.3536937760745597E-2</v>
      </c>
      <c r="M268" s="18">
        <v>-0.1347369765185</v>
      </c>
      <c r="N268" s="17">
        <f t="shared" si="71"/>
        <v>30.832996340851242</v>
      </c>
      <c r="AA268" s="17">
        <v>2010</v>
      </c>
      <c r="AB268" s="23">
        <v>1.8542387771829001</v>
      </c>
      <c r="AC268" s="23">
        <v>0.518485105425041</v>
      </c>
      <c r="AD268" s="23">
        <v>0.18112717123143801</v>
      </c>
      <c r="AE268" s="23">
        <v>0.39213791429863121</v>
      </c>
      <c r="AF268" s="23">
        <v>-1.274970748139699</v>
      </c>
      <c r="AG268" s="23">
        <v>0.6223461377614059</v>
      </c>
      <c r="AH268" s="23">
        <v>2.2933643577597174</v>
      </c>
      <c r="AI268" s="23">
        <v>0.1894719350833988</v>
      </c>
      <c r="AJ268" s="46"/>
      <c r="AK268" s="23"/>
      <c r="AO268" s="26"/>
      <c r="AP268" s="26"/>
      <c r="AQ268" s="26"/>
      <c r="AR268" s="26"/>
      <c r="AT268" s="26"/>
      <c r="AU268" s="26"/>
      <c r="AV268" s="26"/>
      <c r="AW268" s="26"/>
      <c r="AY268" s="26"/>
      <c r="AZ268" s="26"/>
      <c r="BA268" s="26"/>
      <c r="BB268" s="26"/>
      <c r="BD268" s="26"/>
      <c r="BE268" s="26"/>
      <c r="BF268" s="26"/>
      <c r="BG268" s="26"/>
    </row>
    <row r="269" spans="6:59" x14ac:dyDescent="0.25">
      <c r="F269" s="18">
        <v>2001</v>
      </c>
      <c r="G269" s="65">
        <v>7.0159097838428002</v>
      </c>
      <c r="H269" s="65">
        <v>1.3005575</v>
      </c>
      <c r="I269" s="65">
        <v>3.9293999999999998</v>
      </c>
      <c r="J269" s="65">
        <v>1.88623164393797</v>
      </c>
      <c r="K269" s="65">
        <v>2.5850335945232299</v>
      </c>
      <c r="L269" s="18">
        <v>8.6109400962787394E-2</v>
      </c>
      <c r="M269" s="18">
        <v>-0.17030735568584099</v>
      </c>
      <c r="N269" s="17">
        <f t="shared" si="71"/>
        <v>30.496485529851551</v>
      </c>
      <c r="AA269" s="17">
        <v>2011</v>
      </c>
      <c r="AB269" s="23">
        <v>1.8815013547752</v>
      </c>
      <c r="AC269" s="23">
        <v>0.52050970298514199</v>
      </c>
      <c r="AD269" s="23">
        <v>0.18436511234317299</v>
      </c>
      <c r="AE269" s="23">
        <v>0.39398254739169719</v>
      </c>
      <c r="AF269" s="23">
        <v>-1.2603181829148269</v>
      </c>
      <c r="AG269" s="23">
        <v>0.61785531959029771</v>
      </c>
      <c r="AH269" s="23">
        <v>2.3378958541706831</v>
      </c>
      <c r="AI269" s="23">
        <v>0.11413176689110241</v>
      </c>
      <c r="AJ269" s="46"/>
      <c r="AK269" s="23"/>
      <c r="AO269" s="26"/>
      <c r="AP269" s="26"/>
      <c r="AQ269" s="26"/>
      <c r="AR269" s="26"/>
      <c r="AT269" s="26"/>
      <c r="AU269" s="26"/>
      <c r="AV269" s="26"/>
      <c r="AW269" s="26"/>
      <c r="AY269" s="26"/>
      <c r="AZ269" s="26"/>
      <c r="BA269" s="26"/>
      <c r="BB269" s="26"/>
      <c r="BD269" s="26"/>
      <c r="BE269" s="26"/>
      <c r="BF269" s="26"/>
      <c r="BG269" s="26"/>
    </row>
    <row r="270" spans="6:59" x14ac:dyDescent="0.25">
      <c r="F270" s="18">
        <v>2002</v>
      </c>
      <c r="G270" s="65">
        <v>7.1716344781659398</v>
      </c>
      <c r="H270" s="65">
        <v>1.3995949999999999</v>
      </c>
      <c r="I270" s="65">
        <v>5.0338799999999999</v>
      </c>
      <c r="J270" s="65">
        <v>2.2787849158568001</v>
      </c>
      <c r="K270" s="65">
        <v>1.33532482189421</v>
      </c>
      <c r="L270" s="18">
        <v>9.0522969094097294E-2</v>
      </c>
      <c r="M270" s="18">
        <v>-0.16728322857217201</v>
      </c>
      <c r="N270" s="17">
        <f t="shared" si="71"/>
        <v>31.430698496434498</v>
      </c>
      <c r="AA270" s="17">
        <v>2012</v>
      </c>
      <c r="AB270" s="23">
        <v>1.9105245758690801</v>
      </c>
      <c r="AC270" s="23">
        <v>0.52239713336647098</v>
      </c>
      <c r="AD270" s="23">
        <v>0.18714785865122099</v>
      </c>
      <c r="AE270" s="23">
        <v>0.39566480624343064</v>
      </c>
      <c r="AF270" s="23">
        <v>-1.278543409729944</v>
      </c>
      <c r="AG270" s="23">
        <v>0.67917927256346566</v>
      </c>
      <c r="AH270" s="23">
        <v>2.4163702369637248</v>
      </c>
      <c r="AI270" s="23">
        <v>0.1385240377370239</v>
      </c>
      <c r="AJ270" s="46"/>
      <c r="AK270" s="23"/>
      <c r="AO270" s="26"/>
      <c r="AP270" s="26"/>
      <c r="AQ270" s="26"/>
      <c r="AR270" s="26"/>
      <c r="AT270" s="26"/>
      <c r="AU270" s="26"/>
      <c r="AV270" s="26"/>
      <c r="AW270" s="26"/>
      <c r="AY270" s="26"/>
      <c r="AZ270" s="26"/>
      <c r="BA270" s="26"/>
      <c r="BB270" s="26"/>
      <c r="BD270" s="26"/>
      <c r="BE270" s="26"/>
      <c r="BF270" s="26"/>
      <c r="BG270" s="26"/>
    </row>
    <row r="271" spans="6:59" x14ac:dyDescent="0.25">
      <c r="F271" s="18">
        <v>2003</v>
      </c>
      <c r="G271" s="65">
        <v>7.5517166454694298</v>
      </c>
      <c r="H271" s="65">
        <v>1.65821</v>
      </c>
      <c r="I271" s="65">
        <v>4.8639599999999996</v>
      </c>
      <c r="J271" s="65">
        <v>2.3950818287500399</v>
      </c>
      <c r="K271" s="65">
        <v>2.5370459767887099</v>
      </c>
      <c r="L271" s="18">
        <v>9.7275015501459297E-2</v>
      </c>
      <c r="M271" s="18">
        <v>-0.68343617549804503</v>
      </c>
      <c r="N271" s="17">
        <f t="shared" si="71"/>
        <v>33.772801008936398</v>
      </c>
      <c r="AA271" s="17">
        <v>2013</v>
      </c>
      <c r="AB271" s="23">
        <v>1.9498820904830301</v>
      </c>
      <c r="AC271" s="23">
        <v>0.52441038444227905</v>
      </c>
      <c r="AD271" s="23">
        <v>0.19010280282557901</v>
      </c>
      <c r="AE271" s="23">
        <v>0.39745454901064237</v>
      </c>
      <c r="AF271" s="23">
        <v>-1.2057384088605889</v>
      </c>
      <c r="AG271" s="23">
        <v>0.69968389909007356</v>
      </c>
      <c r="AH271" s="23">
        <v>2.555795316991015</v>
      </c>
      <c r="AI271" s="23">
        <v>0.15414452682040689</v>
      </c>
      <c r="AJ271" s="46"/>
      <c r="AK271" s="23"/>
      <c r="AO271" s="26"/>
      <c r="AP271" s="26"/>
      <c r="AQ271" s="26"/>
      <c r="AR271" s="26"/>
      <c r="AT271" s="26"/>
      <c r="AU271" s="26"/>
      <c r="AV271" s="26"/>
      <c r="AW271" s="26"/>
      <c r="AY271" s="26"/>
      <c r="AZ271" s="26"/>
      <c r="BA271" s="26"/>
      <c r="BB271" s="26"/>
      <c r="BD271" s="26"/>
      <c r="BE271" s="26"/>
      <c r="BF271" s="26"/>
      <c r="BG271" s="26"/>
    </row>
    <row r="272" spans="6:59" x14ac:dyDescent="0.25">
      <c r="F272" s="18">
        <v>2004</v>
      </c>
      <c r="G272" s="65">
        <v>7.8145485614082997</v>
      </c>
      <c r="H272" s="65">
        <v>1.4748874999999999</v>
      </c>
      <c r="I272" s="65">
        <v>3.3134399999999999</v>
      </c>
      <c r="J272" s="65">
        <v>2.3597409106133802</v>
      </c>
      <c r="K272" s="65">
        <v>3.63135136552222</v>
      </c>
      <c r="L272" s="18">
        <v>0.104064893641901</v>
      </c>
      <c r="M272" s="18">
        <v>-0.11916110825450101</v>
      </c>
      <c r="N272" s="17">
        <f t="shared" si="71"/>
        <v>34.064362037184232</v>
      </c>
      <c r="AA272" s="17">
        <v>2014</v>
      </c>
      <c r="AB272" s="23">
        <v>1.9773066031061599</v>
      </c>
      <c r="AC272" s="23">
        <v>0.52784192062212798</v>
      </c>
      <c r="AD272" s="23">
        <v>0.193662389629399</v>
      </c>
      <c r="AE272" s="23">
        <v>0.39924868311848521</v>
      </c>
      <c r="AF272" s="23">
        <v>-1.206744374644017</v>
      </c>
      <c r="AG272" s="23">
        <v>0.70345330914781101</v>
      </c>
      <c r="AH272" s="23">
        <v>2.5947685309799668</v>
      </c>
      <c r="AI272" s="23">
        <v>0.1252326505863699</v>
      </c>
      <c r="AJ272" s="46"/>
      <c r="AK272" s="23"/>
      <c r="AO272" s="26"/>
      <c r="AP272" s="26"/>
      <c r="AQ272" s="26"/>
      <c r="AR272" s="26"/>
      <c r="AT272" s="26"/>
      <c r="AU272" s="26"/>
      <c r="AV272" s="26"/>
      <c r="AW272" s="26"/>
      <c r="AY272" s="26"/>
      <c r="AZ272" s="26"/>
      <c r="BA272" s="26"/>
      <c r="BB272" s="26"/>
      <c r="BD272" s="26"/>
      <c r="BE272" s="26"/>
      <c r="BF272" s="26"/>
      <c r="BG272" s="26"/>
    </row>
    <row r="273" spans="6:59" x14ac:dyDescent="0.25">
      <c r="F273" s="18">
        <v>2005</v>
      </c>
      <c r="G273" s="65">
        <v>8.0825311405567692</v>
      </c>
      <c r="H273" s="65">
        <v>1.334875</v>
      </c>
      <c r="I273" s="65">
        <v>5.2462799999999996</v>
      </c>
      <c r="J273" s="65">
        <v>2.39198427415523</v>
      </c>
      <c r="K273" s="65">
        <v>2.0953714878127201</v>
      </c>
      <c r="L273" s="18">
        <v>0.11116096819499099</v>
      </c>
      <c r="M273" s="18">
        <v>-0.42739058951381997</v>
      </c>
      <c r="N273" s="17">
        <f t="shared" si="71"/>
        <v>34.533628317421673</v>
      </c>
      <c r="AA273" s="17">
        <v>2015</v>
      </c>
      <c r="AB273" s="23">
        <v>2.01001329483449</v>
      </c>
      <c r="AC273" s="23">
        <v>0.53199927812659797</v>
      </c>
      <c r="AD273" s="23">
        <v>0.196590082090636</v>
      </c>
      <c r="AE273" s="23">
        <v>0.40093479934783255</v>
      </c>
      <c r="AF273" s="23">
        <v>-1.1964607665938729</v>
      </c>
      <c r="AG273" s="23">
        <v>0.65156585359032981</v>
      </c>
      <c r="AH273" s="23">
        <v>2.5946425413960137</v>
      </c>
      <c r="AI273" s="23">
        <v>0.1247132503137884</v>
      </c>
      <c r="AJ273" s="46"/>
      <c r="AK273" s="23"/>
      <c r="AO273" s="26"/>
      <c r="AP273" s="26"/>
      <c r="AQ273" s="26"/>
      <c r="AR273" s="26"/>
      <c r="AT273" s="26"/>
      <c r="AU273" s="26"/>
      <c r="AV273" s="26"/>
      <c r="AW273" s="26"/>
      <c r="AY273" s="26"/>
      <c r="AZ273" s="26"/>
      <c r="BA273" s="26"/>
      <c r="BB273" s="26"/>
      <c r="BD273" s="26"/>
      <c r="BE273" s="26"/>
      <c r="BF273" s="26"/>
      <c r="BG273" s="26"/>
    </row>
    <row r="274" spans="6:59" x14ac:dyDescent="0.25">
      <c r="F274" s="18">
        <v>2006</v>
      </c>
      <c r="G274" s="65">
        <v>8.3592784118449792</v>
      </c>
      <c r="H274" s="65">
        <v>1.4552799999999999</v>
      </c>
      <c r="I274" s="65">
        <v>3.7807200000000001</v>
      </c>
      <c r="J274" s="65">
        <v>2.5119298949445699</v>
      </c>
      <c r="K274" s="65">
        <v>3.0916631312599301</v>
      </c>
      <c r="L274" s="18">
        <v>0.121018477361247</v>
      </c>
      <c r="M274" s="18">
        <v>0.309226908371455</v>
      </c>
      <c r="N274" s="17">
        <f t="shared" si="71"/>
        <v>35.989985696235536</v>
      </c>
      <c r="AA274" s="17">
        <v>2016</v>
      </c>
      <c r="AB274" s="23">
        <v>2.0584930165033901</v>
      </c>
      <c r="AC274" s="23">
        <v>0.53504420288094501</v>
      </c>
      <c r="AD274" s="23">
        <v>0.19914893162432001</v>
      </c>
      <c r="AE274" s="23">
        <v>0.40264470453517864</v>
      </c>
      <c r="AF274" s="23">
        <v>-1.109102846758087</v>
      </c>
      <c r="AG274" s="23">
        <v>0.61943559390127834</v>
      </c>
      <c r="AH274" s="23">
        <v>2.7056636026870251</v>
      </c>
      <c r="AI274" s="23">
        <v>0.18034938822551511</v>
      </c>
      <c r="AJ274" s="46"/>
      <c r="AK274" s="23"/>
      <c r="AO274" s="26"/>
      <c r="AP274" s="26"/>
      <c r="AQ274" s="26"/>
      <c r="AR274" s="26"/>
      <c r="AT274" s="26"/>
      <c r="AU274" s="26"/>
      <c r="AV274" s="26"/>
      <c r="AW274" s="26"/>
      <c r="AY274" s="26"/>
      <c r="AZ274" s="26"/>
      <c r="BA274" s="26"/>
      <c r="BB274" s="26"/>
      <c r="BD274" s="26"/>
      <c r="BE274" s="26"/>
      <c r="BF274" s="26"/>
      <c r="BG274" s="26"/>
    </row>
    <row r="275" spans="6:59" x14ac:dyDescent="0.25">
      <c r="F275" s="18">
        <v>2007</v>
      </c>
      <c r="G275" s="65">
        <v>8.6066168204148497</v>
      </c>
      <c r="H275" s="65">
        <v>1.2539800000000001</v>
      </c>
      <c r="I275" s="65">
        <v>4.5241199999999999</v>
      </c>
      <c r="J275" s="65">
        <v>2.4446187038776199</v>
      </c>
      <c r="K275" s="65">
        <v>2.8037958350969499</v>
      </c>
      <c r="L275" s="18">
        <v>0.13036797867876401</v>
      </c>
      <c r="M275" s="18">
        <v>-4.2305697133952998E-2</v>
      </c>
      <c r="N275" s="17">
        <f t="shared" si="71"/>
        <v>36.158808540461251</v>
      </c>
      <c r="AA275" s="17">
        <v>2017</v>
      </c>
      <c r="AB275" s="23">
        <v>2.0886859393619002</v>
      </c>
      <c r="AC275" s="23">
        <v>0.53766544818689599</v>
      </c>
      <c r="AD275" s="23">
        <v>0.202032944667905</v>
      </c>
      <c r="AE275" s="23">
        <v>0.40467638536480616</v>
      </c>
      <c r="AF275" s="23">
        <v>-1.106486879403056</v>
      </c>
      <c r="AG275" s="23">
        <v>0.6430614793659537</v>
      </c>
      <c r="AH275" s="23">
        <v>2.7696353175444051</v>
      </c>
      <c r="AI275" s="23">
        <v>0.21563501230741761</v>
      </c>
      <c r="AJ275" s="46"/>
      <c r="AK275" s="23"/>
      <c r="AO275" s="26"/>
      <c r="AP275" s="26"/>
      <c r="AQ275" s="26"/>
      <c r="AR275" s="26"/>
      <c r="AT275" s="26"/>
      <c r="AU275" s="26"/>
      <c r="AV275" s="26"/>
      <c r="AW275" s="26"/>
      <c r="AY275" s="26"/>
      <c r="AZ275" s="26"/>
      <c r="BA275" s="26"/>
      <c r="BB275" s="26"/>
      <c r="BD275" s="26"/>
      <c r="BE275" s="26"/>
      <c r="BF275" s="26"/>
      <c r="BG275" s="26"/>
    </row>
    <row r="276" spans="6:59" x14ac:dyDescent="0.25">
      <c r="F276" s="18">
        <v>2008</v>
      </c>
      <c r="G276" s="65">
        <v>8.7538751528384307</v>
      </c>
      <c r="H276" s="65">
        <v>1.3319624999999999</v>
      </c>
      <c r="I276" s="65">
        <v>3.7594799999999999</v>
      </c>
      <c r="J276" s="65">
        <v>2.4735449340401399</v>
      </c>
      <c r="K276" s="65">
        <v>3.4757861419189799</v>
      </c>
      <c r="L276" s="18">
        <v>0.13466075089811799</v>
      </c>
      <c r="M276" s="18">
        <v>0.24236582609830201</v>
      </c>
      <c r="N276" s="17">
        <f t="shared" si="71"/>
        <v>36.984766672958521</v>
      </c>
      <c r="AA276" s="17">
        <v>2018</v>
      </c>
      <c r="AB276" s="23">
        <v>2.1220798898316802</v>
      </c>
      <c r="AC276" s="23">
        <v>0.54082112321855202</v>
      </c>
      <c r="AD276" s="23">
        <v>0.205654040532844</v>
      </c>
      <c r="AE276" s="23">
        <v>0.40679870013951247</v>
      </c>
      <c r="AF276" s="23">
        <v>-1.0908799054479119</v>
      </c>
      <c r="AG276" s="23">
        <v>0.61796785403808252</v>
      </c>
      <c r="AH276" s="23">
        <v>2.8024417023127595</v>
      </c>
      <c r="AI276" s="23">
        <v>0.20174282988488551</v>
      </c>
      <c r="AJ276" s="46"/>
      <c r="AK276" s="23"/>
      <c r="AO276" s="26"/>
      <c r="AP276" s="26"/>
      <c r="AQ276" s="26"/>
      <c r="AR276" s="26"/>
      <c r="AT276" s="26"/>
      <c r="AU276" s="26"/>
      <c r="AV276" s="26"/>
      <c r="AW276" s="26"/>
      <c r="AY276" s="26"/>
      <c r="AZ276" s="26"/>
      <c r="BA276" s="26"/>
      <c r="BB276" s="26"/>
      <c r="BD276" s="26"/>
      <c r="BE276" s="26"/>
      <c r="BF276" s="26"/>
      <c r="BG276" s="26"/>
    </row>
    <row r="277" spans="6:59" x14ac:dyDescent="0.25">
      <c r="F277" s="18">
        <v>2009</v>
      </c>
      <c r="G277" s="65">
        <v>8.6086031503821001</v>
      </c>
      <c r="H277" s="65">
        <v>1.439405</v>
      </c>
      <c r="I277" s="65">
        <v>3.3559199999999998</v>
      </c>
      <c r="J277" s="65">
        <v>2.6126198553158</v>
      </c>
      <c r="K277" s="65">
        <v>2.8948649637986898</v>
      </c>
      <c r="L277" s="18">
        <v>0.14151238598340399</v>
      </c>
      <c r="M277" s="18">
        <v>1.04309094531797</v>
      </c>
      <c r="N277" s="17">
        <f t="shared" si="71"/>
        <v>36.846045887451162</v>
      </c>
      <c r="AA277" s="17">
        <v>2019</v>
      </c>
      <c r="AB277" s="23">
        <v>2.1562779251734701</v>
      </c>
      <c r="AC277" s="23">
        <v>0.543982988363372</v>
      </c>
      <c r="AD277" s="23">
        <v>0.20846263508630899</v>
      </c>
      <c r="AE277" s="23">
        <v>0.40815417210178861</v>
      </c>
      <c r="AF277" s="23">
        <v>-1.153366637691658</v>
      </c>
      <c r="AG277" s="23">
        <v>0.58323261190149722</v>
      </c>
      <c r="AH277" s="23">
        <v>2.7467436949347785</v>
      </c>
      <c r="AI277" s="23">
        <v>0.13061550014692569</v>
      </c>
      <c r="AJ277" s="46"/>
      <c r="AK277" s="23"/>
      <c r="AO277" s="26"/>
      <c r="AP277" s="26"/>
      <c r="AQ277" s="26"/>
      <c r="AR277" s="26"/>
      <c r="AT277" s="26"/>
      <c r="AU277" s="26"/>
      <c r="AV277" s="26"/>
      <c r="AW277" s="26"/>
      <c r="AY277" s="26"/>
      <c r="AZ277" s="26"/>
      <c r="BA277" s="26"/>
      <c r="BB277" s="26"/>
      <c r="BD277" s="26"/>
      <c r="BE277" s="26"/>
      <c r="BF277" s="26"/>
      <c r="BG277" s="26"/>
    </row>
    <row r="278" spans="6:59" x14ac:dyDescent="0.25">
      <c r="F278" s="18">
        <v>2010</v>
      </c>
      <c r="G278" s="65">
        <v>9.1036854374999994</v>
      </c>
      <c r="H278" s="65">
        <v>1.4977925000000001</v>
      </c>
      <c r="I278" s="65">
        <v>5.0126400000000002</v>
      </c>
      <c r="J278" s="65">
        <v>2.57993901351165</v>
      </c>
      <c r="K278" s="65">
        <v>3.3080866707261101</v>
      </c>
      <c r="L278" s="18">
        <v>0.15027914663853001</v>
      </c>
      <c r="M278" s="18">
        <v>-0.44946689350722702</v>
      </c>
      <c r="N278" s="17">
        <f t="shared" si="71"/>
        <v>38.875619596812498</v>
      </c>
      <c r="AA278" s="17">
        <v>2020</v>
      </c>
      <c r="AB278" s="23">
        <v>2.1901494271950601</v>
      </c>
      <c r="AC278" s="23">
        <v>0.54850895712363901</v>
      </c>
      <c r="AD278" s="23">
        <v>0.21223405193154801</v>
      </c>
      <c r="AE278" s="23">
        <v>0.40910597915247576</v>
      </c>
      <c r="AF278" s="23">
        <v>-0.96140508010784398</v>
      </c>
      <c r="AG278" s="23">
        <v>0.46203031950841783</v>
      </c>
      <c r="AH278" s="23">
        <v>2.8606236548032968</v>
      </c>
      <c r="AI278" s="23">
        <v>9.1188943622585894E-2</v>
      </c>
      <c r="AJ278" s="46"/>
      <c r="AK278" s="23"/>
      <c r="AO278" s="26"/>
      <c r="AP278" s="26"/>
      <c r="AQ278" s="26"/>
      <c r="AR278" s="26"/>
      <c r="AT278" s="26"/>
      <c r="AU278" s="26"/>
      <c r="AV278" s="26"/>
      <c r="AW278" s="26"/>
      <c r="AY278" s="26"/>
      <c r="AZ278" s="26"/>
      <c r="BA278" s="26"/>
      <c r="BB278" s="26"/>
      <c r="BD278" s="26"/>
      <c r="BE278" s="26"/>
      <c r="BF278" s="26"/>
      <c r="BG278" s="26"/>
    </row>
    <row r="279" spans="6:59" x14ac:dyDescent="0.25">
      <c r="F279" s="18">
        <v>2011</v>
      </c>
      <c r="G279" s="65">
        <v>9.4171774342248895</v>
      </c>
      <c r="H279" s="65">
        <v>1.4405749999999999</v>
      </c>
      <c r="I279" s="65">
        <v>3.6957599999999999</v>
      </c>
      <c r="J279" s="65">
        <v>2.6166356081800601</v>
      </c>
      <c r="K279" s="65">
        <v>4.1052901546917697</v>
      </c>
      <c r="L279" s="18">
        <v>0.16271908526491699</v>
      </c>
      <c r="M279" s="18">
        <v>0.27734758616113098</v>
      </c>
      <c r="N279" s="17">
        <f t="shared" si="71"/>
        <v>39.815378176302666</v>
      </c>
      <c r="AA279" s="17">
        <v>2021</v>
      </c>
      <c r="AB279" s="23">
        <v>2.2204079434426802</v>
      </c>
      <c r="AC279" s="23">
        <v>0.55491354921786595</v>
      </c>
      <c r="AD279" s="23">
        <v>0.216262058099812</v>
      </c>
      <c r="AE279" s="23">
        <v>0.41068104659056309</v>
      </c>
      <c r="AF279" s="23">
        <v>-1.0621923763360859</v>
      </c>
      <c r="AG279" s="23">
        <v>0.59227166730121494</v>
      </c>
      <c r="AH279" s="23">
        <v>2.9323438883160504</v>
      </c>
      <c r="AI279" s="23">
        <v>0.11285171152251482</v>
      </c>
      <c r="AJ279" s="46"/>
      <c r="AK279" s="23"/>
      <c r="AO279" s="26"/>
      <c r="AP279" s="26"/>
      <c r="AQ279" s="26"/>
      <c r="AR279" s="26"/>
      <c r="AT279" s="26"/>
      <c r="AU279" s="26"/>
      <c r="AV279" s="26"/>
      <c r="AW279" s="26"/>
      <c r="AY279" s="26"/>
      <c r="AZ279" s="26"/>
      <c r="BA279" s="26"/>
      <c r="BB279" s="26"/>
      <c r="BD279" s="26"/>
      <c r="BE279" s="26"/>
      <c r="BF279" s="26"/>
      <c r="BG279" s="26"/>
    </row>
    <row r="280" spans="6:59" x14ac:dyDescent="0.25">
      <c r="F280" s="18">
        <v>2012</v>
      </c>
      <c r="G280" s="65">
        <v>9.5524072988537103</v>
      </c>
      <c r="H280" s="65">
        <v>1.5425475</v>
      </c>
      <c r="I280" s="65">
        <v>5.1188399999999996</v>
      </c>
      <c r="J280" s="65">
        <v>2.6657296912405002</v>
      </c>
      <c r="K280" s="65">
        <v>2.4853187358829998</v>
      </c>
      <c r="L280" s="18">
        <v>0.16923968058528899</v>
      </c>
      <c r="M280" s="18">
        <v>0.65582669118356496</v>
      </c>
      <c r="N280" s="17">
        <f t="shared" si="71"/>
        <v>40.685199247396554</v>
      </c>
      <c r="AA280" s="17">
        <v>2022</v>
      </c>
      <c r="AB280" s="23">
        <v>2.2532584447658</v>
      </c>
      <c r="AC280" s="23">
        <v>0.56072804967699197</v>
      </c>
      <c r="AD280" s="23">
        <v>0.22028318247013401</v>
      </c>
      <c r="AE280" s="23">
        <v>0.41219177664852369</v>
      </c>
      <c r="AF280" s="23">
        <v>-0.97720699500712804</v>
      </c>
      <c r="AG280" s="23">
        <v>0.54491988641018052</v>
      </c>
      <c r="AH280" s="23">
        <v>3.014174344964502</v>
      </c>
      <c r="AI280" s="23">
        <v>0.11231224477176391</v>
      </c>
      <c r="AJ280" s="46"/>
      <c r="AK280" s="23"/>
      <c r="AO280" s="26"/>
      <c r="AP280" s="26"/>
      <c r="AQ280" s="26"/>
      <c r="AR280" s="26"/>
      <c r="AT280" s="26"/>
      <c r="AU280" s="26"/>
      <c r="AV280" s="26"/>
      <c r="AW280" s="26"/>
      <c r="AY280" s="26"/>
      <c r="AZ280" s="26"/>
      <c r="BA280" s="26"/>
      <c r="BB280" s="26"/>
      <c r="BD280" s="26"/>
      <c r="BE280" s="26"/>
      <c r="BF280" s="26"/>
      <c r="BG280" s="26"/>
    </row>
    <row r="281" spans="6:59" x14ac:dyDescent="0.25">
      <c r="F281" s="18">
        <v>2013</v>
      </c>
      <c r="G281" s="65">
        <v>9.63473139874454</v>
      </c>
      <c r="H281" s="65">
        <v>1.3963300000000001</v>
      </c>
      <c r="I281" s="65">
        <v>5.2038000000000002</v>
      </c>
      <c r="J281" s="65">
        <v>2.71157118746995</v>
      </c>
      <c r="K281" s="65">
        <v>3.59244788667027</v>
      </c>
      <c r="L281" s="18">
        <v>0.17722922307695799</v>
      </c>
      <c r="M281" s="18">
        <v>-0.65398689857664605</v>
      </c>
      <c r="N281" s="17">
        <f t="shared" si="71"/>
        <v>40.450902149196232</v>
      </c>
      <c r="AA281" s="80">
        <v>2023</v>
      </c>
      <c r="AB281" s="81">
        <v>2.2913063211092179</v>
      </c>
      <c r="AC281" s="81">
        <v>0.5615542839774843</v>
      </c>
      <c r="AD281" s="81">
        <v>0.22243008361416017</v>
      </c>
      <c r="AE281" s="81">
        <v>0.41426135325242219</v>
      </c>
      <c r="AF281" s="81">
        <v>-0.96940040220432167</v>
      </c>
      <c r="AG281" s="81">
        <v>0.50334465246607607</v>
      </c>
      <c r="AH281" s="81">
        <v>3.023496292215043</v>
      </c>
      <c r="AI281" s="23">
        <v>0.18299763463616658</v>
      </c>
      <c r="AJ281" s="46"/>
      <c r="AK281" s="23"/>
      <c r="AO281" s="26"/>
      <c r="AP281" s="26"/>
      <c r="AQ281" s="26"/>
      <c r="AR281" s="26"/>
      <c r="AT281" s="26"/>
      <c r="AU281" s="26"/>
      <c r="AV281" s="26"/>
      <c r="AW281" s="26"/>
      <c r="AY281" s="26"/>
      <c r="AZ281" s="26"/>
      <c r="BA281" s="26"/>
      <c r="BB281" s="26"/>
      <c r="BD281" s="26"/>
      <c r="BE281" s="26"/>
      <c r="BF281" s="26"/>
      <c r="BG281" s="26"/>
    </row>
    <row r="282" spans="6:59" x14ac:dyDescent="0.25">
      <c r="F282" s="18">
        <v>2014</v>
      </c>
      <c r="G282" s="65">
        <v>9.6752441992358094</v>
      </c>
      <c r="H282" s="65">
        <v>1.4727600000000001</v>
      </c>
      <c r="I282" s="65">
        <v>4.3117200000000002</v>
      </c>
      <c r="J282" s="65">
        <v>2.8341650532435301</v>
      </c>
      <c r="K282" s="65">
        <v>3.7440134562780898</v>
      </c>
      <c r="L282" s="18">
        <v>0.184932110928656</v>
      </c>
      <c r="M282" s="18">
        <v>7.3173578796652095E-2</v>
      </c>
      <c r="N282" s="17">
        <f t="shared" si="71"/>
        <v>40.879731398597713</v>
      </c>
      <c r="AA282" s="80">
        <v>2024</v>
      </c>
      <c r="AB282" s="81">
        <v>2.32560647813456</v>
      </c>
      <c r="AC282" s="81">
        <v>0.56536568284867617</v>
      </c>
      <c r="AD282" s="81">
        <v>0.22570040574476202</v>
      </c>
      <c r="AE282" s="81">
        <v>0.4159108575526842</v>
      </c>
      <c r="AF282" s="81">
        <v>-0.94438985222600991</v>
      </c>
      <c r="AG282" s="81">
        <v>0.48363236247346464</v>
      </c>
      <c r="AH282" s="81">
        <v>3.0718259345281496</v>
      </c>
      <c r="AI282" s="23">
        <v>0.14711697379649141</v>
      </c>
      <c r="AJ282" s="46"/>
      <c r="AK282" s="23"/>
      <c r="AO282" s="26"/>
      <c r="AP282" s="26"/>
      <c r="AQ282" s="26"/>
      <c r="AR282" s="26"/>
      <c r="AT282" s="26"/>
      <c r="AU282" s="26"/>
      <c r="AV282" s="26"/>
      <c r="AW282" s="26"/>
      <c r="AY282" s="26"/>
      <c r="AZ282" s="26"/>
      <c r="BA282" s="26"/>
      <c r="BB282" s="26"/>
      <c r="BD282" s="26"/>
      <c r="BE282" s="26"/>
      <c r="BF282" s="26"/>
      <c r="BG282" s="26"/>
    </row>
    <row r="283" spans="6:59" x14ac:dyDescent="0.25">
      <c r="F283" s="18">
        <v>2015</v>
      </c>
      <c r="G283" s="65">
        <v>9.6629085619541506</v>
      </c>
      <c r="H283" s="65">
        <v>1.5097125</v>
      </c>
      <c r="I283" s="65">
        <v>6.2657999999999996</v>
      </c>
      <c r="J283" s="65">
        <v>2.8809085798282998</v>
      </c>
      <c r="K283" s="65">
        <v>2.2644350720876898</v>
      </c>
      <c r="L283" s="18">
        <v>0.185938921819677</v>
      </c>
      <c r="M283" s="18">
        <v>-0.42446151185201397</v>
      </c>
      <c r="N283" s="17">
        <f t="shared" si="71"/>
        <v>40.970001434185868</v>
      </c>
      <c r="AA283" s="80">
        <v>2025</v>
      </c>
      <c r="AB283" s="81">
        <v>2.3599066351599163</v>
      </c>
      <c r="AC283" s="81">
        <v>0.56917708171986803</v>
      </c>
      <c r="AD283" s="81">
        <v>0.22897072787536477</v>
      </c>
      <c r="AE283" s="81">
        <v>0.4175603618529462</v>
      </c>
      <c r="AF283" s="81">
        <v>-0.91937930224769815</v>
      </c>
      <c r="AG283" s="81">
        <v>0.4639200724808461</v>
      </c>
      <c r="AH283" s="81">
        <v>3.1201555768412561</v>
      </c>
      <c r="AI283" s="81"/>
      <c r="AJ283" s="46"/>
      <c r="AK283" s="23"/>
      <c r="AO283" s="26"/>
      <c r="AP283" s="26"/>
      <c r="AQ283" s="26"/>
      <c r="AR283" s="26"/>
      <c r="AT283" s="26"/>
      <c r="AU283" s="26"/>
      <c r="AV283" s="26"/>
      <c r="AW283" s="26"/>
      <c r="AY283" s="26"/>
      <c r="AZ283" s="26"/>
      <c r="BA283" s="26"/>
      <c r="BB283" s="26"/>
      <c r="BD283" s="26"/>
      <c r="BE283" s="26"/>
      <c r="BF283" s="26"/>
      <c r="BG283" s="26"/>
    </row>
    <row r="284" spans="6:59" x14ac:dyDescent="0.25">
      <c r="F284" s="18">
        <v>2016</v>
      </c>
      <c r="G284" s="65">
        <v>9.6661179246724895</v>
      </c>
      <c r="H284" s="65">
        <v>1.20258</v>
      </c>
      <c r="I284" s="65">
        <v>6.0321600000000002</v>
      </c>
      <c r="J284" s="65">
        <v>3.0108094721725802</v>
      </c>
      <c r="K284" s="65">
        <v>2.9392995286217598</v>
      </c>
      <c r="L284" s="18">
        <v>0.18800395311270099</v>
      </c>
      <c r="M284" s="18">
        <v>-1.30157502922042</v>
      </c>
      <c r="N284" s="17">
        <f t="shared" si="71"/>
        <v>39.855515289774011</v>
      </c>
      <c r="AA284" s="131" t="s">
        <v>66</v>
      </c>
      <c r="AB284" s="131"/>
      <c r="AC284" s="131"/>
      <c r="AD284" s="131"/>
      <c r="AE284" s="131"/>
      <c r="AF284" s="131"/>
      <c r="AG284" s="131"/>
      <c r="AH284" s="131"/>
      <c r="AI284" s="82"/>
      <c r="AJ284" s="46"/>
      <c r="AK284" s="23"/>
      <c r="AO284" s="26"/>
      <c r="AP284" s="26"/>
      <c r="AQ284" s="26"/>
      <c r="AR284" s="26"/>
      <c r="AT284" s="26"/>
      <c r="AU284" s="26"/>
      <c r="AV284" s="26"/>
      <c r="AW284" s="26"/>
      <c r="AY284" s="26"/>
      <c r="AZ284" s="26"/>
      <c r="BA284" s="26"/>
      <c r="BB284" s="26"/>
      <c r="BD284" s="26"/>
      <c r="BE284" s="26"/>
      <c r="BF284" s="26"/>
      <c r="BG284" s="26"/>
    </row>
    <row r="285" spans="6:59" x14ac:dyDescent="0.25">
      <c r="F285" s="18">
        <v>2017</v>
      </c>
      <c r="G285" s="65">
        <v>9.8225703810043701</v>
      </c>
      <c r="H285" s="65">
        <v>1.154755</v>
      </c>
      <c r="I285" s="65">
        <v>4.5453599999999996</v>
      </c>
      <c r="J285" s="65">
        <v>2.83094919791231</v>
      </c>
      <c r="K285" s="65">
        <v>3.6241653955278901</v>
      </c>
      <c r="L285" s="18">
        <v>0.19207261615252699</v>
      </c>
      <c r="M285" s="18">
        <v>-0.21522182851739499</v>
      </c>
      <c r="N285" s="17">
        <f t="shared" si="71"/>
        <v>40.25385217214302</v>
      </c>
      <c r="AJ285" s="46"/>
      <c r="AK285" s="23"/>
      <c r="AO285" s="26"/>
      <c r="AP285" s="26"/>
      <c r="AQ285" s="26"/>
      <c r="AR285" s="26"/>
      <c r="AT285" s="26"/>
      <c r="AU285" s="26"/>
      <c r="AV285" s="26"/>
      <c r="AW285" s="26"/>
      <c r="AY285" s="26"/>
      <c r="AZ285" s="26"/>
      <c r="BA285" s="26"/>
      <c r="BB285" s="26"/>
      <c r="BD285" s="26"/>
      <c r="BE285" s="26"/>
      <c r="BF285" s="26"/>
      <c r="BG285" s="26"/>
    </row>
    <row r="286" spans="6:59" x14ac:dyDescent="0.25">
      <c r="F286" s="18">
        <v>2018</v>
      </c>
      <c r="G286" s="65">
        <v>10.0246797371725</v>
      </c>
      <c r="H286" s="65">
        <v>1.0493224999999999</v>
      </c>
      <c r="I286" s="65">
        <v>5.0763600000000002</v>
      </c>
      <c r="J286" s="65">
        <v>2.9197622900193299</v>
      </c>
      <c r="K286" s="65">
        <v>3.4995831986677901</v>
      </c>
      <c r="L286" s="18">
        <v>0.19819562302597099</v>
      </c>
      <c r="M286" s="18">
        <v>-0.61989887444160796</v>
      </c>
      <c r="N286" s="17">
        <f t="shared" si="71"/>
        <v>40.608366203711554</v>
      </c>
      <c r="AJ286" s="46"/>
      <c r="AK286" s="23"/>
      <c r="AO286" s="26"/>
      <c r="AP286" s="26"/>
      <c r="AQ286" s="26"/>
      <c r="AR286" s="26"/>
      <c r="AT286" s="26"/>
      <c r="AU286" s="26"/>
      <c r="AV286" s="26"/>
      <c r="AW286" s="26"/>
      <c r="AY286" s="26"/>
      <c r="AZ286" s="26"/>
      <c r="BA286" s="26"/>
      <c r="BB286" s="26"/>
      <c r="BD286" s="26"/>
      <c r="BE286" s="26"/>
      <c r="BF286" s="26"/>
      <c r="BG286" s="26"/>
    </row>
    <row r="287" spans="6:59" ht="45" x14ac:dyDescent="0.25">
      <c r="F287" s="18">
        <v>2019</v>
      </c>
      <c r="G287" s="65">
        <v>10.1267133891921</v>
      </c>
      <c r="H287" s="65">
        <v>1.0335000000000001</v>
      </c>
      <c r="I287" s="65">
        <v>5.31</v>
      </c>
      <c r="J287" s="65">
        <v>2.9307242426086799</v>
      </c>
      <c r="K287" s="65">
        <v>3.07205245924867</v>
      </c>
      <c r="L287" s="18">
        <v>0.201583196065832</v>
      </c>
      <c r="M287" s="18">
        <v>-0.35414650878237303</v>
      </c>
      <c r="N287" s="17">
        <f t="shared" si="71"/>
        <v>40.924502498167428</v>
      </c>
      <c r="AA287" s="26" t="s">
        <v>24</v>
      </c>
      <c r="AB287" s="26" t="s">
        <v>25</v>
      </c>
      <c r="AC287" s="26" t="s">
        <v>26</v>
      </c>
      <c r="AD287" s="26" t="s">
        <v>27</v>
      </c>
      <c r="AE287" s="26" t="s">
        <v>28</v>
      </c>
      <c r="AF287" s="26" t="s">
        <v>29</v>
      </c>
      <c r="AG287" s="26" t="s">
        <v>30</v>
      </c>
      <c r="AH287" s="26" t="s">
        <v>20</v>
      </c>
      <c r="AI287" s="26"/>
      <c r="AJ287" s="46"/>
      <c r="AK287" s="23"/>
    </row>
    <row r="288" spans="6:59" x14ac:dyDescent="0.25">
      <c r="F288" s="18">
        <v>2020</v>
      </c>
      <c r="G288" s="65">
        <v>9.5869339858078604</v>
      </c>
      <c r="H288" s="65">
        <v>0.93859000000000004</v>
      </c>
      <c r="I288" s="65">
        <v>4.8852000000000002</v>
      </c>
      <c r="J288" s="65">
        <v>2.9004256162804101</v>
      </c>
      <c r="K288" s="65">
        <v>3.0380867968771801</v>
      </c>
      <c r="L288" s="18">
        <v>0.206857740535423</v>
      </c>
      <c r="M288" s="18">
        <v>-0.50504616795857005</v>
      </c>
      <c r="N288" s="17">
        <f t="shared" si="71"/>
        <v>38.59709645595742</v>
      </c>
      <c r="AJ288" s="46"/>
      <c r="AK288" s="23"/>
    </row>
    <row r="289" spans="2:37" x14ac:dyDescent="0.25">
      <c r="F289" s="18">
        <v>2021</v>
      </c>
      <c r="G289" s="65">
        <v>10.0959978919214</v>
      </c>
      <c r="H289" s="65">
        <v>0.96964499999999998</v>
      </c>
      <c r="I289" s="65">
        <v>5.2675200000000002</v>
      </c>
      <c r="J289" s="65">
        <v>2.8000639253703299</v>
      </c>
      <c r="K289" s="65">
        <v>3.5066095389210399</v>
      </c>
      <c r="L289" s="18">
        <v>0.21646250634949299</v>
      </c>
      <c r="M289" s="18">
        <v>-0.72501307881113997</v>
      </c>
      <c r="N289" s="17">
        <f t="shared" si="71"/>
        <v>40.577712484675772</v>
      </c>
      <c r="AA289" s="17">
        <v>2026</v>
      </c>
      <c r="AJ289" s="46"/>
      <c r="AK289" s="23"/>
    </row>
    <row r="290" spans="2:37" x14ac:dyDescent="0.25">
      <c r="F290" s="18">
        <v>2022</v>
      </c>
      <c r="G290" s="65">
        <v>10.1784487972162</v>
      </c>
      <c r="H290" s="65">
        <v>0.96643999999999997</v>
      </c>
      <c r="I290" s="65">
        <v>4.6727999999999996</v>
      </c>
      <c r="J290" s="65">
        <v>2.72272125315367</v>
      </c>
      <c r="K290" s="65">
        <v>3.8707983689521299</v>
      </c>
      <c r="L290" s="18">
        <v>0.21748927360204401</v>
      </c>
      <c r="M290" s="18">
        <v>-0.33892009855329203</v>
      </c>
      <c r="N290" s="17">
        <f t="shared" si="71"/>
        <v>40.868307219391802</v>
      </c>
      <c r="AA290" s="17">
        <f>AA289+1</f>
        <v>2027</v>
      </c>
      <c r="AJ290" s="46"/>
      <c r="AK290" s="23"/>
    </row>
    <row r="291" spans="2:37" x14ac:dyDescent="0.25">
      <c r="F291" s="18">
        <v>2023</v>
      </c>
      <c r="G291" s="65">
        <v>10.3142927704694</v>
      </c>
      <c r="H291" s="65">
        <v>0.98933000000000004</v>
      </c>
      <c r="I291" s="65">
        <v>5.9259599999999999</v>
      </c>
      <c r="J291" s="65">
        <v>2.8807206930047098</v>
      </c>
      <c r="K291" s="65">
        <v>2.3020423820995699</v>
      </c>
      <c r="L291" s="18">
        <v>0.21404911349118699</v>
      </c>
      <c r="M291" s="18">
        <v>-1.9149418119230401E-2</v>
      </c>
      <c r="N291" s="17">
        <f>(G291+H291)*3.667</f>
        <v>41.450384699311293</v>
      </c>
      <c r="AA291" s="17">
        <f t="shared" ref="AA291:AA313" si="72">AA290+1</f>
        <v>2028</v>
      </c>
      <c r="AJ291" s="46"/>
      <c r="AK291" s="23"/>
    </row>
    <row r="292" spans="2:37" x14ac:dyDescent="0.25">
      <c r="F292" s="18"/>
      <c r="G292" s="65"/>
      <c r="H292" s="65"/>
      <c r="I292" s="65"/>
      <c r="J292" s="65"/>
      <c r="K292" s="65"/>
      <c r="L292" s="18"/>
      <c r="M292" s="18"/>
      <c r="AA292" s="17">
        <f t="shared" si="72"/>
        <v>2029</v>
      </c>
      <c r="AJ292" s="46"/>
      <c r="AK292" s="23"/>
    </row>
    <row r="293" spans="2:37" s="26" customFormat="1" ht="112.5" customHeight="1" thickBot="1" x14ac:dyDescent="0.3">
      <c r="B293" s="51"/>
      <c r="C293" s="51"/>
      <c r="F293" s="83" t="s">
        <v>24</v>
      </c>
      <c r="G293" s="84" t="s">
        <v>55</v>
      </c>
      <c r="H293" s="84" t="s">
        <v>56</v>
      </c>
      <c r="I293" s="84" t="s">
        <v>57</v>
      </c>
      <c r="J293" s="84" t="s">
        <v>58</v>
      </c>
      <c r="K293" s="84" t="s">
        <v>59</v>
      </c>
      <c r="L293" s="85" t="s">
        <v>60</v>
      </c>
      <c r="M293" s="86" t="s">
        <v>61</v>
      </c>
      <c r="P293" s="88"/>
      <c r="AA293" s="17">
        <f t="shared" si="72"/>
        <v>2030</v>
      </c>
      <c r="AB293" s="17"/>
      <c r="AC293" s="17"/>
      <c r="AD293" s="17"/>
      <c r="AE293" s="17"/>
      <c r="AF293" s="17"/>
      <c r="AG293" s="17"/>
      <c r="AH293" s="17"/>
      <c r="AI293" s="17"/>
      <c r="AJ293" s="46"/>
      <c r="AK293" s="23"/>
    </row>
    <row r="294" spans="2:37" s="26" customFormat="1" ht="112.5" customHeight="1" thickBot="1" x14ac:dyDescent="0.3">
      <c r="B294" s="51"/>
      <c r="C294" s="51"/>
      <c r="F294" s="83"/>
      <c r="G294" s="84"/>
      <c r="H294" s="84"/>
      <c r="I294" s="84"/>
      <c r="J294" s="84"/>
      <c r="K294" s="84"/>
      <c r="L294" s="85"/>
      <c r="M294" s="86"/>
      <c r="P294" s="88"/>
      <c r="AA294" s="17">
        <f t="shared" si="72"/>
        <v>2031</v>
      </c>
      <c r="AB294" s="17"/>
      <c r="AC294" s="17"/>
      <c r="AD294" s="17"/>
      <c r="AE294" s="17"/>
      <c r="AF294" s="17"/>
      <c r="AG294" s="17"/>
      <c r="AH294" s="17"/>
      <c r="AI294" s="17"/>
      <c r="AJ294" s="46"/>
      <c r="AK294" s="23"/>
    </row>
    <row r="295" spans="2:37" x14ac:dyDescent="0.25">
      <c r="F295" s="18"/>
      <c r="G295" s="65"/>
      <c r="H295" s="65"/>
      <c r="I295" s="65"/>
      <c r="J295" s="65"/>
      <c r="K295" s="65"/>
      <c r="L295" s="18"/>
      <c r="M295" s="18"/>
      <c r="AA295" s="17">
        <f t="shared" si="72"/>
        <v>2032</v>
      </c>
      <c r="AJ295" s="46"/>
      <c r="AK295" s="23"/>
    </row>
    <row r="296" spans="2:37" x14ac:dyDescent="0.25">
      <c r="F296" s="18"/>
      <c r="G296" s="65"/>
      <c r="H296" s="65"/>
      <c r="I296" s="65"/>
      <c r="J296" s="65"/>
      <c r="K296" s="65"/>
      <c r="L296" s="18"/>
      <c r="M296" s="18"/>
      <c r="AA296" s="17">
        <f t="shared" si="72"/>
        <v>2033</v>
      </c>
      <c r="AJ296" s="46"/>
      <c r="AK296" s="23"/>
    </row>
    <row r="297" spans="2:37" x14ac:dyDescent="0.25">
      <c r="F297" s="18"/>
      <c r="G297" s="65"/>
      <c r="H297" s="65"/>
      <c r="I297" s="65"/>
      <c r="J297" s="65"/>
      <c r="K297" s="65"/>
      <c r="L297" s="18"/>
      <c r="M297" s="18"/>
      <c r="AA297" s="17">
        <f t="shared" si="72"/>
        <v>2034</v>
      </c>
      <c r="AJ297" s="46"/>
      <c r="AK297" s="23"/>
    </row>
    <row r="298" spans="2:37" x14ac:dyDescent="0.25">
      <c r="F298" s="18"/>
      <c r="G298" s="65"/>
      <c r="H298" s="65"/>
      <c r="I298" s="65"/>
      <c r="J298" s="65"/>
      <c r="K298" s="65"/>
      <c r="L298" s="18"/>
      <c r="M298" s="18"/>
      <c r="AA298" s="17">
        <f t="shared" si="72"/>
        <v>2035</v>
      </c>
      <c r="AJ298" s="46"/>
      <c r="AK298" s="23"/>
    </row>
    <row r="299" spans="2:37" x14ac:dyDescent="0.25">
      <c r="F299" s="18"/>
      <c r="G299" s="65"/>
      <c r="H299" s="65"/>
      <c r="I299" s="65"/>
      <c r="J299" s="65"/>
      <c r="K299" s="65"/>
      <c r="L299" s="18"/>
      <c r="M299" s="18"/>
      <c r="AA299" s="17">
        <f t="shared" si="72"/>
        <v>2036</v>
      </c>
      <c r="AJ299" s="46"/>
      <c r="AK299" s="23"/>
    </row>
    <row r="300" spans="2:37" x14ac:dyDescent="0.25">
      <c r="F300" s="18"/>
      <c r="G300" s="65"/>
      <c r="H300" s="65"/>
      <c r="I300" s="65"/>
      <c r="J300" s="65"/>
      <c r="K300" s="65"/>
      <c r="L300" s="18"/>
      <c r="M300" s="18"/>
      <c r="AA300" s="17">
        <f t="shared" si="72"/>
        <v>2037</v>
      </c>
      <c r="AJ300" s="46"/>
      <c r="AK300" s="23"/>
    </row>
    <row r="301" spans="2:37" x14ac:dyDescent="0.25">
      <c r="F301" s="18"/>
      <c r="G301" s="65"/>
      <c r="H301" s="65"/>
      <c r="I301" s="65"/>
      <c r="J301" s="65"/>
      <c r="K301" s="65"/>
      <c r="L301" s="18"/>
      <c r="M301" s="18"/>
      <c r="AA301" s="17">
        <f t="shared" si="72"/>
        <v>2038</v>
      </c>
      <c r="AJ301" s="46"/>
      <c r="AK301" s="23"/>
    </row>
    <row r="302" spans="2:37" x14ac:dyDescent="0.25">
      <c r="F302" s="18"/>
      <c r="G302" s="65"/>
      <c r="H302" s="65"/>
      <c r="I302" s="65"/>
      <c r="J302" s="65"/>
      <c r="K302" s="65"/>
      <c r="L302" s="18"/>
      <c r="M302" s="18"/>
      <c r="AA302" s="17">
        <f t="shared" si="72"/>
        <v>2039</v>
      </c>
      <c r="AJ302" s="46"/>
      <c r="AK302" s="23"/>
    </row>
    <row r="303" spans="2:37" x14ac:dyDescent="0.25">
      <c r="F303" s="18"/>
      <c r="G303" s="65"/>
      <c r="H303" s="65"/>
      <c r="I303" s="65"/>
      <c r="J303" s="65"/>
      <c r="K303" s="65"/>
      <c r="L303" s="18"/>
      <c r="M303" s="18"/>
      <c r="AA303" s="17">
        <f t="shared" si="72"/>
        <v>2040</v>
      </c>
      <c r="AJ303" s="46"/>
      <c r="AK303" s="23"/>
    </row>
    <row r="304" spans="2:37" x14ac:dyDescent="0.25">
      <c r="F304" s="18"/>
      <c r="G304" s="65"/>
      <c r="H304" s="65"/>
      <c r="I304" s="65"/>
      <c r="J304" s="65"/>
      <c r="K304" s="65"/>
      <c r="L304" s="18"/>
      <c r="M304" s="18"/>
      <c r="AA304" s="17">
        <f t="shared" si="72"/>
        <v>2041</v>
      </c>
      <c r="AJ304" s="46"/>
      <c r="AK304" s="23"/>
    </row>
    <row r="305" spans="6:37" x14ac:dyDescent="0.25">
      <c r="F305" s="18"/>
      <c r="G305" s="65"/>
      <c r="H305" s="65"/>
      <c r="I305" s="65"/>
      <c r="J305" s="65"/>
      <c r="K305" s="65"/>
      <c r="L305" s="18"/>
      <c r="M305" s="18"/>
      <c r="AA305" s="17">
        <f t="shared" si="72"/>
        <v>2042</v>
      </c>
      <c r="AJ305" s="46"/>
      <c r="AK305" s="23"/>
    </row>
    <row r="306" spans="6:37" x14ac:dyDescent="0.25">
      <c r="F306" s="18"/>
      <c r="G306" s="65"/>
      <c r="H306" s="65"/>
      <c r="I306" s="65"/>
      <c r="J306" s="65"/>
      <c r="K306" s="65"/>
      <c r="L306" s="18"/>
      <c r="M306" s="18"/>
      <c r="AA306" s="17">
        <f t="shared" si="72"/>
        <v>2043</v>
      </c>
      <c r="AJ306" s="46"/>
      <c r="AK306" s="23"/>
    </row>
    <row r="307" spans="6:37" x14ac:dyDescent="0.25">
      <c r="F307" s="18"/>
      <c r="G307" s="65"/>
      <c r="H307" s="65"/>
      <c r="I307" s="65"/>
      <c r="J307" s="65"/>
      <c r="K307" s="65"/>
      <c r="L307" s="18"/>
      <c r="M307" s="18"/>
      <c r="AA307" s="17">
        <f t="shared" si="72"/>
        <v>2044</v>
      </c>
      <c r="AJ307" s="46"/>
      <c r="AK307" s="23"/>
    </row>
    <row r="308" spans="6:37" x14ac:dyDescent="0.25">
      <c r="F308" s="18"/>
      <c r="G308" s="65"/>
      <c r="H308" s="65"/>
      <c r="I308" s="65"/>
      <c r="J308" s="65"/>
      <c r="K308" s="65"/>
      <c r="L308" s="18"/>
      <c r="M308" s="18"/>
      <c r="AA308" s="17">
        <f t="shared" si="72"/>
        <v>2045</v>
      </c>
      <c r="AJ308" s="46"/>
      <c r="AK308" s="23"/>
    </row>
    <row r="309" spans="6:37" x14ac:dyDescent="0.25">
      <c r="F309" s="18"/>
      <c r="G309" s="65"/>
      <c r="H309" s="65"/>
      <c r="I309" s="65"/>
      <c r="J309" s="65"/>
      <c r="K309" s="65"/>
      <c r="L309" s="18"/>
      <c r="M309" s="18"/>
      <c r="AA309" s="17">
        <f t="shared" si="72"/>
        <v>2046</v>
      </c>
      <c r="AJ309" s="46"/>
      <c r="AK309" s="23"/>
    </row>
    <row r="310" spans="6:37" x14ac:dyDescent="0.25">
      <c r="F310" s="18"/>
      <c r="G310" s="65"/>
      <c r="H310" s="65"/>
      <c r="I310" s="65"/>
      <c r="J310" s="65"/>
      <c r="K310" s="65"/>
      <c r="L310" s="18"/>
      <c r="M310" s="18"/>
      <c r="AA310" s="17">
        <f t="shared" si="72"/>
        <v>2047</v>
      </c>
      <c r="AJ310" s="46"/>
      <c r="AK310" s="23"/>
    </row>
    <row r="311" spans="6:37" x14ac:dyDescent="0.25">
      <c r="F311" s="18"/>
      <c r="G311" s="65"/>
      <c r="H311" s="65"/>
      <c r="I311" s="65"/>
      <c r="J311" s="65"/>
      <c r="K311" s="65"/>
      <c r="L311" s="18"/>
      <c r="M311" s="18"/>
      <c r="AA311" s="17">
        <f t="shared" si="72"/>
        <v>2048</v>
      </c>
      <c r="AJ311" s="46"/>
      <c r="AK311" s="23"/>
    </row>
    <row r="312" spans="6:37" x14ac:dyDescent="0.25">
      <c r="F312" s="18"/>
      <c r="G312" s="65"/>
      <c r="H312" s="65"/>
      <c r="I312" s="65"/>
      <c r="J312" s="65"/>
      <c r="K312" s="65"/>
      <c r="L312" s="18"/>
      <c r="M312" s="18"/>
      <c r="AA312" s="17">
        <f t="shared" si="72"/>
        <v>2049</v>
      </c>
      <c r="AJ312" s="46"/>
      <c r="AK312" s="23"/>
    </row>
    <row r="313" spans="6:37" x14ac:dyDescent="0.25">
      <c r="F313" s="18"/>
      <c r="G313" s="65"/>
      <c r="H313" s="65"/>
      <c r="I313" s="65"/>
      <c r="J313" s="65"/>
      <c r="K313" s="65"/>
      <c r="L313" s="18"/>
      <c r="M313" s="18"/>
      <c r="AA313" s="17">
        <f t="shared" si="72"/>
        <v>2050</v>
      </c>
      <c r="AJ313" s="46"/>
      <c r="AK313" s="23"/>
    </row>
    <row r="314" spans="6:37" x14ac:dyDescent="0.25">
      <c r="F314" s="18"/>
      <c r="G314" s="65"/>
      <c r="H314" s="65"/>
      <c r="I314" s="65"/>
      <c r="J314" s="65"/>
      <c r="K314" s="65"/>
      <c r="L314" s="18"/>
      <c r="M314" s="18"/>
      <c r="AJ314" s="46"/>
      <c r="AK314" s="23"/>
    </row>
    <row r="315" spans="6:37" x14ac:dyDescent="0.25">
      <c r="F315" s="18"/>
      <c r="G315" s="65"/>
      <c r="H315" s="65"/>
      <c r="I315" s="65"/>
      <c r="J315" s="65"/>
      <c r="K315" s="65"/>
      <c r="L315" s="18"/>
      <c r="M315" s="18"/>
      <c r="AJ315" s="46"/>
      <c r="AK315" s="23"/>
    </row>
    <row r="316" spans="6:37" x14ac:dyDescent="0.25">
      <c r="F316" s="18"/>
      <c r="G316" s="65"/>
      <c r="H316" s="65"/>
      <c r="I316" s="65"/>
      <c r="J316" s="65"/>
      <c r="K316" s="65"/>
      <c r="L316" s="18"/>
      <c r="M316" s="18"/>
      <c r="AJ316" s="46"/>
      <c r="AK316" s="23"/>
    </row>
    <row r="317" spans="6:37" x14ac:dyDescent="0.25">
      <c r="F317" s="18"/>
      <c r="G317" s="65"/>
      <c r="H317" s="65"/>
      <c r="I317" s="65"/>
      <c r="J317" s="65"/>
      <c r="K317" s="65"/>
      <c r="L317" s="18"/>
      <c r="M317" s="18"/>
      <c r="AJ317" s="46"/>
      <c r="AK317" s="23"/>
    </row>
    <row r="318" spans="6:37" x14ac:dyDescent="0.25">
      <c r="F318" s="18"/>
      <c r="G318" s="65"/>
      <c r="H318" s="65"/>
      <c r="I318" s="65"/>
      <c r="J318" s="65"/>
      <c r="K318" s="65"/>
      <c r="L318" s="18"/>
      <c r="M318" s="18"/>
      <c r="AJ318" s="46"/>
      <c r="AK318" s="23"/>
    </row>
    <row r="319" spans="6:37" x14ac:dyDescent="0.25">
      <c r="F319" s="18"/>
      <c r="G319" s="65"/>
      <c r="H319" s="65"/>
      <c r="I319" s="65"/>
      <c r="J319" s="65"/>
      <c r="K319" s="65"/>
      <c r="L319" s="18"/>
      <c r="M319" s="18"/>
      <c r="AJ319" s="46"/>
      <c r="AK319" s="23"/>
    </row>
    <row r="320" spans="6:37" x14ac:dyDescent="0.25">
      <c r="F320" s="18"/>
      <c r="G320" s="65"/>
      <c r="H320" s="65"/>
      <c r="I320" s="65"/>
      <c r="J320" s="65"/>
      <c r="K320" s="65"/>
      <c r="L320" s="18"/>
      <c r="M320" s="18"/>
      <c r="AJ320" s="46"/>
      <c r="AK320" s="23"/>
    </row>
    <row r="321" spans="6:37" x14ac:dyDescent="0.25">
      <c r="F321" s="18"/>
      <c r="G321" s="65"/>
      <c r="H321" s="65"/>
      <c r="I321" s="65"/>
      <c r="J321" s="65"/>
      <c r="K321" s="65"/>
      <c r="L321" s="18"/>
      <c r="M321" s="18"/>
      <c r="AJ321" s="46"/>
      <c r="AK321" s="23"/>
    </row>
    <row r="322" spans="6:37" x14ac:dyDescent="0.25">
      <c r="F322" s="18"/>
      <c r="G322" s="65"/>
      <c r="H322" s="65"/>
      <c r="I322" s="65"/>
      <c r="J322" s="65"/>
      <c r="K322" s="65"/>
      <c r="L322" s="18"/>
      <c r="M322" s="18"/>
      <c r="AJ322" s="46"/>
      <c r="AK322" s="23"/>
    </row>
    <row r="323" spans="6:37" x14ac:dyDescent="0.25">
      <c r="F323" s="18"/>
      <c r="G323" s="65"/>
      <c r="H323" s="65"/>
      <c r="I323" s="65"/>
      <c r="J323" s="65"/>
      <c r="K323" s="65"/>
      <c r="L323" s="18"/>
      <c r="M323" s="18"/>
      <c r="AJ323" s="46"/>
      <c r="AK323" s="23"/>
    </row>
    <row r="324" spans="6:37" x14ac:dyDescent="0.25">
      <c r="F324" s="18"/>
      <c r="G324" s="65"/>
      <c r="H324" s="65"/>
      <c r="I324" s="65"/>
      <c r="J324" s="65"/>
      <c r="K324" s="65"/>
      <c r="L324" s="18"/>
      <c r="M324" s="18"/>
      <c r="AJ324" s="46"/>
      <c r="AK324" s="23"/>
    </row>
    <row r="325" spans="6:37" x14ac:dyDescent="0.25">
      <c r="F325" s="18"/>
      <c r="G325" s="65"/>
      <c r="H325" s="65"/>
      <c r="I325" s="65"/>
      <c r="J325" s="65"/>
      <c r="K325" s="65"/>
      <c r="L325" s="18"/>
      <c r="M325" s="18"/>
      <c r="AJ325" s="46"/>
      <c r="AK325" s="23"/>
    </row>
    <row r="326" spans="6:37" x14ac:dyDescent="0.25">
      <c r="F326" s="18"/>
      <c r="G326" s="65"/>
      <c r="H326" s="65"/>
      <c r="I326" s="65"/>
      <c r="J326" s="65"/>
      <c r="K326" s="65"/>
      <c r="L326" s="18"/>
      <c r="M326" s="18"/>
      <c r="AJ326" s="46"/>
      <c r="AK326" s="23"/>
    </row>
    <row r="327" spans="6:37" x14ac:dyDescent="0.25">
      <c r="F327" s="18"/>
      <c r="G327" s="65"/>
      <c r="H327" s="65"/>
      <c r="I327" s="65"/>
      <c r="J327" s="65"/>
      <c r="K327" s="65"/>
      <c r="L327" s="18"/>
      <c r="M327" s="18"/>
      <c r="AJ327" s="46"/>
      <c r="AK327" s="23"/>
    </row>
    <row r="328" spans="6:37" x14ac:dyDescent="0.25">
      <c r="F328" s="18"/>
      <c r="G328" s="65"/>
      <c r="H328" s="65"/>
      <c r="I328" s="65"/>
      <c r="J328" s="65"/>
      <c r="K328" s="65"/>
      <c r="L328" s="18"/>
      <c r="M328" s="18"/>
      <c r="AJ328" s="46"/>
      <c r="AK328" s="23"/>
    </row>
    <row r="329" spans="6:37" x14ac:dyDescent="0.25">
      <c r="F329" s="18"/>
      <c r="G329" s="65"/>
      <c r="H329" s="65"/>
      <c r="I329" s="65"/>
      <c r="J329" s="65"/>
      <c r="K329" s="65"/>
      <c r="L329" s="18"/>
      <c r="M329" s="18"/>
      <c r="AJ329" s="46"/>
      <c r="AK329" s="23"/>
    </row>
    <row r="330" spans="6:37" x14ac:dyDescent="0.25">
      <c r="F330" s="18"/>
      <c r="G330" s="65"/>
      <c r="H330" s="65"/>
      <c r="I330" s="65"/>
      <c r="J330" s="65"/>
      <c r="K330" s="65"/>
      <c r="L330" s="18"/>
      <c r="M330" s="18"/>
      <c r="AJ330" s="46"/>
      <c r="AK330" s="23"/>
    </row>
    <row r="331" spans="6:37" x14ac:dyDescent="0.25">
      <c r="F331" s="18"/>
      <c r="G331" s="65"/>
      <c r="H331" s="65"/>
      <c r="I331" s="65"/>
      <c r="J331" s="65"/>
      <c r="K331" s="65"/>
      <c r="L331" s="18"/>
      <c r="M331" s="18"/>
      <c r="AJ331" s="46"/>
      <c r="AK331" s="23"/>
    </row>
    <row r="332" spans="6:37" x14ac:dyDescent="0.25">
      <c r="F332" s="18"/>
      <c r="G332" s="65"/>
      <c r="H332" s="65"/>
      <c r="I332" s="65"/>
      <c r="J332" s="65"/>
      <c r="K332" s="65"/>
      <c r="L332" s="18"/>
      <c r="M332" s="18"/>
      <c r="AJ332" s="46"/>
      <c r="AK332" s="23"/>
    </row>
    <row r="333" spans="6:37" x14ac:dyDescent="0.25">
      <c r="F333" s="18"/>
      <c r="G333" s="65"/>
      <c r="H333" s="65"/>
      <c r="I333" s="65"/>
      <c r="J333" s="65"/>
      <c r="K333" s="65"/>
      <c r="L333" s="18"/>
      <c r="M333" s="18"/>
      <c r="AJ333" s="46"/>
      <c r="AK333" s="23"/>
    </row>
    <row r="334" spans="6:37" x14ac:dyDescent="0.25">
      <c r="F334" s="18"/>
      <c r="G334" s="65"/>
      <c r="H334" s="65"/>
      <c r="I334" s="65"/>
      <c r="J334" s="65"/>
      <c r="K334" s="65"/>
      <c r="L334" s="18"/>
      <c r="M334" s="18"/>
      <c r="AJ334" s="46"/>
      <c r="AK334" s="23"/>
    </row>
    <row r="335" spans="6:37" x14ac:dyDescent="0.25">
      <c r="F335" s="18"/>
      <c r="G335" s="65"/>
      <c r="H335" s="65"/>
      <c r="I335" s="65"/>
      <c r="J335" s="65"/>
      <c r="K335" s="65"/>
      <c r="L335" s="18"/>
      <c r="M335" s="18"/>
      <c r="AJ335" s="46"/>
      <c r="AK335" s="23"/>
    </row>
    <row r="336" spans="6:37" x14ac:dyDescent="0.25">
      <c r="F336" s="18"/>
      <c r="G336" s="65"/>
      <c r="H336" s="65"/>
      <c r="I336" s="65"/>
      <c r="J336" s="65"/>
      <c r="K336" s="65"/>
      <c r="L336" s="18"/>
      <c r="M336" s="18"/>
      <c r="AJ336" s="46"/>
      <c r="AK336" s="23"/>
    </row>
    <row r="337" spans="6:37" x14ac:dyDescent="0.25">
      <c r="F337" s="18"/>
      <c r="G337" s="65"/>
      <c r="H337" s="65"/>
      <c r="I337" s="65"/>
      <c r="J337" s="65"/>
      <c r="K337" s="65"/>
      <c r="L337" s="18"/>
      <c r="M337" s="18"/>
      <c r="AJ337" s="46"/>
      <c r="AK337" s="23"/>
    </row>
    <row r="338" spans="6:37" x14ac:dyDescent="0.25">
      <c r="F338" s="18"/>
      <c r="G338" s="65"/>
      <c r="H338" s="65"/>
      <c r="I338" s="65"/>
      <c r="J338" s="65"/>
      <c r="K338" s="65"/>
      <c r="L338" s="18"/>
      <c r="M338" s="18"/>
      <c r="AJ338" s="46"/>
      <c r="AK338" s="23"/>
    </row>
    <row r="339" spans="6:37" x14ac:dyDescent="0.25">
      <c r="F339" s="18"/>
      <c r="G339" s="65"/>
      <c r="H339" s="65"/>
      <c r="I339" s="65"/>
      <c r="J339" s="65"/>
      <c r="K339" s="65"/>
      <c r="L339" s="18"/>
      <c r="M339" s="18"/>
      <c r="AJ339" s="46"/>
      <c r="AK339" s="23"/>
    </row>
    <row r="340" spans="6:37" x14ac:dyDescent="0.25">
      <c r="F340" s="18"/>
      <c r="G340" s="65"/>
      <c r="H340" s="65"/>
      <c r="I340" s="65"/>
      <c r="J340" s="65"/>
      <c r="K340" s="65"/>
      <c r="L340" s="18"/>
      <c r="M340" s="18"/>
      <c r="AJ340" s="46"/>
      <c r="AK340" s="23"/>
    </row>
    <row r="341" spans="6:37" x14ac:dyDescent="0.25">
      <c r="F341" s="18"/>
      <c r="G341" s="65"/>
      <c r="H341" s="65"/>
      <c r="I341" s="65"/>
      <c r="J341" s="65"/>
      <c r="K341" s="65"/>
      <c r="L341" s="18"/>
      <c r="M341" s="18"/>
      <c r="AJ341" s="46"/>
      <c r="AK341" s="23"/>
    </row>
    <row r="342" spans="6:37" x14ac:dyDescent="0.25">
      <c r="F342" s="18"/>
      <c r="G342" s="65"/>
      <c r="H342" s="65"/>
      <c r="I342" s="65"/>
      <c r="J342" s="65"/>
      <c r="K342" s="65"/>
      <c r="L342" s="18"/>
      <c r="M342" s="18"/>
      <c r="AJ342" s="46"/>
      <c r="AK342" s="23"/>
    </row>
    <row r="343" spans="6:37" x14ac:dyDescent="0.25">
      <c r="F343" s="18"/>
      <c r="G343" s="65"/>
      <c r="H343" s="65"/>
      <c r="I343" s="65"/>
      <c r="J343" s="65"/>
      <c r="K343" s="65"/>
      <c r="L343" s="18"/>
      <c r="M343" s="18"/>
      <c r="AJ343" s="46"/>
      <c r="AK343" s="23"/>
    </row>
    <row r="344" spans="6:37" x14ac:dyDescent="0.25">
      <c r="F344" s="18"/>
      <c r="G344" s="65"/>
      <c r="H344" s="65"/>
      <c r="I344" s="65"/>
      <c r="J344" s="65"/>
      <c r="K344" s="65"/>
      <c r="L344" s="18"/>
      <c r="M344" s="18"/>
      <c r="AJ344" s="46"/>
      <c r="AK344" s="23"/>
    </row>
    <row r="345" spans="6:37" x14ac:dyDescent="0.25">
      <c r="F345" s="18"/>
      <c r="G345" s="65"/>
      <c r="H345" s="65"/>
      <c r="I345" s="65"/>
      <c r="J345" s="65"/>
      <c r="K345" s="65"/>
      <c r="L345" s="18"/>
      <c r="M345" s="18"/>
      <c r="AJ345" s="46"/>
      <c r="AK345" s="23"/>
    </row>
    <row r="346" spans="6:37" x14ac:dyDescent="0.25">
      <c r="F346" s="18"/>
      <c r="G346" s="65"/>
      <c r="H346" s="65"/>
      <c r="I346" s="65"/>
      <c r="J346" s="65"/>
      <c r="K346" s="65"/>
      <c r="L346" s="18"/>
      <c r="M346" s="18"/>
      <c r="AJ346" s="46"/>
      <c r="AK346" s="23"/>
    </row>
    <row r="347" spans="6:37" x14ac:dyDescent="0.25">
      <c r="F347" s="18"/>
      <c r="G347" s="65"/>
      <c r="H347" s="65"/>
      <c r="I347" s="65"/>
      <c r="J347" s="65"/>
      <c r="K347" s="65"/>
      <c r="L347" s="18"/>
      <c r="M347" s="18"/>
      <c r="AJ347" s="46"/>
      <c r="AK347" s="23"/>
    </row>
    <row r="348" spans="6:37" x14ac:dyDescent="0.25">
      <c r="F348" s="18"/>
      <c r="G348" s="65"/>
      <c r="H348" s="65"/>
      <c r="I348" s="65"/>
      <c r="J348" s="65"/>
      <c r="K348" s="65"/>
      <c r="L348" s="18"/>
      <c r="M348" s="18"/>
      <c r="AJ348" s="46"/>
      <c r="AK348" s="23"/>
    </row>
    <row r="349" spans="6:37" x14ac:dyDescent="0.25">
      <c r="F349" s="18"/>
      <c r="G349" s="65"/>
      <c r="H349" s="65"/>
      <c r="I349" s="65"/>
      <c r="J349" s="65"/>
      <c r="K349" s="65"/>
      <c r="L349" s="18"/>
      <c r="M349" s="18"/>
      <c r="AJ349" s="46"/>
      <c r="AK349" s="23"/>
    </row>
    <row r="350" spans="6:37" x14ac:dyDescent="0.25">
      <c r="F350" s="18"/>
      <c r="G350" s="65"/>
      <c r="H350" s="65"/>
      <c r="I350" s="65"/>
      <c r="J350" s="65"/>
      <c r="K350" s="65"/>
      <c r="L350" s="18"/>
      <c r="M350" s="18"/>
      <c r="AJ350" s="46"/>
      <c r="AK350" s="23"/>
    </row>
    <row r="351" spans="6:37" x14ac:dyDescent="0.25">
      <c r="F351" s="18"/>
      <c r="G351" s="65"/>
      <c r="H351" s="65"/>
      <c r="I351" s="65"/>
      <c r="J351" s="65"/>
      <c r="K351" s="65"/>
      <c r="L351" s="18"/>
      <c r="M351" s="18"/>
      <c r="AJ351" s="46"/>
      <c r="AK351" s="23"/>
    </row>
    <row r="352" spans="6:37" x14ac:dyDescent="0.25">
      <c r="F352" s="18"/>
      <c r="G352" s="65"/>
      <c r="H352" s="65"/>
      <c r="I352" s="65"/>
      <c r="J352" s="65"/>
      <c r="K352" s="65"/>
      <c r="L352" s="18"/>
      <c r="M352" s="18"/>
      <c r="AJ352" s="46"/>
      <c r="AK352" s="23"/>
    </row>
    <row r="353" spans="6:37" x14ac:dyDescent="0.25">
      <c r="F353" s="18"/>
      <c r="G353" s="65"/>
      <c r="H353" s="65"/>
      <c r="I353" s="65"/>
      <c r="J353" s="65"/>
      <c r="K353" s="65"/>
      <c r="L353" s="18"/>
      <c r="M353" s="18"/>
      <c r="AJ353" s="46"/>
      <c r="AK353" s="23"/>
    </row>
    <row r="354" spans="6:37" x14ac:dyDescent="0.25">
      <c r="F354" s="18"/>
      <c r="G354" s="65"/>
      <c r="H354" s="65"/>
      <c r="I354" s="65"/>
      <c r="J354" s="65"/>
      <c r="K354" s="65"/>
      <c r="L354" s="18"/>
      <c r="M354" s="18"/>
      <c r="AJ354" s="46"/>
      <c r="AK354" s="23"/>
    </row>
    <row r="355" spans="6:37" x14ac:dyDescent="0.25">
      <c r="F355" s="18"/>
      <c r="G355" s="65"/>
      <c r="H355" s="65"/>
      <c r="I355" s="65"/>
      <c r="J355" s="65"/>
      <c r="K355" s="65"/>
      <c r="L355" s="18"/>
      <c r="M355" s="18"/>
      <c r="AJ355" s="46"/>
      <c r="AK355" s="23"/>
    </row>
    <row r="356" spans="6:37" x14ac:dyDescent="0.25">
      <c r="F356" s="18"/>
      <c r="G356" s="65"/>
      <c r="H356" s="65"/>
      <c r="I356" s="65"/>
      <c r="J356" s="65"/>
      <c r="K356" s="65"/>
      <c r="L356" s="18"/>
      <c r="M356" s="18"/>
      <c r="AJ356" s="46"/>
      <c r="AK356" s="23"/>
    </row>
    <row r="357" spans="6:37" x14ac:dyDescent="0.25">
      <c r="F357" s="18"/>
      <c r="G357" s="65"/>
      <c r="H357" s="65"/>
      <c r="I357" s="65"/>
      <c r="J357" s="65"/>
      <c r="K357" s="65"/>
      <c r="L357" s="18"/>
      <c r="M357" s="18"/>
      <c r="AJ357" s="46"/>
      <c r="AK357" s="23"/>
    </row>
    <row r="358" spans="6:37" x14ac:dyDescent="0.25">
      <c r="F358" s="18"/>
      <c r="G358" s="65"/>
      <c r="H358" s="65"/>
      <c r="I358" s="65"/>
      <c r="J358" s="65"/>
      <c r="K358" s="65"/>
      <c r="L358" s="18"/>
      <c r="M358" s="18"/>
      <c r="AJ358" s="46"/>
      <c r="AK358" s="23"/>
    </row>
    <row r="359" spans="6:37" x14ac:dyDescent="0.25">
      <c r="F359" s="18"/>
      <c r="G359" s="65"/>
      <c r="H359" s="65"/>
      <c r="I359" s="65"/>
      <c r="J359" s="65"/>
      <c r="K359" s="65"/>
      <c r="L359" s="18"/>
      <c r="M359" s="18"/>
      <c r="AJ359" s="46"/>
      <c r="AK359" s="23"/>
    </row>
    <row r="360" spans="6:37" x14ac:dyDescent="0.25">
      <c r="F360" s="18"/>
      <c r="G360" s="65"/>
      <c r="H360" s="65"/>
      <c r="I360" s="65"/>
      <c r="J360" s="65"/>
      <c r="K360" s="65"/>
      <c r="L360" s="18"/>
      <c r="M360" s="18"/>
      <c r="AJ360" s="46"/>
      <c r="AK360" s="23"/>
    </row>
    <row r="361" spans="6:37" x14ac:dyDescent="0.25">
      <c r="F361" s="18"/>
      <c r="G361" s="65"/>
      <c r="H361" s="65"/>
      <c r="I361" s="65"/>
      <c r="J361" s="65"/>
      <c r="K361" s="65"/>
      <c r="L361" s="18"/>
      <c r="M361" s="18"/>
      <c r="AJ361" s="46"/>
      <c r="AK361" s="23"/>
    </row>
    <row r="362" spans="6:37" x14ac:dyDescent="0.25">
      <c r="F362" s="18"/>
      <c r="G362" s="65"/>
      <c r="H362" s="65"/>
      <c r="I362" s="65"/>
      <c r="J362" s="65"/>
      <c r="K362" s="65"/>
      <c r="L362" s="18"/>
      <c r="M362" s="18"/>
      <c r="AJ362" s="46"/>
      <c r="AK362" s="23"/>
    </row>
    <row r="363" spans="6:37" x14ac:dyDescent="0.25">
      <c r="F363" s="18"/>
      <c r="G363" s="65"/>
      <c r="H363" s="65"/>
      <c r="I363" s="65"/>
      <c r="J363" s="65"/>
      <c r="K363" s="65"/>
      <c r="L363" s="18"/>
      <c r="M363" s="18"/>
      <c r="AJ363" s="46"/>
      <c r="AK363" s="23"/>
    </row>
    <row r="364" spans="6:37" x14ac:dyDescent="0.25">
      <c r="F364" s="18"/>
      <c r="G364" s="65"/>
      <c r="H364" s="65"/>
      <c r="I364" s="65"/>
      <c r="J364" s="65"/>
      <c r="K364" s="65"/>
      <c r="L364" s="18"/>
      <c r="M364" s="18"/>
      <c r="AJ364" s="46"/>
      <c r="AK364" s="23"/>
    </row>
    <row r="365" spans="6:37" x14ac:dyDescent="0.25">
      <c r="F365" s="18"/>
      <c r="G365" s="65"/>
      <c r="H365" s="65"/>
      <c r="I365" s="65"/>
      <c r="J365" s="65"/>
      <c r="K365" s="65"/>
      <c r="L365" s="18"/>
      <c r="M365" s="18"/>
      <c r="AJ365" s="46"/>
      <c r="AK365" s="23"/>
    </row>
    <row r="366" spans="6:37" x14ac:dyDescent="0.25">
      <c r="F366" s="18"/>
      <c r="G366" s="65"/>
      <c r="H366" s="65"/>
      <c r="I366" s="65"/>
      <c r="J366" s="65"/>
      <c r="K366" s="65"/>
      <c r="L366" s="18"/>
      <c r="M366" s="18"/>
      <c r="AJ366" s="46"/>
      <c r="AK366" s="23"/>
    </row>
    <row r="367" spans="6:37" x14ac:dyDescent="0.25">
      <c r="F367" s="18"/>
      <c r="G367" s="65"/>
      <c r="H367" s="65"/>
      <c r="I367" s="65"/>
      <c r="J367" s="65"/>
      <c r="K367" s="65"/>
      <c r="L367" s="18"/>
      <c r="M367" s="18"/>
      <c r="AJ367" s="46"/>
      <c r="AK367" s="23"/>
    </row>
    <row r="368" spans="6:37" x14ac:dyDescent="0.25">
      <c r="F368" s="18"/>
      <c r="G368" s="65"/>
      <c r="H368" s="65"/>
      <c r="I368" s="65"/>
      <c r="J368" s="65"/>
      <c r="K368" s="65"/>
      <c r="L368" s="18"/>
      <c r="M368" s="18"/>
      <c r="AJ368" s="46"/>
      <c r="AK368" s="23"/>
    </row>
    <row r="369" spans="6:37" x14ac:dyDescent="0.25">
      <c r="F369" s="18"/>
      <c r="G369" s="65"/>
      <c r="H369" s="65"/>
      <c r="I369" s="65"/>
      <c r="J369" s="65"/>
      <c r="K369" s="65"/>
      <c r="L369" s="18"/>
      <c r="M369" s="18"/>
      <c r="AJ369" s="46"/>
      <c r="AK369" s="23"/>
    </row>
    <row r="370" spans="6:37" x14ac:dyDescent="0.25">
      <c r="F370" s="18"/>
      <c r="G370" s="65"/>
      <c r="H370" s="65"/>
      <c r="I370" s="65"/>
      <c r="J370" s="65"/>
      <c r="K370" s="65"/>
      <c r="L370" s="18"/>
      <c r="M370" s="18"/>
      <c r="AJ370" s="46"/>
      <c r="AK370" s="23"/>
    </row>
    <row r="371" spans="6:37" x14ac:dyDescent="0.25">
      <c r="F371" s="18"/>
      <c r="G371" s="65"/>
      <c r="H371" s="65"/>
      <c r="I371" s="65"/>
      <c r="J371" s="65"/>
      <c r="K371" s="65"/>
      <c r="L371" s="18"/>
      <c r="M371" s="18"/>
      <c r="AJ371" s="46"/>
      <c r="AK371" s="23"/>
    </row>
    <row r="372" spans="6:37" x14ac:dyDescent="0.25">
      <c r="F372" s="18"/>
      <c r="G372" s="65"/>
      <c r="H372" s="65"/>
      <c r="I372" s="65"/>
      <c r="J372" s="65"/>
      <c r="K372" s="65"/>
      <c r="L372" s="18"/>
      <c r="M372" s="18"/>
      <c r="AJ372" s="46"/>
      <c r="AK372" s="23"/>
    </row>
    <row r="373" spans="6:37" x14ac:dyDescent="0.25">
      <c r="F373" s="18"/>
      <c r="G373" s="65"/>
      <c r="H373" s="65"/>
      <c r="I373" s="65"/>
      <c r="J373" s="65"/>
      <c r="K373" s="65"/>
      <c r="L373" s="18"/>
      <c r="M373" s="18"/>
      <c r="AJ373" s="46"/>
      <c r="AK373" s="23"/>
    </row>
    <row r="374" spans="6:37" x14ac:dyDescent="0.25">
      <c r="F374" s="18"/>
      <c r="G374" s="65"/>
      <c r="H374" s="65"/>
      <c r="I374" s="65"/>
      <c r="J374" s="65"/>
      <c r="K374" s="65"/>
      <c r="L374" s="18"/>
      <c r="M374" s="18"/>
      <c r="AJ374" s="46"/>
      <c r="AK374" s="23"/>
    </row>
    <row r="375" spans="6:37" x14ac:dyDescent="0.25">
      <c r="F375" s="18"/>
      <c r="G375" s="65"/>
      <c r="H375" s="65"/>
      <c r="I375" s="65"/>
      <c r="J375" s="65"/>
      <c r="K375" s="65"/>
      <c r="L375" s="18"/>
      <c r="M375" s="18"/>
      <c r="AJ375" s="46"/>
      <c r="AK375" s="23"/>
    </row>
    <row r="376" spans="6:37" x14ac:dyDescent="0.25">
      <c r="F376" s="18"/>
      <c r="G376" s="65"/>
      <c r="H376" s="65"/>
      <c r="I376" s="65"/>
      <c r="J376" s="65"/>
      <c r="K376" s="65"/>
      <c r="L376" s="18"/>
      <c r="M376" s="18"/>
      <c r="AJ376" s="46"/>
      <c r="AK376" s="23"/>
    </row>
    <row r="377" spans="6:37" x14ac:dyDescent="0.25">
      <c r="F377" s="18"/>
      <c r="G377" s="65"/>
      <c r="H377" s="65"/>
      <c r="I377" s="65"/>
      <c r="J377" s="65"/>
      <c r="K377" s="65"/>
      <c r="L377" s="18"/>
      <c r="M377" s="18"/>
      <c r="AJ377" s="46"/>
      <c r="AK377" s="23"/>
    </row>
    <row r="378" spans="6:37" x14ac:dyDescent="0.25">
      <c r="F378" s="18"/>
      <c r="G378" s="65"/>
      <c r="H378" s="65"/>
      <c r="I378" s="65"/>
      <c r="J378" s="65"/>
      <c r="K378" s="65"/>
      <c r="L378" s="18"/>
      <c r="M378" s="18"/>
      <c r="AJ378" s="46"/>
      <c r="AK378" s="23"/>
    </row>
    <row r="379" spans="6:37" x14ac:dyDescent="0.25">
      <c r="F379" s="18"/>
      <c r="G379" s="65"/>
      <c r="H379" s="65"/>
      <c r="I379" s="65"/>
      <c r="J379" s="65"/>
      <c r="K379" s="65"/>
      <c r="L379" s="18"/>
      <c r="M379" s="18"/>
      <c r="AJ379" s="46"/>
      <c r="AK379" s="23"/>
    </row>
    <row r="380" spans="6:37" x14ac:dyDescent="0.25">
      <c r="F380" s="18"/>
      <c r="G380" s="65"/>
      <c r="H380" s="65"/>
      <c r="I380" s="65"/>
      <c r="J380" s="65"/>
      <c r="K380" s="65"/>
      <c r="L380" s="18"/>
      <c r="M380" s="18"/>
      <c r="AJ380" s="46"/>
      <c r="AK380" s="23"/>
    </row>
    <row r="381" spans="6:37" x14ac:dyDescent="0.25">
      <c r="F381" s="18"/>
      <c r="G381" s="65"/>
      <c r="H381" s="65"/>
      <c r="I381" s="65"/>
      <c r="J381" s="65"/>
      <c r="K381" s="65"/>
      <c r="L381" s="18"/>
      <c r="M381" s="18"/>
      <c r="AJ381" s="46"/>
      <c r="AK381" s="23"/>
    </row>
    <row r="382" spans="6:37" x14ac:dyDescent="0.25">
      <c r="F382" s="18"/>
      <c r="G382" s="65"/>
      <c r="H382" s="65"/>
      <c r="I382" s="65"/>
      <c r="J382" s="65"/>
      <c r="K382" s="65"/>
      <c r="L382" s="18"/>
      <c r="M382" s="18"/>
      <c r="AJ382" s="46"/>
      <c r="AK382" s="23"/>
    </row>
    <row r="383" spans="6:37" x14ac:dyDescent="0.25">
      <c r="F383" s="18"/>
      <c r="G383" s="65"/>
      <c r="H383" s="65"/>
      <c r="I383" s="65"/>
      <c r="J383" s="65"/>
      <c r="K383" s="65"/>
      <c r="L383" s="18"/>
      <c r="M383" s="18"/>
      <c r="AJ383" s="46"/>
      <c r="AK383" s="23"/>
    </row>
    <row r="384" spans="6:37" x14ac:dyDescent="0.25">
      <c r="F384" s="18"/>
      <c r="G384" s="65"/>
      <c r="H384" s="65"/>
      <c r="I384" s="65"/>
      <c r="J384" s="65"/>
      <c r="K384" s="65"/>
      <c r="L384" s="18"/>
      <c r="M384" s="18"/>
      <c r="AJ384" s="46"/>
      <c r="AK384" s="23"/>
    </row>
    <row r="385" spans="6:37" x14ac:dyDescent="0.25">
      <c r="F385" s="18"/>
      <c r="G385" s="65"/>
      <c r="H385" s="65"/>
      <c r="I385" s="65"/>
      <c r="J385" s="65"/>
      <c r="K385" s="65"/>
      <c r="L385" s="18"/>
      <c r="M385" s="18"/>
      <c r="AJ385" s="46"/>
      <c r="AK385" s="23"/>
    </row>
    <row r="386" spans="6:37" x14ac:dyDescent="0.25">
      <c r="F386" s="18"/>
      <c r="G386" s="65"/>
      <c r="H386" s="65"/>
      <c r="I386" s="65"/>
      <c r="J386" s="65"/>
      <c r="K386" s="65"/>
      <c r="L386" s="18"/>
      <c r="M386" s="18"/>
      <c r="AJ386" s="46"/>
      <c r="AK386" s="23"/>
    </row>
    <row r="387" spans="6:37" x14ac:dyDescent="0.25">
      <c r="F387" s="18"/>
      <c r="G387" s="65"/>
      <c r="H387" s="65"/>
      <c r="I387" s="65"/>
      <c r="J387" s="65"/>
      <c r="K387" s="65"/>
      <c r="L387" s="18"/>
      <c r="M387" s="18"/>
      <c r="AJ387" s="46"/>
      <c r="AK387" s="23"/>
    </row>
    <row r="388" spans="6:37" x14ac:dyDescent="0.25">
      <c r="F388" s="18"/>
      <c r="G388" s="65"/>
      <c r="H388" s="65"/>
      <c r="I388" s="65"/>
      <c r="J388" s="65"/>
      <c r="K388" s="65"/>
      <c r="L388" s="18"/>
      <c r="M388" s="18"/>
      <c r="AJ388" s="46"/>
      <c r="AK388" s="23"/>
    </row>
    <row r="389" spans="6:37" x14ac:dyDescent="0.25">
      <c r="F389" s="18"/>
      <c r="G389" s="65"/>
      <c r="H389" s="65"/>
      <c r="I389" s="65"/>
      <c r="J389" s="65"/>
      <c r="K389" s="65"/>
      <c r="L389" s="18"/>
      <c r="M389" s="18"/>
      <c r="AJ389" s="46"/>
      <c r="AK389" s="23"/>
    </row>
    <row r="390" spans="6:37" x14ac:dyDescent="0.25">
      <c r="F390" s="18"/>
      <c r="G390" s="65"/>
      <c r="H390" s="65"/>
      <c r="I390" s="65"/>
      <c r="J390" s="65"/>
      <c r="K390" s="65"/>
      <c r="L390" s="18"/>
      <c r="M390" s="18"/>
      <c r="AJ390" s="46"/>
      <c r="AK390" s="23"/>
    </row>
    <row r="391" spans="6:37" x14ac:dyDescent="0.25">
      <c r="F391" s="18"/>
      <c r="G391" s="65"/>
      <c r="H391" s="65"/>
      <c r="I391" s="65"/>
      <c r="J391" s="65"/>
      <c r="K391" s="65"/>
      <c r="L391" s="18"/>
      <c r="M391" s="18"/>
      <c r="AJ391" s="46"/>
      <c r="AK391" s="23"/>
    </row>
    <row r="392" spans="6:37" x14ac:dyDescent="0.25">
      <c r="F392" s="18"/>
      <c r="G392" s="65"/>
      <c r="H392" s="65"/>
      <c r="I392" s="65"/>
      <c r="J392" s="65"/>
      <c r="K392" s="65"/>
      <c r="L392" s="18"/>
      <c r="M392" s="18"/>
      <c r="AJ392" s="46"/>
      <c r="AK392" s="23"/>
    </row>
    <row r="393" spans="6:37" x14ac:dyDescent="0.25">
      <c r="F393" s="18"/>
      <c r="G393" s="65"/>
      <c r="H393" s="65"/>
      <c r="I393" s="65"/>
      <c r="J393" s="65"/>
      <c r="K393" s="65"/>
      <c r="L393" s="18"/>
      <c r="M393" s="18"/>
      <c r="AJ393" s="46"/>
      <c r="AK393" s="23"/>
    </row>
    <row r="394" spans="6:37" x14ac:dyDescent="0.25">
      <c r="F394" s="18"/>
      <c r="G394" s="65"/>
      <c r="H394" s="65"/>
      <c r="I394" s="65"/>
      <c r="J394" s="65"/>
      <c r="K394" s="65"/>
      <c r="L394" s="18"/>
      <c r="M394" s="18"/>
      <c r="AJ394" s="46"/>
      <c r="AK394" s="23"/>
    </row>
    <row r="395" spans="6:37" x14ac:dyDescent="0.25">
      <c r="F395" s="18"/>
      <c r="G395" s="65"/>
      <c r="H395" s="65"/>
      <c r="I395" s="65"/>
      <c r="J395" s="65"/>
      <c r="K395" s="65"/>
      <c r="L395" s="18"/>
      <c r="M395" s="18"/>
      <c r="AJ395" s="46"/>
      <c r="AK395" s="23"/>
    </row>
    <row r="396" spans="6:37" x14ac:dyDescent="0.25">
      <c r="F396" s="18"/>
      <c r="G396" s="65"/>
      <c r="H396" s="65"/>
      <c r="I396" s="65"/>
      <c r="J396" s="65"/>
      <c r="K396" s="65"/>
      <c r="L396" s="18"/>
      <c r="M396" s="18"/>
      <c r="AJ396" s="46"/>
      <c r="AK396" s="23"/>
    </row>
    <row r="397" spans="6:37" x14ac:dyDescent="0.25">
      <c r="F397" s="18"/>
      <c r="G397" s="65"/>
      <c r="H397" s="65"/>
      <c r="I397" s="65"/>
      <c r="J397" s="65"/>
      <c r="K397" s="65"/>
      <c r="L397" s="18"/>
      <c r="M397" s="18"/>
      <c r="AJ397" s="46"/>
      <c r="AK397" s="23"/>
    </row>
    <row r="398" spans="6:37" x14ac:dyDescent="0.25">
      <c r="F398" s="18"/>
      <c r="G398" s="65"/>
      <c r="H398" s="65"/>
      <c r="I398" s="65"/>
      <c r="J398" s="65"/>
      <c r="K398" s="65"/>
      <c r="L398" s="18"/>
      <c r="M398" s="18"/>
      <c r="AJ398" s="46"/>
      <c r="AK398" s="23"/>
    </row>
    <row r="399" spans="6:37" x14ac:dyDescent="0.25">
      <c r="F399" s="18"/>
      <c r="G399" s="65"/>
      <c r="H399" s="65"/>
      <c r="I399" s="65"/>
      <c r="J399" s="65"/>
      <c r="K399" s="65"/>
      <c r="L399" s="18"/>
      <c r="M399" s="18"/>
      <c r="AJ399" s="46"/>
      <c r="AK399" s="23"/>
    </row>
    <row r="400" spans="6:37" x14ac:dyDescent="0.25">
      <c r="F400" s="18"/>
      <c r="G400" s="65"/>
      <c r="H400" s="65"/>
      <c r="I400" s="65"/>
      <c r="J400" s="65"/>
      <c r="K400" s="65"/>
      <c r="L400" s="18"/>
      <c r="M400" s="18"/>
      <c r="AJ400" s="46"/>
      <c r="AK400" s="23"/>
    </row>
    <row r="401" spans="6:37" x14ac:dyDescent="0.25">
      <c r="F401" s="18"/>
      <c r="G401" s="65"/>
      <c r="H401" s="65"/>
      <c r="I401" s="65"/>
      <c r="J401" s="65"/>
      <c r="K401" s="65"/>
      <c r="L401" s="18"/>
      <c r="M401" s="18"/>
      <c r="AJ401" s="46"/>
      <c r="AK401" s="23"/>
    </row>
    <row r="402" spans="6:37" x14ac:dyDescent="0.25">
      <c r="F402" s="18"/>
      <c r="G402" s="65"/>
      <c r="H402" s="65"/>
      <c r="I402" s="65"/>
      <c r="J402" s="65"/>
      <c r="K402" s="65"/>
      <c r="L402" s="18"/>
      <c r="M402" s="18"/>
      <c r="AJ402" s="46"/>
      <c r="AK402" s="23"/>
    </row>
    <row r="403" spans="6:37" x14ac:dyDescent="0.25">
      <c r="F403" s="18"/>
      <c r="G403" s="65"/>
      <c r="H403" s="65"/>
      <c r="I403" s="65"/>
      <c r="J403" s="65"/>
      <c r="K403" s="65"/>
      <c r="L403" s="18"/>
      <c r="M403" s="18"/>
      <c r="AJ403" s="46"/>
      <c r="AK403" s="23"/>
    </row>
    <row r="404" spans="6:37" x14ac:dyDescent="0.25">
      <c r="F404" s="18"/>
      <c r="G404" s="65"/>
      <c r="H404" s="65"/>
      <c r="I404" s="65"/>
      <c r="J404" s="65"/>
      <c r="K404" s="65"/>
      <c r="L404" s="18"/>
      <c r="M404" s="18"/>
      <c r="AJ404" s="46"/>
      <c r="AK404" s="23"/>
    </row>
    <row r="405" spans="6:37" x14ac:dyDescent="0.25">
      <c r="F405" s="18"/>
      <c r="G405" s="65"/>
      <c r="H405" s="65"/>
      <c r="I405" s="65"/>
      <c r="J405" s="65"/>
      <c r="K405" s="65"/>
      <c r="L405" s="18"/>
      <c r="M405" s="18"/>
      <c r="AJ405" s="46"/>
      <c r="AK405" s="23"/>
    </row>
    <row r="406" spans="6:37" x14ac:dyDescent="0.25">
      <c r="F406" s="18"/>
      <c r="G406" s="65"/>
      <c r="H406" s="65"/>
      <c r="I406" s="65"/>
      <c r="J406" s="65"/>
      <c r="K406" s="65"/>
      <c r="L406" s="18"/>
      <c r="M406" s="18"/>
      <c r="AJ406" s="46"/>
      <c r="AK406" s="23"/>
    </row>
    <row r="407" spans="6:37" x14ac:dyDescent="0.25">
      <c r="F407" s="18"/>
      <c r="G407" s="65"/>
      <c r="H407" s="65"/>
      <c r="I407" s="65"/>
      <c r="J407" s="65"/>
      <c r="K407" s="65"/>
      <c r="L407" s="18"/>
      <c r="M407" s="18"/>
      <c r="AJ407" s="46"/>
      <c r="AK407" s="23"/>
    </row>
    <row r="408" spans="6:37" x14ac:dyDescent="0.25">
      <c r="F408" s="18"/>
      <c r="G408" s="65"/>
      <c r="H408" s="65"/>
      <c r="I408" s="65"/>
      <c r="J408" s="65"/>
      <c r="K408" s="65"/>
      <c r="L408" s="18"/>
      <c r="M408" s="18"/>
      <c r="AJ408" s="46"/>
      <c r="AK408" s="23"/>
    </row>
    <row r="409" spans="6:37" x14ac:dyDescent="0.25">
      <c r="F409" s="18"/>
      <c r="G409" s="65"/>
      <c r="H409" s="65"/>
      <c r="I409" s="65"/>
      <c r="J409" s="65"/>
      <c r="K409" s="65"/>
      <c r="L409" s="18"/>
      <c r="M409" s="18"/>
      <c r="AJ409" s="46"/>
      <c r="AK409" s="23"/>
    </row>
    <row r="410" spans="6:37" x14ac:dyDescent="0.25">
      <c r="F410" s="18"/>
      <c r="G410" s="65"/>
      <c r="H410" s="65"/>
      <c r="I410" s="65"/>
      <c r="J410" s="65"/>
      <c r="K410" s="65"/>
      <c r="L410" s="18"/>
      <c r="M410" s="18"/>
      <c r="AJ410" s="46"/>
      <c r="AK410" s="23"/>
    </row>
    <row r="411" spans="6:37" x14ac:dyDescent="0.25">
      <c r="F411" s="18"/>
      <c r="G411" s="65"/>
      <c r="H411" s="65"/>
      <c r="I411" s="65"/>
      <c r="J411" s="65"/>
      <c r="K411" s="65"/>
      <c r="L411" s="18"/>
      <c r="M411" s="18"/>
      <c r="AJ411" s="46"/>
      <c r="AK411" s="23"/>
    </row>
    <row r="412" spans="6:37" x14ac:dyDescent="0.25">
      <c r="F412" s="18"/>
      <c r="G412" s="65"/>
      <c r="H412" s="65"/>
      <c r="I412" s="65"/>
      <c r="J412" s="65"/>
      <c r="K412" s="65"/>
      <c r="L412" s="18"/>
      <c r="M412" s="18"/>
      <c r="AJ412" s="46"/>
      <c r="AK412" s="23"/>
    </row>
    <row r="413" spans="6:37" x14ac:dyDescent="0.25">
      <c r="F413" s="18"/>
      <c r="G413" s="65"/>
      <c r="H413" s="65"/>
      <c r="I413" s="65"/>
      <c r="J413" s="65"/>
      <c r="K413" s="65"/>
      <c r="L413" s="18"/>
      <c r="M413" s="18"/>
      <c r="AJ413" s="46"/>
      <c r="AK413" s="23"/>
    </row>
    <row r="414" spans="6:37" x14ac:dyDescent="0.25">
      <c r="F414" s="18"/>
      <c r="G414" s="65"/>
      <c r="H414" s="65"/>
      <c r="I414" s="65"/>
      <c r="J414" s="65"/>
      <c r="K414" s="65"/>
      <c r="L414" s="18"/>
      <c r="M414" s="18"/>
      <c r="AJ414" s="46"/>
      <c r="AK414" s="23"/>
    </row>
    <row r="415" spans="6:37" x14ac:dyDescent="0.25">
      <c r="F415" s="18"/>
      <c r="G415" s="65"/>
      <c r="H415" s="65"/>
      <c r="I415" s="65"/>
      <c r="J415" s="65"/>
      <c r="K415" s="65"/>
      <c r="L415" s="18"/>
      <c r="M415" s="18"/>
      <c r="AJ415" s="46"/>
      <c r="AK415" s="23"/>
    </row>
    <row r="416" spans="6:37" x14ac:dyDescent="0.25">
      <c r="F416" s="18"/>
      <c r="G416" s="65"/>
      <c r="H416" s="65"/>
      <c r="I416" s="65"/>
      <c r="J416" s="65"/>
      <c r="K416" s="65"/>
      <c r="L416" s="18"/>
      <c r="M416" s="18"/>
      <c r="AJ416" s="46"/>
      <c r="AK416" s="23"/>
    </row>
    <row r="417" spans="6:37" x14ac:dyDescent="0.25">
      <c r="F417" s="18"/>
      <c r="G417" s="65"/>
      <c r="H417" s="65"/>
      <c r="I417" s="65"/>
      <c r="J417" s="65"/>
      <c r="K417" s="65"/>
      <c r="L417" s="18"/>
      <c r="M417" s="18"/>
      <c r="AJ417" s="46"/>
      <c r="AK417" s="23"/>
    </row>
    <row r="418" spans="6:37" x14ac:dyDescent="0.25">
      <c r="F418" s="18"/>
      <c r="G418" s="65"/>
      <c r="H418" s="65"/>
      <c r="I418" s="65"/>
      <c r="J418" s="65"/>
      <c r="K418" s="65"/>
      <c r="L418" s="18"/>
      <c r="M418" s="18"/>
      <c r="AJ418" s="46"/>
      <c r="AK418" s="23"/>
    </row>
    <row r="419" spans="6:37" x14ac:dyDescent="0.25">
      <c r="F419" s="18"/>
      <c r="G419" s="65"/>
      <c r="H419" s="65"/>
      <c r="I419" s="65"/>
      <c r="J419" s="65"/>
      <c r="K419" s="65"/>
      <c r="L419" s="18"/>
      <c r="M419" s="18"/>
      <c r="AJ419" s="46"/>
      <c r="AK419" s="23"/>
    </row>
    <row r="420" spans="6:37" x14ac:dyDescent="0.25">
      <c r="F420" s="18"/>
      <c r="G420" s="65"/>
      <c r="H420" s="65"/>
      <c r="I420" s="65"/>
      <c r="J420" s="65"/>
      <c r="K420" s="65"/>
      <c r="L420" s="18"/>
      <c r="M420" s="18"/>
      <c r="AJ420" s="46"/>
      <c r="AK420" s="23"/>
    </row>
    <row r="421" spans="6:37" x14ac:dyDescent="0.25">
      <c r="F421" s="18"/>
      <c r="G421" s="65"/>
      <c r="H421" s="65"/>
      <c r="I421" s="65"/>
      <c r="J421" s="65"/>
      <c r="K421" s="65"/>
      <c r="L421" s="18"/>
      <c r="M421" s="18"/>
      <c r="AJ421" s="46"/>
      <c r="AK421" s="23"/>
    </row>
    <row r="422" spans="6:37" x14ac:dyDescent="0.25">
      <c r="F422" s="18"/>
      <c r="G422" s="65"/>
      <c r="H422" s="65"/>
      <c r="I422" s="65"/>
      <c r="J422" s="65"/>
      <c r="K422" s="65"/>
      <c r="L422" s="18"/>
      <c r="M422" s="18"/>
      <c r="AJ422" s="46"/>
      <c r="AK422" s="23"/>
    </row>
    <row r="423" spans="6:37" x14ac:dyDescent="0.25">
      <c r="F423" s="18"/>
      <c r="G423" s="65"/>
      <c r="H423" s="65"/>
      <c r="I423" s="65"/>
      <c r="J423" s="65"/>
      <c r="K423" s="65"/>
      <c r="L423" s="18"/>
      <c r="M423" s="18"/>
      <c r="AJ423" s="46"/>
      <c r="AK423" s="23"/>
    </row>
    <row r="424" spans="6:37" x14ac:dyDescent="0.25">
      <c r="F424" s="18"/>
      <c r="G424" s="65"/>
      <c r="H424" s="65"/>
      <c r="I424" s="65"/>
      <c r="J424" s="65"/>
      <c r="K424" s="65"/>
      <c r="L424" s="18"/>
      <c r="M424" s="18"/>
      <c r="AJ424" s="46"/>
      <c r="AK424" s="23"/>
    </row>
    <row r="425" spans="6:37" x14ac:dyDescent="0.25">
      <c r="F425" s="18"/>
      <c r="G425" s="65"/>
      <c r="H425" s="65"/>
      <c r="I425" s="65"/>
      <c r="J425" s="65"/>
      <c r="K425" s="65"/>
      <c r="L425" s="18"/>
      <c r="M425" s="18"/>
      <c r="AJ425" s="46"/>
      <c r="AK425" s="23"/>
    </row>
    <row r="426" spans="6:37" x14ac:dyDescent="0.25">
      <c r="F426" s="18"/>
      <c r="G426" s="65"/>
      <c r="H426" s="65"/>
      <c r="I426" s="65"/>
      <c r="J426" s="65"/>
      <c r="K426" s="65"/>
      <c r="L426" s="18"/>
      <c r="M426" s="18"/>
      <c r="AJ426" s="46"/>
      <c r="AK426" s="23"/>
    </row>
    <row r="427" spans="6:37" x14ac:dyDescent="0.25">
      <c r="F427" s="18"/>
      <c r="G427" s="65"/>
      <c r="H427" s="65"/>
      <c r="I427" s="65"/>
      <c r="J427" s="65"/>
      <c r="K427" s="65"/>
      <c r="L427" s="18"/>
      <c r="M427" s="18"/>
      <c r="AJ427" s="46"/>
      <c r="AK427" s="23"/>
    </row>
    <row r="428" spans="6:37" x14ac:dyDescent="0.25">
      <c r="F428" s="18"/>
      <c r="G428" s="65"/>
      <c r="H428" s="65"/>
      <c r="I428" s="65"/>
      <c r="J428" s="65"/>
      <c r="K428" s="65"/>
      <c r="L428" s="18"/>
      <c r="M428" s="18"/>
      <c r="AJ428" s="46"/>
      <c r="AK428" s="23"/>
    </row>
    <row r="429" spans="6:37" x14ac:dyDescent="0.25">
      <c r="F429" s="18"/>
      <c r="G429" s="65"/>
      <c r="H429" s="65"/>
      <c r="I429" s="65"/>
      <c r="J429" s="65"/>
      <c r="K429" s="65"/>
      <c r="L429" s="18"/>
      <c r="M429" s="18"/>
      <c r="AJ429" s="46"/>
      <c r="AK429" s="23"/>
    </row>
    <row r="430" spans="6:37" x14ac:dyDescent="0.25">
      <c r="F430" s="18"/>
      <c r="G430" s="65"/>
      <c r="H430" s="65"/>
      <c r="I430" s="65"/>
      <c r="J430" s="65"/>
      <c r="K430" s="65"/>
      <c r="L430" s="18"/>
      <c r="M430" s="18"/>
      <c r="AJ430" s="46"/>
      <c r="AK430" s="23"/>
    </row>
    <row r="431" spans="6:37" x14ac:dyDescent="0.25">
      <c r="F431" s="18"/>
      <c r="G431" s="65"/>
      <c r="H431" s="65"/>
      <c r="I431" s="65"/>
      <c r="J431" s="65"/>
      <c r="K431" s="65"/>
      <c r="L431" s="18"/>
      <c r="M431" s="18"/>
      <c r="AJ431" s="46"/>
      <c r="AK431" s="23"/>
    </row>
    <row r="432" spans="6:37" x14ac:dyDescent="0.25">
      <c r="F432" s="18"/>
      <c r="G432" s="65"/>
      <c r="H432" s="65"/>
      <c r="I432" s="65"/>
      <c r="J432" s="65"/>
      <c r="K432" s="65"/>
      <c r="L432" s="18"/>
      <c r="M432" s="18"/>
      <c r="AJ432" s="46"/>
      <c r="AK432" s="23"/>
    </row>
    <row r="433" spans="6:37" x14ac:dyDescent="0.25">
      <c r="F433" s="18"/>
      <c r="G433" s="65"/>
      <c r="H433" s="65"/>
      <c r="I433" s="65"/>
      <c r="J433" s="65"/>
      <c r="K433" s="65"/>
      <c r="L433" s="18"/>
      <c r="M433" s="18"/>
      <c r="AJ433" s="46"/>
      <c r="AK433" s="23"/>
    </row>
    <row r="434" spans="6:37" x14ac:dyDescent="0.25">
      <c r="F434" s="18"/>
      <c r="G434" s="65"/>
      <c r="H434" s="65"/>
      <c r="I434" s="65"/>
      <c r="J434" s="65"/>
      <c r="K434" s="65"/>
      <c r="L434" s="18"/>
      <c r="M434" s="18"/>
      <c r="AJ434" s="46"/>
      <c r="AK434" s="23"/>
    </row>
    <row r="435" spans="6:37" x14ac:dyDescent="0.25">
      <c r="F435" s="18"/>
      <c r="G435" s="65"/>
      <c r="H435" s="65"/>
      <c r="I435" s="65"/>
      <c r="J435" s="65"/>
      <c r="K435" s="65"/>
      <c r="L435" s="18"/>
      <c r="M435" s="18"/>
      <c r="AJ435" s="46"/>
      <c r="AK435" s="23"/>
    </row>
    <row r="436" spans="6:37" x14ac:dyDescent="0.25">
      <c r="F436" s="18"/>
      <c r="G436" s="65"/>
      <c r="H436" s="65"/>
      <c r="I436" s="65"/>
      <c r="J436" s="65"/>
      <c r="K436" s="65"/>
      <c r="L436" s="18"/>
      <c r="M436" s="18"/>
      <c r="AJ436" s="46"/>
      <c r="AK436" s="23"/>
    </row>
    <row r="437" spans="6:37" x14ac:dyDescent="0.25">
      <c r="F437" s="18"/>
      <c r="G437" s="65"/>
      <c r="H437" s="65"/>
      <c r="I437" s="65"/>
      <c r="J437" s="65"/>
      <c r="K437" s="65"/>
      <c r="L437" s="18"/>
      <c r="M437" s="18"/>
      <c r="AJ437" s="46"/>
      <c r="AK437" s="23"/>
    </row>
    <row r="438" spans="6:37" x14ac:dyDescent="0.25">
      <c r="F438" s="18"/>
      <c r="G438" s="65"/>
      <c r="H438" s="65"/>
      <c r="I438" s="65"/>
      <c r="J438" s="65"/>
      <c r="K438" s="65"/>
      <c r="L438" s="18"/>
      <c r="M438" s="18"/>
      <c r="AJ438" s="46"/>
      <c r="AK438" s="23"/>
    </row>
    <row r="439" spans="6:37" x14ac:dyDescent="0.25">
      <c r="F439" s="18"/>
      <c r="G439" s="65"/>
      <c r="H439" s="65"/>
      <c r="I439" s="65"/>
      <c r="J439" s="65"/>
      <c r="K439" s="65"/>
      <c r="L439" s="18"/>
      <c r="M439" s="18"/>
      <c r="AJ439" s="46"/>
      <c r="AK439" s="23"/>
    </row>
    <row r="440" spans="6:37" x14ac:dyDescent="0.25">
      <c r="F440" s="18"/>
      <c r="G440" s="65"/>
      <c r="H440" s="65"/>
      <c r="I440" s="65"/>
      <c r="J440" s="65"/>
      <c r="K440" s="65"/>
      <c r="L440" s="18"/>
      <c r="M440" s="18"/>
      <c r="AJ440" s="46"/>
      <c r="AK440" s="23"/>
    </row>
    <row r="441" spans="6:37" x14ac:dyDescent="0.25">
      <c r="F441" s="18"/>
      <c r="G441" s="65"/>
      <c r="H441" s="65"/>
      <c r="I441" s="65"/>
      <c r="J441" s="65"/>
      <c r="K441" s="65"/>
      <c r="L441" s="18"/>
      <c r="M441" s="18"/>
      <c r="AJ441" s="46"/>
      <c r="AK441" s="23"/>
    </row>
    <row r="442" spans="6:37" x14ac:dyDescent="0.25">
      <c r="F442" s="18"/>
      <c r="G442" s="65"/>
      <c r="H442" s="65"/>
      <c r="I442" s="65"/>
      <c r="J442" s="65"/>
      <c r="K442" s="65"/>
      <c r="L442" s="18"/>
      <c r="M442" s="18"/>
      <c r="AJ442" s="46"/>
      <c r="AK442" s="23"/>
    </row>
    <row r="443" spans="6:37" x14ac:dyDescent="0.25">
      <c r="F443" s="18"/>
      <c r="G443" s="65"/>
      <c r="H443" s="65"/>
      <c r="I443" s="65"/>
      <c r="J443" s="65"/>
      <c r="K443" s="65"/>
      <c r="L443" s="18"/>
      <c r="M443" s="18"/>
      <c r="AJ443" s="46"/>
      <c r="AK443" s="23"/>
    </row>
    <row r="444" spans="6:37" x14ac:dyDescent="0.25">
      <c r="F444" s="18"/>
      <c r="G444" s="65"/>
      <c r="H444" s="65"/>
      <c r="I444" s="65"/>
      <c r="J444" s="65"/>
      <c r="K444" s="65"/>
      <c r="L444" s="18"/>
      <c r="M444" s="18"/>
      <c r="AJ444" s="46"/>
      <c r="AK444" s="23"/>
    </row>
    <row r="445" spans="6:37" x14ac:dyDescent="0.25">
      <c r="F445" s="18"/>
      <c r="G445" s="65"/>
      <c r="H445" s="65"/>
      <c r="I445" s="65"/>
      <c r="J445" s="65"/>
      <c r="K445" s="65"/>
      <c r="L445" s="18"/>
      <c r="M445" s="18"/>
      <c r="AJ445" s="46"/>
      <c r="AK445" s="23"/>
    </row>
    <row r="446" spans="6:37" x14ac:dyDescent="0.25">
      <c r="F446" s="18"/>
      <c r="G446" s="65"/>
      <c r="H446" s="65"/>
      <c r="I446" s="65"/>
      <c r="J446" s="65"/>
      <c r="K446" s="65"/>
      <c r="L446" s="18"/>
      <c r="M446" s="18"/>
      <c r="AJ446" s="46"/>
      <c r="AK446" s="23"/>
    </row>
    <row r="447" spans="6:37" x14ac:dyDescent="0.25">
      <c r="F447" s="18"/>
      <c r="G447" s="65"/>
      <c r="H447" s="65"/>
      <c r="I447" s="65"/>
      <c r="J447" s="65"/>
      <c r="K447" s="65"/>
      <c r="L447" s="18"/>
      <c r="M447" s="18"/>
      <c r="AJ447" s="46"/>
      <c r="AK447" s="23"/>
    </row>
    <row r="448" spans="6:37" x14ac:dyDescent="0.25">
      <c r="F448" s="18"/>
      <c r="G448" s="65"/>
      <c r="H448" s="65"/>
      <c r="I448" s="65"/>
      <c r="J448" s="65"/>
      <c r="K448" s="65"/>
      <c r="L448" s="18"/>
      <c r="M448" s="18"/>
      <c r="AJ448" s="46"/>
      <c r="AK448" s="23"/>
    </row>
    <row r="449" spans="6:37" x14ac:dyDescent="0.25">
      <c r="F449" s="18"/>
      <c r="G449" s="65"/>
      <c r="H449" s="65"/>
      <c r="I449" s="65"/>
      <c r="J449" s="65"/>
      <c r="K449" s="65"/>
      <c r="L449" s="18"/>
      <c r="M449" s="18"/>
      <c r="AJ449" s="46"/>
      <c r="AK449" s="23"/>
    </row>
    <row r="450" spans="6:37" x14ac:dyDescent="0.25">
      <c r="F450" s="18"/>
      <c r="G450" s="65"/>
      <c r="H450" s="65"/>
      <c r="I450" s="65"/>
      <c r="J450" s="65"/>
      <c r="K450" s="65"/>
      <c r="L450" s="18"/>
      <c r="M450" s="18"/>
      <c r="AJ450" s="46"/>
      <c r="AK450" s="23"/>
    </row>
    <row r="451" spans="6:37" x14ac:dyDescent="0.25">
      <c r="F451" s="18"/>
      <c r="G451" s="65"/>
      <c r="H451" s="65"/>
      <c r="I451" s="65"/>
      <c r="J451" s="65"/>
      <c r="K451" s="65"/>
      <c r="L451" s="18"/>
      <c r="M451" s="18"/>
      <c r="AJ451" s="46"/>
      <c r="AK451" s="23"/>
    </row>
    <row r="452" spans="6:37" x14ac:dyDescent="0.25">
      <c r="F452" s="18"/>
      <c r="G452" s="65"/>
      <c r="H452" s="65"/>
      <c r="I452" s="65"/>
      <c r="J452" s="65"/>
      <c r="K452" s="65"/>
      <c r="L452" s="18"/>
      <c r="M452" s="18"/>
      <c r="AJ452" s="46"/>
      <c r="AK452" s="23"/>
    </row>
    <row r="453" spans="6:37" x14ac:dyDescent="0.25">
      <c r="F453" s="18"/>
      <c r="G453" s="65"/>
      <c r="H453" s="65"/>
      <c r="I453" s="65"/>
      <c r="J453" s="65"/>
      <c r="K453" s="65"/>
      <c r="L453" s="18"/>
      <c r="M453" s="18"/>
      <c r="AJ453" s="46"/>
      <c r="AK453" s="23"/>
    </row>
    <row r="454" spans="6:37" x14ac:dyDescent="0.25">
      <c r="F454" s="18"/>
      <c r="G454" s="65"/>
      <c r="H454" s="65"/>
      <c r="I454" s="65"/>
      <c r="J454" s="65"/>
      <c r="K454" s="65"/>
      <c r="L454" s="18"/>
      <c r="M454" s="18"/>
      <c r="AJ454" s="46"/>
      <c r="AK454" s="23"/>
    </row>
    <row r="455" spans="6:37" x14ac:dyDescent="0.25">
      <c r="F455" s="18"/>
      <c r="G455" s="65"/>
      <c r="H455" s="65"/>
      <c r="I455" s="65"/>
      <c r="J455" s="65"/>
      <c r="K455" s="65"/>
      <c r="L455" s="18"/>
      <c r="M455" s="18"/>
      <c r="AJ455" s="46"/>
      <c r="AK455" s="23"/>
    </row>
    <row r="456" spans="6:37" x14ac:dyDescent="0.25">
      <c r="F456" s="18"/>
      <c r="G456" s="65"/>
      <c r="H456" s="65"/>
      <c r="I456" s="65"/>
      <c r="J456" s="65"/>
      <c r="K456" s="65"/>
      <c r="L456" s="18"/>
      <c r="M456" s="18"/>
      <c r="AJ456" s="46"/>
      <c r="AK456" s="23"/>
    </row>
    <row r="457" spans="6:37" x14ac:dyDescent="0.25">
      <c r="F457" s="18"/>
      <c r="G457" s="65"/>
      <c r="H457" s="65"/>
      <c r="I457" s="65"/>
      <c r="J457" s="65"/>
      <c r="K457" s="65"/>
      <c r="L457" s="18"/>
      <c r="M457" s="18"/>
      <c r="AJ457" s="46"/>
      <c r="AK457" s="23"/>
    </row>
    <row r="458" spans="6:37" x14ac:dyDescent="0.25">
      <c r="F458" s="18"/>
      <c r="G458" s="65"/>
      <c r="H458" s="65"/>
      <c r="I458" s="65"/>
      <c r="J458" s="65"/>
      <c r="K458" s="65"/>
      <c r="L458" s="18"/>
      <c r="M458" s="18"/>
      <c r="AJ458" s="46"/>
      <c r="AK458" s="23"/>
    </row>
    <row r="459" spans="6:37" x14ac:dyDescent="0.25">
      <c r="F459" s="18"/>
      <c r="G459" s="65"/>
      <c r="H459" s="65"/>
      <c r="I459" s="65"/>
      <c r="J459" s="65"/>
      <c r="K459" s="65"/>
      <c r="L459" s="18"/>
      <c r="M459" s="18"/>
      <c r="AJ459" s="46"/>
      <c r="AK459" s="23"/>
    </row>
    <row r="460" spans="6:37" x14ac:dyDescent="0.25">
      <c r="F460" s="18"/>
      <c r="G460" s="65"/>
      <c r="H460" s="65"/>
      <c r="I460" s="65"/>
      <c r="J460" s="65"/>
      <c r="K460" s="65"/>
      <c r="L460" s="18"/>
      <c r="M460" s="18"/>
      <c r="AJ460" s="46"/>
      <c r="AK460" s="23"/>
    </row>
    <row r="461" spans="6:37" x14ac:dyDescent="0.25">
      <c r="F461" s="18"/>
      <c r="G461" s="65"/>
      <c r="H461" s="65"/>
      <c r="I461" s="65"/>
      <c r="J461" s="65"/>
      <c r="K461" s="65"/>
      <c r="L461" s="18"/>
      <c r="M461" s="18"/>
      <c r="AJ461" s="46"/>
      <c r="AK461" s="23"/>
    </row>
    <row r="462" spans="6:37" x14ac:dyDescent="0.25">
      <c r="F462" s="18"/>
      <c r="G462" s="65"/>
      <c r="H462" s="65"/>
      <c r="I462" s="65"/>
      <c r="J462" s="65"/>
      <c r="K462" s="65"/>
      <c r="L462" s="18"/>
      <c r="M462" s="18"/>
      <c r="AJ462" s="46"/>
      <c r="AK462" s="23"/>
    </row>
    <row r="463" spans="6:37" x14ac:dyDescent="0.25">
      <c r="F463" s="18"/>
      <c r="G463" s="65"/>
      <c r="H463" s="65"/>
      <c r="I463" s="65"/>
      <c r="J463" s="65"/>
      <c r="K463" s="65"/>
      <c r="L463" s="18"/>
      <c r="M463" s="18"/>
      <c r="AJ463" s="46"/>
      <c r="AK463" s="23"/>
    </row>
    <row r="464" spans="6:37" x14ac:dyDescent="0.25">
      <c r="F464" s="18"/>
      <c r="G464" s="65"/>
      <c r="H464" s="65"/>
      <c r="I464" s="65"/>
      <c r="J464" s="65"/>
      <c r="K464" s="65"/>
      <c r="L464" s="18"/>
      <c r="M464" s="18"/>
      <c r="AJ464" s="46"/>
      <c r="AK464" s="23"/>
    </row>
    <row r="465" spans="6:37" x14ac:dyDescent="0.25">
      <c r="F465" s="18"/>
      <c r="G465" s="65"/>
      <c r="H465" s="65"/>
      <c r="I465" s="65"/>
      <c r="J465" s="65"/>
      <c r="K465" s="65"/>
      <c r="L465" s="18"/>
      <c r="M465" s="18"/>
      <c r="AJ465" s="46"/>
      <c r="AK465" s="23"/>
    </row>
    <row r="466" spans="6:37" x14ac:dyDescent="0.25">
      <c r="F466" s="18"/>
      <c r="G466" s="65"/>
      <c r="H466" s="65"/>
      <c r="I466" s="65"/>
      <c r="J466" s="65"/>
      <c r="K466" s="65"/>
      <c r="L466" s="18"/>
      <c r="M466" s="18"/>
      <c r="AJ466" s="46"/>
      <c r="AK466" s="23"/>
    </row>
    <row r="467" spans="6:37" x14ac:dyDescent="0.25">
      <c r="F467" s="18"/>
      <c r="G467" s="65"/>
      <c r="H467" s="65"/>
      <c r="I467" s="65"/>
      <c r="J467" s="65"/>
      <c r="K467" s="65"/>
      <c r="L467" s="18"/>
      <c r="M467" s="18"/>
      <c r="AJ467" s="46"/>
      <c r="AK467" s="23"/>
    </row>
    <row r="468" spans="6:37" x14ac:dyDescent="0.25">
      <c r="F468" s="18"/>
      <c r="G468" s="65"/>
      <c r="H468" s="65"/>
      <c r="I468" s="65"/>
      <c r="J468" s="65"/>
      <c r="K468" s="65"/>
      <c r="L468" s="18"/>
      <c r="M468" s="18"/>
      <c r="AJ468" s="46"/>
      <c r="AK468" s="23"/>
    </row>
    <row r="469" spans="6:37" x14ac:dyDescent="0.25">
      <c r="F469" s="18"/>
      <c r="G469" s="65"/>
      <c r="H469" s="65"/>
      <c r="I469" s="65"/>
      <c r="J469" s="65"/>
      <c r="K469" s="65"/>
      <c r="L469" s="18"/>
      <c r="M469" s="18"/>
      <c r="AJ469" s="46"/>
      <c r="AK469" s="23"/>
    </row>
    <row r="470" spans="6:37" x14ac:dyDescent="0.25">
      <c r="F470" s="18"/>
      <c r="G470" s="65"/>
      <c r="H470" s="65"/>
      <c r="I470" s="65"/>
      <c r="J470" s="65"/>
      <c r="K470" s="65"/>
      <c r="L470" s="18"/>
      <c r="M470" s="18"/>
      <c r="AJ470" s="46"/>
      <c r="AK470" s="23"/>
    </row>
    <row r="471" spans="6:37" x14ac:dyDescent="0.25">
      <c r="F471" s="18"/>
      <c r="G471" s="65"/>
      <c r="H471" s="65"/>
      <c r="I471" s="65"/>
      <c r="J471" s="65"/>
      <c r="K471" s="65"/>
      <c r="L471" s="18"/>
      <c r="M471" s="18"/>
      <c r="AJ471" s="46"/>
      <c r="AK471" s="23"/>
    </row>
    <row r="472" spans="6:37" x14ac:dyDescent="0.25">
      <c r="F472" s="18"/>
      <c r="G472" s="65"/>
      <c r="H472" s="65"/>
      <c r="I472" s="65"/>
      <c r="J472" s="65"/>
      <c r="K472" s="65"/>
      <c r="L472" s="18"/>
      <c r="M472" s="18"/>
      <c r="AJ472" s="46"/>
      <c r="AK472" s="23"/>
    </row>
    <row r="473" spans="6:37" x14ac:dyDescent="0.25">
      <c r="F473" s="18"/>
      <c r="G473" s="65"/>
      <c r="H473" s="65"/>
      <c r="I473" s="65"/>
      <c r="J473" s="65"/>
      <c r="K473" s="65"/>
      <c r="L473" s="18"/>
      <c r="M473" s="18"/>
      <c r="AJ473" s="46"/>
      <c r="AK473" s="23"/>
    </row>
    <row r="474" spans="6:37" x14ac:dyDescent="0.25">
      <c r="F474" s="18"/>
      <c r="G474" s="65"/>
      <c r="H474" s="65"/>
      <c r="I474" s="65"/>
      <c r="J474" s="65"/>
      <c r="K474" s="65"/>
      <c r="L474" s="18"/>
      <c r="M474" s="18"/>
      <c r="AJ474" s="46"/>
      <c r="AK474" s="23"/>
    </row>
    <row r="475" spans="6:37" x14ac:dyDescent="0.25">
      <c r="F475" s="18"/>
      <c r="G475" s="65"/>
      <c r="H475" s="65"/>
      <c r="I475" s="65"/>
      <c r="J475" s="65"/>
      <c r="K475" s="65"/>
      <c r="L475" s="18"/>
      <c r="M475" s="18"/>
      <c r="AJ475" s="46"/>
      <c r="AK475" s="23"/>
    </row>
    <row r="476" spans="6:37" x14ac:dyDescent="0.25">
      <c r="F476" s="18"/>
      <c r="G476" s="65"/>
      <c r="H476" s="65"/>
      <c r="I476" s="65"/>
      <c r="J476" s="65"/>
      <c r="K476" s="65"/>
      <c r="L476" s="18"/>
      <c r="M476" s="18"/>
      <c r="AJ476" s="46"/>
      <c r="AK476" s="23"/>
    </row>
    <row r="477" spans="6:37" x14ac:dyDescent="0.25">
      <c r="F477" s="18"/>
      <c r="G477" s="65"/>
      <c r="H477" s="65"/>
      <c r="I477" s="65"/>
      <c r="J477" s="65"/>
      <c r="K477" s="65"/>
      <c r="L477" s="18"/>
      <c r="M477" s="18"/>
      <c r="AJ477" s="46"/>
      <c r="AK477" s="23"/>
    </row>
    <row r="478" spans="6:37" x14ac:dyDescent="0.25">
      <c r="F478" s="18"/>
      <c r="G478" s="65"/>
      <c r="H478" s="65"/>
      <c r="I478" s="65"/>
      <c r="J478" s="65"/>
      <c r="K478" s="65"/>
      <c r="L478" s="18"/>
      <c r="M478" s="18"/>
      <c r="AJ478" s="46"/>
      <c r="AK478" s="23"/>
    </row>
    <row r="479" spans="6:37" x14ac:dyDescent="0.25">
      <c r="F479" s="18"/>
      <c r="G479" s="65"/>
      <c r="H479" s="65"/>
      <c r="I479" s="65"/>
      <c r="J479" s="65"/>
      <c r="K479" s="65"/>
      <c r="L479" s="18"/>
      <c r="M479" s="18"/>
      <c r="AJ479" s="46"/>
      <c r="AK479" s="23"/>
    </row>
    <row r="480" spans="6:37" x14ac:dyDescent="0.25">
      <c r="F480" s="18"/>
      <c r="G480" s="65"/>
      <c r="H480" s="65"/>
      <c r="I480" s="65"/>
      <c r="J480" s="65"/>
      <c r="K480" s="65"/>
      <c r="L480" s="18"/>
      <c r="M480" s="18"/>
      <c r="AJ480" s="46"/>
      <c r="AK480" s="23"/>
    </row>
    <row r="481" spans="6:37" x14ac:dyDescent="0.25">
      <c r="F481" s="18"/>
      <c r="G481" s="65"/>
      <c r="H481" s="65"/>
      <c r="I481" s="65"/>
      <c r="J481" s="65"/>
      <c r="K481" s="65"/>
      <c r="L481" s="18"/>
      <c r="M481" s="18"/>
      <c r="AJ481" s="46"/>
      <c r="AK481" s="23"/>
    </row>
    <row r="482" spans="6:37" x14ac:dyDescent="0.25">
      <c r="F482" s="18"/>
      <c r="G482" s="65"/>
      <c r="H482" s="65"/>
      <c r="I482" s="65"/>
      <c r="J482" s="65"/>
      <c r="K482" s="65"/>
      <c r="L482" s="18"/>
      <c r="M482" s="18"/>
      <c r="AJ482" s="46"/>
      <c r="AK482" s="23"/>
    </row>
    <row r="483" spans="6:37" x14ac:dyDescent="0.25">
      <c r="F483" s="18"/>
      <c r="G483" s="65"/>
      <c r="H483" s="65"/>
      <c r="I483" s="65"/>
      <c r="J483" s="65"/>
      <c r="K483" s="65"/>
      <c r="L483" s="18"/>
      <c r="M483" s="18"/>
      <c r="AJ483" s="46"/>
      <c r="AK483" s="23"/>
    </row>
    <row r="484" spans="6:37" x14ac:dyDescent="0.25">
      <c r="F484" s="18"/>
      <c r="G484" s="65"/>
      <c r="H484" s="65"/>
      <c r="I484" s="65"/>
      <c r="J484" s="65"/>
      <c r="K484" s="65"/>
      <c r="L484" s="18"/>
      <c r="M484" s="18"/>
      <c r="AJ484" s="46"/>
      <c r="AK484" s="23"/>
    </row>
    <row r="485" spans="6:37" x14ac:dyDescent="0.25">
      <c r="F485" s="18"/>
      <c r="G485" s="65"/>
      <c r="H485" s="65"/>
      <c r="I485" s="65"/>
      <c r="J485" s="65"/>
      <c r="K485" s="65"/>
      <c r="L485" s="18"/>
      <c r="M485" s="18"/>
      <c r="AJ485" s="46"/>
      <c r="AK485" s="23"/>
    </row>
    <row r="486" spans="6:37" x14ac:dyDescent="0.25">
      <c r="F486" s="18"/>
      <c r="G486" s="65"/>
      <c r="H486" s="65"/>
      <c r="I486" s="65"/>
      <c r="J486" s="65"/>
      <c r="K486" s="65"/>
      <c r="L486" s="18"/>
      <c r="M486" s="18"/>
      <c r="AJ486" s="46"/>
      <c r="AK486" s="23"/>
    </row>
    <row r="487" spans="6:37" x14ac:dyDescent="0.25">
      <c r="F487" s="18"/>
      <c r="G487" s="65"/>
      <c r="H487" s="65"/>
      <c r="I487" s="65"/>
      <c r="J487" s="65"/>
      <c r="K487" s="65"/>
      <c r="L487" s="18"/>
      <c r="M487" s="18"/>
      <c r="AJ487" s="46"/>
      <c r="AK487" s="23"/>
    </row>
    <row r="488" spans="6:37" x14ac:dyDescent="0.25">
      <c r="F488" s="18"/>
      <c r="G488" s="65"/>
      <c r="H488" s="65"/>
      <c r="I488" s="65"/>
      <c r="J488" s="65"/>
      <c r="K488" s="65"/>
      <c r="L488" s="18"/>
      <c r="M488" s="18"/>
      <c r="AJ488" s="46"/>
      <c r="AK488" s="23"/>
    </row>
    <row r="489" spans="6:37" x14ac:dyDescent="0.25">
      <c r="F489" s="18"/>
      <c r="G489" s="65"/>
      <c r="H489" s="65"/>
      <c r="I489" s="65"/>
      <c r="J489" s="65"/>
      <c r="K489" s="65"/>
      <c r="L489" s="18"/>
      <c r="M489" s="18"/>
      <c r="AJ489" s="46"/>
      <c r="AK489" s="23"/>
    </row>
    <row r="490" spans="6:37" x14ac:dyDescent="0.25">
      <c r="F490" s="18"/>
      <c r="G490" s="65"/>
      <c r="H490" s="65"/>
      <c r="I490" s="65"/>
      <c r="J490" s="65"/>
      <c r="K490" s="65"/>
      <c r="L490" s="18"/>
      <c r="M490" s="18"/>
      <c r="AJ490" s="46"/>
      <c r="AK490" s="23"/>
    </row>
    <row r="491" spans="6:37" x14ac:dyDescent="0.25">
      <c r="F491" s="18"/>
      <c r="G491" s="65"/>
      <c r="H491" s="65"/>
      <c r="I491" s="65"/>
      <c r="J491" s="65"/>
      <c r="K491" s="65"/>
      <c r="L491" s="18"/>
      <c r="M491" s="18"/>
      <c r="AJ491" s="46"/>
      <c r="AK491" s="23"/>
    </row>
    <row r="492" spans="6:37" x14ac:dyDescent="0.25">
      <c r="F492" s="18"/>
      <c r="G492" s="65"/>
      <c r="H492" s="65"/>
      <c r="I492" s="65"/>
      <c r="J492" s="65"/>
      <c r="K492" s="65"/>
      <c r="L492" s="18"/>
      <c r="M492" s="18"/>
      <c r="AJ492" s="46"/>
      <c r="AK492" s="23"/>
    </row>
    <row r="493" spans="6:37" x14ac:dyDescent="0.25">
      <c r="F493" s="18"/>
      <c r="G493" s="65"/>
      <c r="H493" s="65"/>
      <c r="I493" s="65"/>
      <c r="J493" s="65"/>
      <c r="K493" s="65"/>
      <c r="L493" s="18"/>
      <c r="M493" s="18"/>
      <c r="AJ493" s="46"/>
      <c r="AK493" s="23"/>
    </row>
    <row r="494" spans="6:37" x14ac:dyDescent="0.25">
      <c r="F494" s="18"/>
      <c r="G494" s="65"/>
      <c r="H494" s="65"/>
      <c r="I494" s="65"/>
      <c r="J494" s="65"/>
      <c r="K494" s="65"/>
      <c r="L494" s="18"/>
      <c r="M494" s="18"/>
      <c r="AJ494" s="46"/>
      <c r="AK494" s="23"/>
    </row>
    <row r="495" spans="6:37" x14ac:dyDescent="0.25">
      <c r="F495" s="18"/>
      <c r="G495" s="65"/>
      <c r="H495" s="65"/>
      <c r="I495" s="65"/>
      <c r="J495" s="65"/>
      <c r="K495" s="65"/>
      <c r="L495" s="18"/>
      <c r="M495" s="18"/>
      <c r="AJ495" s="46"/>
      <c r="AK495" s="23"/>
    </row>
    <row r="496" spans="6:37" x14ac:dyDescent="0.25">
      <c r="F496" s="18"/>
      <c r="G496" s="65"/>
      <c r="H496" s="65"/>
      <c r="I496" s="65"/>
      <c r="J496" s="65"/>
      <c r="K496" s="65"/>
      <c r="L496" s="18"/>
      <c r="M496" s="18"/>
      <c r="AJ496" s="46"/>
      <c r="AK496" s="23"/>
    </row>
    <row r="497" spans="6:37" x14ac:dyDescent="0.25">
      <c r="F497" s="18"/>
      <c r="G497" s="65"/>
      <c r="H497" s="65"/>
      <c r="I497" s="65"/>
      <c r="J497" s="65"/>
      <c r="K497" s="65"/>
      <c r="L497" s="18"/>
      <c r="M497" s="18"/>
      <c r="AJ497" s="46"/>
      <c r="AK497" s="23"/>
    </row>
    <row r="498" spans="6:37" x14ac:dyDescent="0.25">
      <c r="F498" s="18"/>
      <c r="G498" s="65"/>
      <c r="H498" s="65"/>
      <c r="I498" s="65"/>
      <c r="J498" s="65"/>
      <c r="K498" s="65"/>
      <c r="L498" s="18"/>
      <c r="M498" s="18"/>
      <c r="AJ498" s="46"/>
      <c r="AK498" s="23"/>
    </row>
    <row r="499" spans="6:37" x14ac:dyDescent="0.25">
      <c r="F499" s="18"/>
      <c r="G499" s="65"/>
      <c r="H499" s="65"/>
      <c r="I499" s="65"/>
      <c r="J499" s="65"/>
      <c r="K499" s="65"/>
      <c r="L499" s="18"/>
      <c r="M499" s="18"/>
      <c r="AJ499" s="46"/>
      <c r="AK499" s="23"/>
    </row>
    <row r="500" spans="6:37" x14ac:dyDescent="0.25">
      <c r="F500" s="18"/>
      <c r="G500" s="65"/>
      <c r="H500" s="65"/>
      <c r="I500" s="65"/>
      <c r="J500" s="65"/>
      <c r="K500" s="65"/>
      <c r="L500" s="18"/>
      <c r="M500" s="18"/>
      <c r="AJ500" s="46"/>
      <c r="AK500" s="23"/>
    </row>
    <row r="501" spans="6:37" x14ac:dyDescent="0.25">
      <c r="F501" s="18"/>
      <c r="G501" s="65"/>
      <c r="H501" s="65"/>
      <c r="I501" s="65"/>
      <c r="J501" s="65"/>
      <c r="K501" s="65"/>
      <c r="L501" s="18"/>
      <c r="M501" s="18"/>
      <c r="AJ501" s="46"/>
      <c r="AK501" s="23"/>
    </row>
    <row r="502" spans="6:37" x14ac:dyDescent="0.25">
      <c r="F502" s="18"/>
      <c r="G502" s="65"/>
      <c r="H502" s="65"/>
      <c r="I502" s="65"/>
      <c r="J502" s="65"/>
      <c r="K502" s="65"/>
      <c r="L502" s="18"/>
      <c r="M502" s="18"/>
      <c r="AJ502" s="46"/>
      <c r="AK502" s="23"/>
    </row>
    <row r="503" spans="6:37" x14ac:dyDescent="0.25">
      <c r="F503" s="18"/>
      <c r="G503" s="65"/>
      <c r="H503" s="65"/>
      <c r="I503" s="65"/>
      <c r="J503" s="65"/>
      <c r="K503" s="65"/>
      <c r="L503" s="18"/>
      <c r="M503" s="18"/>
      <c r="AJ503" s="46"/>
      <c r="AK503" s="23"/>
    </row>
    <row r="504" spans="6:37" x14ac:dyDescent="0.25">
      <c r="F504" s="18"/>
      <c r="G504" s="65"/>
      <c r="H504" s="65"/>
      <c r="I504" s="65"/>
      <c r="J504" s="65"/>
      <c r="K504" s="65"/>
      <c r="L504" s="18"/>
      <c r="M504" s="18"/>
      <c r="AJ504" s="46"/>
      <c r="AK504" s="23"/>
    </row>
    <row r="505" spans="6:37" x14ac:dyDescent="0.25">
      <c r="F505" s="18"/>
      <c r="G505" s="65"/>
      <c r="H505" s="65"/>
      <c r="I505" s="65"/>
      <c r="J505" s="65"/>
      <c r="K505" s="65"/>
      <c r="L505" s="18"/>
      <c r="M505" s="18"/>
      <c r="AJ505" s="46"/>
      <c r="AK505" s="23"/>
    </row>
    <row r="506" spans="6:37" x14ac:dyDescent="0.25">
      <c r="F506" s="18"/>
      <c r="G506" s="65"/>
      <c r="H506" s="65"/>
      <c r="I506" s="65"/>
      <c r="J506" s="65"/>
      <c r="K506" s="65"/>
      <c r="L506" s="18"/>
      <c r="M506" s="18"/>
      <c r="AJ506" s="46"/>
      <c r="AK506" s="23"/>
    </row>
    <row r="507" spans="6:37" x14ac:dyDescent="0.25">
      <c r="F507" s="18"/>
      <c r="G507" s="65"/>
      <c r="H507" s="65"/>
      <c r="I507" s="65"/>
      <c r="J507" s="65"/>
      <c r="K507" s="65"/>
      <c r="L507" s="18"/>
      <c r="M507" s="18"/>
      <c r="AJ507" s="46"/>
      <c r="AK507" s="23"/>
    </row>
    <row r="508" spans="6:37" x14ac:dyDescent="0.25">
      <c r="F508" s="18"/>
      <c r="G508" s="65"/>
      <c r="H508" s="65"/>
      <c r="I508" s="65"/>
      <c r="J508" s="65"/>
      <c r="K508" s="65"/>
      <c r="L508" s="18"/>
      <c r="M508" s="18"/>
      <c r="AJ508" s="46"/>
      <c r="AK508" s="23"/>
    </row>
    <row r="509" spans="6:37" x14ac:dyDescent="0.25">
      <c r="F509" s="18"/>
      <c r="G509" s="65"/>
      <c r="H509" s="65"/>
      <c r="I509" s="65"/>
      <c r="J509" s="65"/>
      <c r="K509" s="65"/>
      <c r="L509" s="18"/>
      <c r="M509" s="18"/>
      <c r="AJ509" s="46"/>
      <c r="AK509" s="23"/>
    </row>
    <row r="510" spans="6:37" x14ac:dyDescent="0.25">
      <c r="F510" s="18"/>
      <c r="G510" s="65"/>
      <c r="H510" s="65"/>
      <c r="I510" s="65"/>
      <c r="J510" s="65"/>
      <c r="K510" s="65"/>
      <c r="L510" s="18"/>
      <c r="M510" s="18"/>
      <c r="AJ510" s="46"/>
      <c r="AK510" s="23"/>
    </row>
    <row r="511" spans="6:37" x14ac:dyDescent="0.25">
      <c r="F511" s="18"/>
      <c r="G511" s="65"/>
      <c r="H511" s="65"/>
      <c r="I511" s="65"/>
      <c r="J511" s="65"/>
      <c r="K511" s="65"/>
      <c r="L511" s="18"/>
      <c r="M511" s="18"/>
      <c r="AJ511" s="46"/>
      <c r="AK511" s="23"/>
    </row>
    <row r="512" spans="6:37" x14ac:dyDescent="0.25">
      <c r="F512" s="18"/>
      <c r="G512" s="65"/>
      <c r="H512" s="65"/>
      <c r="I512" s="65"/>
      <c r="J512" s="65"/>
      <c r="K512" s="65"/>
      <c r="L512" s="18"/>
      <c r="M512" s="18"/>
      <c r="AJ512" s="46"/>
      <c r="AK512" s="23"/>
    </row>
    <row r="513" spans="6:37" x14ac:dyDescent="0.25">
      <c r="F513" s="18"/>
      <c r="G513" s="65"/>
      <c r="H513" s="65"/>
      <c r="I513" s="65"/>
      <c r="J513" s="65"/>
      <c r="K513" s="65"/>
      <c r="L513" s="18"/>
      <c r="M513" s="18"/>
      <c r="AJ513" s="46"/>
      <c r="AK513" s="23"/>
    </row>
    <row r="514" spans="6:37" x14ac:dyDescent="0.25">
      <c r="F514" s="18"/>
      <c r="G514" s="65"/>
      <c r="H514" s="65"/>
      <c r="I514" s="65"/>
      <c r="J514" s="65"/>
      <c r="K514" s="65"/>
      <c r="L514" s="18"/>
      <c r="M514" s="18"/>
      <c r="AJ514" s="46"/>
      <c r="AK514" s="23"/>
    </row>
    <row r="515" spans="6:37" x14ac:dyDescent="0.25">
      <c r="F515" s="18"/>
      <c r="G515" s="65"/>
      <c r="H515" s="65"/>
      <c r="I515" s="65"/>
      <c r="J515" s="65"/>
      <c r="K515" s="65"/>
      <c r="L515" s="18"/>
      <c r="M515" s="18"/>
      <c r="AJ515" s="46"/>
      <c r="AK515" s="23"/>
    </row>
    <row r="516" spans="6:37" x14ac:dyDescent="0.25">
      <c r="F516" s="18"/>
      <c r="G516" s="65"/>
      <c r="H516" s="65"/>
      <c r="I516" s="65"/>
      <c r="J516" s="65"/>
      <c r="K516" s="65"/>
      <c r="L516" s="18"/>
      <c r="M516" s="18"/>
      <c r="AJ516" s="46"/>
      <c r="AK516" s="23"/>
    </row>
    <row r="517" spans="6:37" x14ac:dyDescent="0.25">
      <c r="F517" s="18"/>
      <c r="G517" s="65"/>
      <c r="H517" s="65"/>
      <c r="I517" s="65"/>
      <c r="J517" s="65"/>
      <c r="K517" s="65"/>
      <c r="L517" s="18"/>
      <c r="M517" s="18"/>
      <c r="AJ517" s="46"/>
      <c r="AK517" s="23"/>
    </row>
    <row r="518" spans="6:37" x14ac:dyDescent="0.25">
      <c r="F518" s="18"/>
      <c r="G518" s="65"/>
      <c r="H518" s="65"/>
      <c r="I518" s="65"/>
      <c r="J518" s="65"/>
      <c r="K518" s="65"/>
      <c r="L518" s="18"/>
      <c r="M518" s="18"/>
      <c r="AJ518" s="46"/>
      <c r="AK518" s="23"/>
    </row>
    <row r="519" spans="6:37" x14ac:dyDescent="0.25">
      <c r="F519" s="18"/>
      <c r="G519" s="65"/>
      <c r="H519" s="65"/>
      <c r="I519" s="65"/>
      <c r="J519" s="65"/>
      <c r="K519" s="65"/>
      <c r="L519" s="18"/>
      <c r="M519" s="18"/>
      <c r="AJ519" s="46"/>
      <c r="AK519" s="23"/>
    </row>
    <row r="520" spans="6:37" x14ac:dyDescent="0.25">
      <c r="F520" s="18"/>
      <c r="G520" s="65"/>
      <c r="H520" s="65"/>
      <c r="I520" s="65"/>
      <c r="J520" s="65"/>
      <c r="K520" s="65"/>
      <c r="L520" s="18"/>
      <c r="M520" s="18"/>
      <c r="AJ520" s="46"/>
      <c r="AK520" s="23"/>
    </row>
    <row r="521" spans="6:37" x14ac:dyDescent="0.25">
      <c r="F521" s="18"/>
      <c r="G521" s="65"/>
      <c r="H521" s="65"/>
      <c r="I521" s="65"/>
      <c r="J521" s="65"/>
      <c r="K521" s="65"/>
      <c r="L521" s="18"/>
      <c r="M521" s="18"/>
      <c r="AJ521" s="46"/>
      <c r="AK521" s="23"/>
    </row>
    <row r="522" spans="6:37" x14ac:dyDescent="0.25">
      <c r="F522" s="18"/>
      <c r="G522" s="65"/>
      <c r="H522" s="65"/>
      <c r="I522" s="65"/>
      <c r="J522" s="65"/>
      <c r="K522" s="65"/>
      <c r="L522" s="18"/>
      <c r="M522" s="18"/>
      <c r="AJ522" s="46"/>
      <c r="AK522" s="23"/>
    </row>
    <row r="523" spans="6:37" x14ac:dyDescent="0.25">
      <c r="F523" s="18"/>
      <c r="G523" s="65"/>
      <c r="H523" s="65"/>
      <c r="I523" s="65"/>
      <c r="J523" s="65"/>
      <c r="K523" s="65"/>
      <c r="L523" s="18"/>
      <c r="M523" s="18"/>
      <c r="AJ523" s="46"/>
      <c r="AK523" s="23"/>
    </row>
    <row r="524" spans="6:37" x14ac:dyDescent="0.25">
      <c r="F524" s="18"/>
      <c r="G524" s="65"/>
      <c r="H524" s="65"/>
      <c r="I524" s="65"/>
      <c r="J524" s="65"/>
      <c r="K524" s="65"/>
      <c r="L524" s="18"/>
      <c r="M524" s="18"/>
      <c r="AJ524" s="46"/>
      <c r="AK524" s="23"/>
    </row>
    <row r="525" spans="6:37" x14ac:dyDescent="0.25">
      <c r="F525" s="18"/>
      <c r="G525" s="65"/>
      <c r="H525" s="65"/>
      <c r="I525" s="65"/>
      <c r="J525" s="65"/>
      <c r="K525" s="65"/>
      <c r="L525" s="18"/>
      <c r="M525" s="18"/>
      <c r="AJ525" s="46"/>
      <c r="AK525" s="23"/>
    </row>
    <row r="526" spans="6:37" x14ac:dyDescent="0.25">
      <c r="F526" s="18"/>
      <c r="G526" s="65"/>
      <c r="H526" s="65"/>
      <c r="I526" s="65"/>
      <c r="J526" s="65"/>
      <c r="K526" s="65"/>
      <c r="L526" s="18"/>
      <c r="M526" s="18"/>
      <c r="AJ526" s="46"/>
      <c r="AK526" s="23"/>
    </row>
    <row r="527" spans="6:37" x14ac:dyDescent="0.25">
      <c r="F527" s="18"/>
      <c r="G527" s="65"/>
      <c r="H527" s="65"/>
      <c r="I527" s="65"/>
      <c r="J527" s="65"/>
      <c r="K527" s="65"/>
      <c r="L527" s="18"/>
      <c r="M527" s="18"/>
      <c r="AJ527" s="46"/>
      <c r="AK527" s="23"/>
    </row>
    <row r="528" spans="6:37" x14ac:dyDescent="0.25">
      <c r="F528" s="18"/>
      <c r="G528" s="65"/>
      <c r="H528" s="65"/>
      <c r="I528" s="65"/>
      <c r="J528" s="65"/>
      <c r="K528" s="65"/>
      <c r="L528" s="18"/>
      <c r="M528" s="18"/>
      <c r="AJ528" s="46"/>
      <c r="AK528" s="23"/>
    </row>
    <row r="529" spans="6:37" x14ac:dyDescent="0.25">
      <c r="F529" s="18"/>
      <c r="G529" s="65"/>
      <c r="H529" s="65"/>
      <c r="I529" s="65"/>
      <c r="J529" s="65"/>
      <c r="K529" s="65"/>
      <c r="L529" s="18"/>
      <c r="M529" s="18"/>
      <c r="AJ529" s="46"/>
      <c r="AK529" s="23"/>
    </row>
    <row r="530" spans="6:37" x14ac:dyDescent="0.25">
      <c r="F530" s="18"/>
      <c r="G530" s="65"/>
      <c r="H530" s="65"/>
      <c r="I530" s="65"/>
      <c r="J530" s="65"/>
      <c r="K530" s="65"/>
      <c r="L530" s="18"/>
      <c r="M530" s="18"/>
      <c r="AJ530" s="46"/>
      <c r="AK530" s="23"/>
    </row>
    <row r="531" spans="6:37" x14ac:dyDescent="0.25">
      <c r="F531" s="18"/>
      <c r="G531" s="65"/>
      <c r="H531" s="65"/>
      <c r="I531" s="65"/>
      <c r="J531" s="65"/>
      <c r="K531" s="65"/>
      <c r="L531" s="18"/>
      <c r="M531" s="18"/>
      <c r="AJ531" s="46"/>
      <c r="AK531" s="23"/>
    </row>
    <row r="532" spans="6:37" x14ac:dyDescent="0.25">
      <c r="F532" s="18"/>
      <c r="G532" s="65"/>
      <c r="H532" s="65"/>
      <c r="I532" s="65"/>
      <c r="J532" s="65"/>
      <c r="K532" s="65"/>
      <c r="L532" s="18"/>
      <c r="M532" s="18"/>
      <c r="AJ532" s="46"/>
      <c r="AK532" s="23"/>
    </row>
    <row r="533" spans="6:37" x14ac:dyDescent="0.25">
      <c r="F533" s="18"/>
      <c r="G533" s="65"/>
      <c r="H533" s="65"/>
      <c r="I533" s="65"/>
      <c r="J533" s="65"/>
      <c r="K533" s="65"/>
      <c r="L533" s="18"/>
      <c r="M533" s="18"/>
      <c r="AJ533" s="46"/>
      <c r="AK533" s="23"/>
    </row>
    <row r="534" spans="6:37" x14ac:dyDescent="0.25">
      <c r="F534" s="18"/>
      <c r="G534" s="65"/>
      <c r="H534" s="65"/>
      <c r="I534" s="65"/>
      <c r="J534" s="65"/>
      <c r="K534" s="65"/>
      <c r="L534" s="18"/>
      <c r="M534" s="18"/>
      <c r="AJ534" s="46"/>
      <c r="AK534" s="23"/>
    </row>
    <row r="535" spans="6:37" x14ac:dyDescent="0.25">
      <c r="F535" s="18"/>
      <c r="G535" s="65"/>
      <c r="H535" s="65"/>
      <c r="I535" s="65"/>
      <c r="J535" s="65"/>
      <c r="K535" s="65"/>
      <c r="L535" s="18"/>
      <c r="M535" s="18"/>
      <c r="AJ535" s="46"/>
      <c r="AK535" s="23"/>
    </row>
    <row r="536" spans="6:37" x14ac:dyDescent="0.25">
      <c r="F536" s="18"/>
      <c r="G536" s="65"/>
      <c r="H536" s="65"/>
      <c r="I536" s="65"/>
      <c r="J536" s="65"/>
      <c r="K536" s="65"/>
      <c r="L536" s="18"/>
      <c r="M536" s="18"/>
      <c r="AJ536" s="46"/>
      <c r="AK536" s="23"/>
    </row>
    <row r="537" spans="6:37" x14ac:dyDescent="0.25">
      <c r="F537" s="18"/>
      <c r="G537" s="65"/>
      <c r="H537" s="65"/>
      <c r="I537" s="65"/>
      <c r="J537" s="65"/>
      <c r="K537" s="65"/>
      <c r="L537" s="18"/>
      <c r="M537" s="18"/>
      <c r="AJ537" s="46"/>
      <c r="AK537" s="23"/>
    </row>
    <row r="538" spans="6:37" x14ac:dyDescent="0.25">
      <c r="F538" s="18"/>
      <c r="G538" s="65"/>
      <c r="H538" s="65"/>
      <c r="I538" s="65"/>
      <c r="J538" s="65"/>
      <c r="K538" s="65"/>
      <c r="L538" s="18"/>
      <c r="M538" s="18"/>
      <c r="AJ538" s="46"/>
      <c r="AK538" s="23"/>
    </row>
    <row r="539" spans="6:37" x14ac:dyDescent="0.25">
      <c r="F539" s="18"/>
      <c r="G539" s="65"/>
      <c r="H539" s="65"/>
      <c r="I539" s="65"/>
      <c r="J539" s="65"/>
      <c r="K539" s="65"/>
      <c r="L539" s="18"/>
      <c r="M539" s="18"/>
      <c r="AJ539" s="46"/>
      <c r="AK539" s="23"/>
    </row>
    <row r="540" spans="6:37" x14ac:dyDescent="0.25">
      <c r="F540" s="18"/>
      <c r="G540" s="65"/>
      <c r="H540" s="65"/>
      <c r="I540" s="65"/>
      <c r="J540" s="65"/>
      <c r="K540" s="65"/>
      <c r="L540" s="18"/>
      <c r="M540" s="18"/>
      <c r="AJ540" s="46"/>
      <c r="AK540" s="23"/>
    </row>
    <row r="541" spans="6:37" x14ac:dyDescent="0.25">
      <c r="F541" s="18"/>
      <c r="G541" s="65"/>
      <c r="H541" s="65"/>
      <c r="I541" s="65"/>
      <c r="J541" s="65"/>
      <c r="K541" s="65"/>
      <c r="L541" s="18"/>
      <c r="M541" s="18"/>
      <c r="AJ541" s="46"/>
      <c r="AK541" s="23"/>
    </row>
    <row r="542" spans="6:37" x14ac:dyDescent="0.25">
      <c r="F542" s="18"/>
      <c r="G542" s="65"/>
      <c r="H542" s="65"/>
      <c r="I542" s="65"/>
      <c r="J542" s="65"/>
      <c r="K542" s="65"/>
      <c r="L542" s="18"/>
      <c r="M542" s="18"/>
      <c r="AJ542" s="46"/>
      <c r="AK542" s="23"/>
    </row>
    <row r="543" spans="6:37" x14ac:dyDescent="0.25">
      <c r="F543" s="18"/>
      <c r="G543" s="65"/>
      <c r="H543" s="65"/>
      <c r="I543" s="65"/>
      <c r="J543" s="65"/>
      <c r="K543" s="65"/>
      <c r="L543" s="18"/>
      <c r="M543" s="18"/>
      <c r="AJ543" s="46"/>
      <c r="AK543" s="23"/>
    </row>
    <row r="544" spans="6:37" x14ac:dyDescent="0.25">
      <c r="F544" s="18"/>
      <c r="G544" s="65"/>
      <c r="H544" s="65"/>
      <c r="I544" s="65"/>
      <c r="J544" s="65"/>
      <c r="K544" s="65"/>
      <c r="L544" s="18"/>
      <c r="M544" s="18"/>
      <c r="AJ544" s="46"/>
      <c r="AK544" s="23"/>
    </row>
    <row r="545" spans="6:37" x14ac:dyDescent="0.25">
      <c r="F545" s="18"/>
      <c r="G545" s="65"/>
      <c r="H545" s="65"/>
      <c r="I545" s="65"/>
      <c r="J545" s="65"/>
      <c r="K545" s="65"/>
      <c r="L545" s="18"/>
      <c r="M545" s="18"/>
      <c r="AJ545" s="46"/>
      <c r="AK545" s="23"/>
    </row>
    <row r="546" spans="6:37" x14ac:dyDescent="0.25">
      <c r="F546" s="18"/>
      <c r="G546" s="65"/>
      <c r="H546" s="65"/>
      <c r="I546" s="65"/>
      <c r="J546" s="65"/>
      <c r="K546" s="65"/>
      <c r="L546" s="18"/>
      <c r="M546" s="18"/>
      <c r="AJ546" s="46"/>
      <c r="AK546" s="23"/>
    </row>
    <row r="547" spans="6:37" x14ac:dyDescent="0.25">
      <c r="F547" s="18"/>
      <c r="G547" s="65"/>
      <c r="H547" s="65"/>
      <c r="I547" s="65"/>
      <c r="J547" s="65"/>
      <c r="K547" s="65"/>
      <c r="L547" s="18"/>
      <c r="M547" s="18"/>
      <c r="AJ547" s="46"/>
      <c r="AK547" s="23"/>
    </row>
    <row r="548" spans="6:37" x14ac:dyDescent="0.25">
      <c r="F548" s="18"/>
      <c r="G548" s="65"/>
      <c r="H548" s="65"/>
      <c r="I548" s="65"/>
      <c r="J548" s="65"/>
      <c r="K548" s="65"/>
      <c r="L548" s="18"/>
      <c r="M548" s="18"/>
      <c r="AJ548" s="46"/>
      <c r="AK548" s="23"/>
    </row>
    <row r="549" spans="6:37" x14ac:dyDescent="0.25">
      <c r="F549" s="18"/>
      <c r="G549" s="65"/>
      <c r="H549" s="65"/>
      <c r="I549" s="65"/>
      <c r="J549" s="65"/>
      <c r="K549" s="65"/>
      <c r="L549" s="18"/>
      <c r="M549" s="18"/>
      <c r="AJ549" s="46"/>
      <c r="AK549" s="23"/>
    </row>
    <row r="550" spans="6:37" x14ac:dyDescent="0.25">
      <c r="F550" s="18"/>
      <c r="G550" s="65"/>
      <c r="H550" s="65"/>
      <c r="I550" s="65"/>
      <c r="J550" s="65"/>
      <c r="K550" s="65"/>
      <c r="L550" s="18"/>
      <c r="M550" s="18"/>
      <c r="AJ550" s="46"/>
      <c r="AK550" s="23"/>
    </row>
    <row r="551" spans="6:37" x14ac:dyDescent="0.25">
      <c r="F551" s="18"/>
      <c r="G551" s="65"/>
      <c r="H551" s="65"/>
      <c r="I551" s="65"/>
      <c r="J551" s="65"/>
      <c r="K551" s="65"/>
      <c r="L551" s="18"/>
      <c r="M551" s="18"/>
      <c r="AJ551" s="46"/>
      <c r="AK551" s="23"/>
    </row>
    <row r="552" spans="6:37" x14ac:dyDescent="0.25">
      <c r="F552" s="18"/>
      <c r="G552" s="65"/>
      <c r="H552" s="65"/>
      <c r="I552" s="65"/>
      <c r="J552" s="65"/>
      <c r="K552" s="65"/>
      <c r="L552" s="18"/>
      <c r="M552" s="18"/>
      <c r="AJ552" s="46"/>
      <c r="AK552" s="23"/>
    </row>
    <row r="553" spans="6:37" x14ac:dyDescent="0.25">
      <c r="F553" s="18"/>
      <c r="G553" s="65"/>
      <c r="H553" s="65"/>
      <c r="I553" s="65"/>
      <c r="J553" s="65"/>
      <c r="K553" s="65"/>
      <c r="L553" s="18"/>
      <c r="M553" s="18"/>
      <c r="AJ553" s="46"/>
      <c r="AK553" s="23"/>
    </row>
    <row r="554" spans="6:37" x14ac:dyDescent="0.25">
      <c r="F554" s="18"/>
      <c r="G554" s="65"/>
      <c r="H554" s="65"/>
      <c r="I554" s="65"/>
      <c r="J554" s="65"/>
      <c r="K554" s="65"/>
      <c r="L554" s="18"/>
      <c r="M554" s="18"/>
      <c r="AJ554" s="46"/>
      <c r="AK554" s="23"/>
    </row>
    <row r="555" spans="6:37" x14ac:dyDescent="0.25">
      <c r="F555" s="18"/>
      <c r="G555" s="65"/>
      <c r="H555" s="65"/>
      <c r="I555" s="65"/>
      <c r="J555" s="65"/>
      <c r="K555" s="65"/>
      <c r="L555" s="18"/>
      <c r="M555" s="18"/>
      <c r="AJ555" s="46"/>
      <c r="AK555" s="23"/>
    </row>
    <row r="556" spans="6:37" x14ac:dyDescent="0.25">
      <c r="F556" s="18"/>
      <c r="G556" s="65"/>
      <c r="H556" s="65"/>
      <c r="I556" s="65"/>
      <c r="J556" s="65"/>
      <c r="K556" s="65"/>
      <c r="L556" s="18"/>
      <c r="M556" s="18"/>
      <c r="AJ556" s="46"/>
      <c r="AK556" s="23"/>
    </row>
    <row r="557" spans="6:37" x14ac:dyDescent="0.25">
      <c r="F557" s="18"/>
      <c r="G557" s="65"/>
      <c r="H557" s="65"/>
      <c r="I557" s="65"/>
      <c r="J557" s="65"/>
      <c r="K557" s="65"/>
      <c r="L557" s="18"/>
      <c r="M557" s="18"/>
      <c r="AJ557" s="46"/>
      <c r="AK557" s="23"/>
    </row>
    <row r="558" spans="6:37" x14ac:dyDescent="0.25">
      <c r="F558" s="18"/>
      <c r="G558" s="65"/>
      <c r="H558" s="65"/>
      <c r="I558" s="65"/>
      <c r="J558" s="65"/>
      <c r="K558" s="65"/>
      <c r="L558" s="18"/>
      <c r="M558" s="18"/>
      <c r="AJ558" s="46"/>
      <c r="AK558" s="23"/>
    </row>
    <row r="559" spans="6:37" x14ac:dyDescent="0.25">
      <c r="F559" s="18"/>
      <c r="G559" s="65"/>
      <c r="H559" s="65"/>
      <c r="I559" s="65"/>
      <c r="J559" s="65"/>
      <c r="K559" s="65"/>
      <c r="L559" s="18"/>
      <c r="M559" s="18"/>
      <c r="AJ559" s="46"/>
      <c r="AK559" s="23"/>
    </row>
    <row r="560" spans="6:37" x14ac:dyDescent="0.25">
      <c r="F560" s="18"/>
      <c r="G560" s="65"/>
      <c r="H560" s="65"/>
      <c r="I560" s="65"/>
      <c r="J560" s="65"/>
      <c r="K560" s="65"/>
      <c r="L560" s="18"/>
      <c r="M560" s="18"/>
      <c r="AJ560" s="46"/>
      <c r="AK560" s="23"/>
    </row>
    <row r="561" spans="6:37" x14ac:dyDescent="0.25">
      <c r="F561" s="18"/>
      <c r="G561" s="65"/>
      <c r="H561" s="65"/>
      <c r="I561" s="65"/>
      <c r="J561" s="65"/>
      <c r="K561" s="65"/>
      <c r="L561" s="18"/>
      <c r="M561" s="18"/>
      <c r="AJ561" s="46"/>
      <c r="AK561" s="23"/>
    </row>
    <row r="562" spans="6:37" x14ac:dyDescent="0.25">
      <c r="F562" s="18"/>
      <c r="G562" s="65"/>
      <c r="H562" s="65"/>
      <c r="I562" s="65"/>
      <c r="J562" s="65"/>
      <c r="K562" s="65"/>
      <c r="L562" s="18"/>
      <c r="M562" s="18"/>
      <c r="AJ562" s="46"/>
      <c r="AK562" s="23"/>
    </row>
    <row r="563" spans="6:37" x14ac:dyDescent="0.25">
      <c r="F563" s="18"/>
      <c r="G563" s="65"/>
      <c r="H563" s="65"/>
      <c r="I563" s="65"/>
      <c r="J563" s="65"/>
      <c r="K563" s="65"/>
      <c r="L563" s="18"/>
      <c r="M563" s="18"/>
      <c r="AJ563" s="46"/>
      <c r="AK563" s="23"/>
    </row>
    <row r="564" spans="6:37" x14ac:dyDescent="0.25">
      <c r="F564" s="18"/>
      <c r="G564" s="65"/>
      <c r="H564" s="65"/>
      <c r="I564" s="65"/>
      <c r="J564" s="65"/>
      <c r="K564" s="65"/>
      <c r="L564" s="18"/>
      <c r="M564" s="18"/>
      <c r="AJ564" s="46"/>
      <c r="AK564" s="23"/>
    </row>
    <row r="565" spans="6:37" x14ac:dyDescent="0.25">
      <c r="F565" s="18"/>
      <c r="G565" s="65"/>
      <c r="H565" s="65"/>
      <c r="I565" s="65"/>
      <c r="J565" s="65"/>
      <c r="K565" s="65"/>
      <c r="L565" s="18"/>
      <c r="M565" s="18"/>
      <c r="AJ565" s="46"/>
      <c r="AK565" s="23"/>
    </row>
    <row r="566" spans="6:37" x14ac:dyDescent="0.25">
      <c r="F566" s="18"/>
      <c r="G566" s="65"/>
      <c r="H566" s="65"/>
      <c r="I566" s="65"/>
      <c r="J566" s="65"/>
      <c r="K566" s="65"/>
      <c r="L566" s="18"/>
      <c r="M566" s="18"/>
      <c r="AJ566" s="46"/>
      <c r="AK566" s="23"/>
    </row>
    <row r="567" spans="6:37" x14ac:dyDescent="0.25">
      <c r="F567" s="18"/>
      <c r="G567" s="65"/>
      <c r="H567" s="65"/>
      <c r="I567" s="65"/>
      <c r="J567" s="65"/>
      <c r="K567" s="65"/>
      <c r="L567" s="18"/>
      <c r="M567" s="18"/>
      <c r="AJ567" s="46"/>
      <c r="AK567" s="23"/>
    </row>
    <row r="568" spans="6:37" x14ac:dyDescent="0.25">
      <c r="F568" s="18"/>
      <c r="G568" s="65"/>
      <c r="H568" s="65"/>
      <c r="I568" s="65"/>
      <c r="J568" s="65"/>
      <c r="K568" s="65"/>
      <c r="L568" s="18"/>
      <c r="M568" s="18"/>
      <c r="AJ568" s="46"/>
      <c r="AK568" s="23"/>
    </row>
    <row r="569" spans="6:37" x14ac:dyDescent="0.25">
      <c r="F569" s="18"/>
      <c r="G569" s="65"/>
      <c r="H569" s="65"/>
      <c r="I569" s="65"/>
      <c r="J569" s="65"/>
      <c r="K569" s="65"/>
      <c r="L569" s="18"/>
      <c r="M569" s="18"/>
      <c r="AJ569" s="46"/>
      <c r="AK569" s="23"/>
    </row>
    <row r="570" spans="6:37" x14ac:dyDescent="0.25">
      <c r="F570" s="18"/>
      <c r="G570" s="65"/>
      <c r="H570" s="65"/>
      <c r="I570" s="65"/>
      <c r="J570" s="65"/>
      <c r="K570" s="65"/>
      <c r="L570" s="18"/>
      <c r="M570" s="18"/>
      <c r="AJ570" s="46"/>
      <c r="AK570" s="23"/>
    </row>
    <row r="571" spans="6:37" x14ac:dyDescent="0.25">
      <c r="F571" s="18"/>
      <c r="G571" s="65"/>
      <c r="H571" s="65"/>
      <c r="I571" s="65"/>
      <c r="J571" s="65"/>
      <c r="K571" s="65"/>
      <c r="L571" s="18"/>
      <c r="M571" s="18"/>
      <c r="AJ571" s="46"/>
      <c r="AK571" s="23"/>
    </row>
    <row r="572" spans="6:37" x14ac:dyDescent="0.25">
      <c r="F572" s="18"/>
      <c r="G572" s="65"/>
      <c r="H572" s="65"/>
      <c r="I572" s="65"/>
      <c r="J572" s="65"/>
      <c r="K572" s="65"/>
      <c r="L572" s="18"/>
      <c r="M572" s="18"/>
      <c r="AJ572" s="46"/>
      <c r="AK572" s="23"/>
    </row>
    <row r="573" spans="6:37" x14ac:dyDescent="0.25">
      <c r="F573" s="18"/>
      <c r="G573" s="65"/>
      <c r="H573" s="65"/>
      <c r="I573" s="65"/>
      <c r="J573" s="65"/>
      <c r="K573" s="65"/>
      <c r="L573" s="18"/>
      <c r="M573" s="18"/>
      <c r="AJ573" s="46"/>
      <c r="AK573" s="23"/>
    </row>
    <row r="574" spans="6:37" x14ac:dyDescent="0.25">
      <c r="F574" s="18"/>
      <c r="G574" s="65"/>
      <c r="H574" s="65"/>
      <c r="I574" s="65"/>
      <c r="J574" s="65"/>
      <c r="K574" s="65"/>
      <c r="L574" s="18"/>
      <c r="M574" s="18"/>
      <c r="AJ574" s="46"/>
      <c r="AK574" s="23"/>
    </row>
    <row r="575" spans="6:37" x14ac:dyDescent="0.25">
      <c r="F575" s="18"/>
      <c r="G575" s="65"/>
      <c r="H575" s="65"/>
      <c r="I575" s="65"/>
      <c r="J575" s="65"/>
      <c r="K575" s="65"/>
      <c r="L575" s="18"/>
      <c r="M575" s="18"/>
      <c r="AJ575" s="46"/>
      <c r="AK575" s="23"/>
    </row>
    <row r="576" spans="6:37" x14ac:dyDescent="0.25">
      <c r="F576" s="18"/>
      <c r="G576" s="65"/>
      <c r="H576" s="65"/>
      <c r="I576" s="65"/>
      <c r="J576" s="65"/>
      <c r="K576" s="65"/>
      <c r="L576" s="18"/>
      <c r="M576" s="18"/>
      <c r="AJ576" s="46"/>
      <c r="AK576" s="23"/>
    </row>
    <row r="577" spans="6:37" x14ac:dyDescent="0.25">
      <c r="F577" s="18"/>
      <c r="G577" s="65"/>
      <c r="H577" s="65"/>
      <c r="I577" s="65"/>
      <c r="J577" s="65"/>
      <c r="K577" s="65"/>
      <c r="L577" s="18"/>
      <c r="M577" s="18"/>
      <c r="AJ577" s="46"/>
      <c r="AK577" s="23"/>
    </row>
    <row r="578" spans="6:37" x14ac:dyDescent="0.25">
      <c r="F578" s="18"/>
      <c r="G578" s="65"/>
      <c r="H578" s="65"/>
      <c r="I578" s="65"/>
      <c r="J578" s="65"/>
      <c r="K578" s="65"/>
      <c r="L578" s="18"/>
      <c r="M578" s="18"/>
      <c r="AJ578" s="46"/>
      <c r="AK578" s="23"/>
    </row>
    <row r="579" spans="6:37" x14ac:dyDescent="0.25">
      <c r="F579" s="18"/>
      <c r="G579" s="65"/>
      <c r="H579" s="65"/>
      <c r="I579" s="65"/>
      <c r="J579" s="65"/>
      <c r="K579" s="65"/>
      <c r="L579" s="18"/>
      <c r="M579" s="18"/>
      <c r="AJ579" s="46"/>
      <c r="AK579" s="23"/>
    </row>
    <row r="580" spans="6:37" x14ac:dyDescent="0.25">
      <c r="F580" s="18"/>
      <c r="G580" s="65"/>
      <c r="H580" s="65"/>
      <c r="I580" s="65"/>
      <c r="J580" s="65"/>
      <c r="K580" s="65"/>
      <c r="L580" s="18"/>
      <c r="M580" s="18"/>
      <c r="AJ580" s="46"/>
      <c r="AK580" s="23"/>
    </row>
    <row r="581" spans="6:37" x14ac:dyDescent="0.25">
      <c r="F581" s="18"/>
      <c r="G581" s="65"/>
      <c r="H581" s="65"/>
      <c r="I581" s="65"/>
      <c r="J581" s="65"/>
      <c r="K581" s="65"/>
      <c r="L581" s="18"/>
      <c r="M581" s="18"/>
      <c r="AJ581" s="46"/>
      <c r="AK581" s="23"/>
    </row>
    <row r="582" spans="6:37" x14ac:dyDescent="0.25">
      <c r="F582" s="18"/>
      <c r="G582" s="65"/>
      <c r="H582" s="65"/>
      <c r="I582" s="65"/>
      <c r="J582" s="65"/>
      <c r="K582" s="65"/>
      <c r="L582" s="18"/>
      <c r="M582" s="18"/>
      <c r="AJ582" s="46"/>
      <c r="AK582" s="23"/>
    </row>
    <row r="583" spans="6:37" x14ac:dyDescent="0.25">
      <c r="F583" s="18"/>
      <c r="G583" s="65"/>
      <c r="H583" s="65"/>
      <c r="I583" s="65"/>
      <c r="J583" s="65"/>
      <c r="K583" s="65"/>
      <c r="L583" s="18"/>
      <c r="M583" s="18"/>
      <c r="AJ583" s="46"/>
      <c r="AK583" s="23"/>
    </row>
    <row r="584" spans="6:37" x14ac:dyDescent="0.25">
      <c r="F584" s="18"/>
      <c r="G584" s="65"/>
      <c r="H584" s="65"/>
      <c r="I584" s="65"/>
      <c r="J584" s="65"/>
      <c r="K584" s="65"/>
      <c r="L584" s="18"/>
      <c r="M584" s="18"/>
      <c r="AJ584" s="46"/>
      <c r="AK584" s="23"/>
    </row>
    <row r="585" spans="6:37" x14ac:dyDescent="0.25">
      <c r="F585" s="18"/>
      <c r="G585" s="65"/>
      <c r="H585" s="65"/>
      <c r="I585" s="65"/>
      <c r="J585" s="65"/>
      <c r="K585" s="65"/>
      <c r="L585" s="18"/>
      <c r="M585" s="18"/>
      <c r="AJ585" s="46"/>
      <c r="AK585" s="23"/>
    </row>
    <row r="586" spans="6:37" x14ac:dyDescent="0.25">
      <c r="F586" s="18"/>
      <c r="G586" s="65"/>
      <c r="H586" s="65"/>
      <c r="I586" s="65"/>
      <c r="J586" s="65"/>
      <c r="K586" s="65"/>
      <c r="L586" s="18"/>
      <c r="M586" s="18"/>
      <c r="AJ586" s="46"/>
      <c r="AK586" s="23"/>
    </row>
    <row r="587" spans="6:37" x14ac:dyDescent="0.25">
      <c r="F587" s="18"/>
      <c r="G587" s="65"/>
      <c r="H587" s="65"/>
      <c r="I587" s="65"/>
      <c r="J587" s="65"/>
      <c r="K587" s="65"/>
      <c r="L587" s="18"/>
      <c r="M587" s="18"/>
      <c r="AJ587" s="46"/>
      <c r="AK587" s="23"/>
    </row>
    <row r="588" spans="6:37" x14ac:dyDescent="0.25">
      <c r="F588" s="18"/>
      <c r="G588" s="65"/>
      <c r="H588" s="65"/>
      <c r="I588" s="65"/>
      <c r="J588" s="65"/>
      <c r="K588" s="65"/>
      <c r="L588" s="18"/>
      <c r="M588" s="18"/>
      <c r="AJ588" s="46"/>
      <c r="AK588" s="23"/>
    </row>
    <row r="589" spans="6:37" x14ac:dyDescent="0.25">
      <c r="F589" s="18"/>
      <c r="G589" s="65"/>
      <c r="H589" s="65"/>
      <c r="I589" s="65"/>
      <c r="J589" s="65"/>
      <c r="K589" s="65"/>
      <c r="L589" s="18"/>
      <c r="M589" s="18"/>
      <c r="AJ589" s="46"/>
      <c r="AK589" s="23"/>
    </row>
    <row r="590" spans="6:37" x14ac:dyDescent="0.25">
      <c r="F590" s="18"/>
      <c r="G590" s="65"/>
      <c r="H590" s="65"/>
      <c r="I590" s="65"/>
      <c r="J590" s="65"/>
      <c r="K590" s="65"/>
      <c r="L590" s="18"/>
      <c r="M590" s="18"/>
      <c r="AJ590" s="46"/>
      <c r="AK590" s="23"/>
    </row>
    <row r="591" spans="6:37" x14ac:dyDescent="0.25">
      <c r="F591" s="18"/>
      <c r="G591" s="65"/>
      <c r="H591" s="65"/>
      <c r="I591" s="65"/>
      <c r="J591" s="65"/>
      <c r="K591" s="65"/>
      <c r="L591" s="18"/>
      <c r="M591" s="18"/>
      <c r="AJ591" s="46"/>
      <c r="AK591" s="23"/>
    </row>
    <row r="592" spans="6:37" x14ac:dyDescent="0.25">
      <c r="F592" s="18"/>
      <c r="G592" s="65"/>
      <c r="H592" s="65"/>
      <c r="I592" s="65"/>
      <c r="J592" s="65"/>
      <c r="K592" s="65"/>
      <c r="L592" s="18"/>
      <c r="M592" s="18"/>
      <c r="AJ592" s="46"/>
      <c r="AK592" s="23"/>
    </row>
    <row r="593" spans="6:37" x14ac:dyDescent="0.25">
      <c r="F593" s="18"/>
      <c r="G593" s="65"/>
      <c r="H593" s="65"/>
      <c r="I593" s="65"/>
      <c r="J593" s="65"/>
      <c r="K593" s="65"/>
      <c r="L593" s="18"/>
      <c r="M593" s="18"/>
      <c r="AJ593" s="46"/>
      <c r="AK593" s="23"/>
    </row>
    <row r="594" spans="6:37" x14ac:dyDescent="0.25">
      <c r="F594" s="18"/>
      <c r="G594" s="65"/>
      <c r="H594" s="65"/>
      <c r="I594" s="65"/>
      <c r="J594" s="65"/>
      <c r="K594" s="65"/>
      <c r="L594" s="18"/>
      <c r="M594" s="18"/>
      <c r="AJ594" s="46"/>
      <c r="AK594" s="23"/>
    </row>
    <row r="595" spans="6:37" x14ac:dyDescent="0.25">
      <c r="F595" s="18"/>
      <c r="G595" s="65"/>
      <c r="H595" s="65"/>
      <c r="I595" s="65"/>
      <c r="J595" s="65"/>
      <c r="K595" s="65"/>
      <c r="L595" s="18"/>
      <c r="M595" s="18"/>
      <c r="AJ595" s="46"/>
      <c r="AK595" s="23"/>
    </row>
    <row r="596" spans="6:37" x14ac:dyDescent="0.25">
      <c r="F596" s="18"/>
      <c r="G596" s="65"/>
      <c r="H596" s="65"/>
      <c r="I596" s="65"/>
      <c r="J596" s="65"/>
      <c r="K596" s="65"/>
      <c r="L596" s="18"/>
      <c r="M596" s="18"/>
      <c r="AJ596" s="46"/>
      <c r="AK596" s="23"/>
    </row>
    <row r="597" spans="6:37" x14ac:dyDescent="0.25">
      <c r="F597" s="18"/>
      <c r="G597" s="65"/>
      <c r="H597" s="65"/>
      <c r="I597" s="65"/>
      <c r="J597" s="65"/>
      <c r="K597" s="65"/>
      <c r="L597" s="18"/>
      <c r="M597" s="18"/>
      <c r="AJ597" s="46"/>
      <c r="AK597" s="23"/>
    </row>
    <row r="598" spans="6:37" x14ac:dyDescent="0.25">
      <c r="F598" s="18"/>
      <c r="G598" s="65"/>
      <c r="H598" s="65"/>
      <c r="I598" s="65"/>
      <c r="J598" s="65"/>
      <c r="K598" s="65"/>
      <c r="L598" s="18"/>
      <c r="M598" s="18"/>
      <c r="AJ598" s="46"/>
      <c r="AK598" s="23"/>
    </row>
    <row r="599" spans="6:37" x14ac:dyDescent="0.25">
      <c r="F599" s="18"/>
      <c r="G599" s="65"/>
      <c r="H599" s="65"/>
      <c r="I599" s="65"/>
      <c r="J599" s="65"/>
      <c r="K599" s="65"/>
      <c r="L599" s="18"/>
      <c r="M599" s="18"/>
      <c r="AJ599" s="46"/>
      <c r="AK599" s="23"/>
    </row>
    <row r="600" spans="6:37" x14ac:dyDescent="0.25">
      <c r="F600" s="18"/>
      <c r="G600" s="65"/>
      <c r="H600" s="65"/>
      <c r="I600" s="65"/>
      <c r="J600" s="65"/>
      <c r="K600" s="65"/>
      <c r="L600" s="18"/>
      <c r="M600" s="18"/>
      <c r="AJ600" s="46"/>
      <c r="AK600" s="23"/>
    </row>
    <row r="601" spans="6:37" x14ac:dyDescent="0.25">
      <c r="F601" s="18"/>
      <c r="G601" s="65"/>
      <c r="H601" s="65"/>
      <c r="I601" s="65"/>
      <c r="J601" s="65"/>
      <c r="K601" s="65"/>
      <c r="L601" s="18"/>
      <c r="M601" s="18"/>
      <c r="AJ601" s="46"/>
      <c r="AK601" s="23"/>
    </row>
    <row r="602" spans="6:37" x14ac:dyDescent="0.25">
      <c r="F602" s="18"/>
      <c r="G602" s="65"/>
      <c r="H602" s="65"/>
      <c r="I602" s="65"/>
      <c r="J602" s="65"/>
      <c r="K602" s="65"/>
      <c r="L602" s="18"/>
      <c r="M602" s="18"/>
      <c r="AJ602" s="46"/>
      <c r="AK602" s="23"/>
    </row>
    <row r="603" spans="6:37" x14ac:dyDescent="0.25">
      <c r="F603" s="18"/>
      <c r="G603" s="65"/>
      <c r="H603" s="65"/>
      <c r="I603" s="65"/>
      <c r="J603" s="65"/>
      <c r="K603" s="65"/>
      <c r="L603" s="18"/>
      <c r="M603" s="18"/>
      <c r="AJ603" s="46"/>
      <c r="AK603" s="23"/>
    </row>
    <row r="604" spans="6:37" x14ac:dyDescent="0.25">
      <c r="F604" s="18"/>
      <c r="G604" s="65"/>
      <c r="H604" s="65"/>
      <c r="I604" s="65"/>
      <c r="J604" s="65"/>
      <c r="K604" s="65"/>
      <c r="L604" s="18"/>
      <c r="M604" s="18"/>
      <c r="AJ604" s="46"/>
      <c r="AK604" s="23"/>
    </row>
    <row r="605" spans="6:37" x14ac:dyDescent="0.25">
      <c r="F605" s="18"/>
      <c r="G605" s="65"/>
      <c r="H605" s="65"/>
      <c r="I605" s="65"/>
      <c r="J605" s="65"/>
      <c r="K605" s="65"/>
      <c r="L605" s="18"/>
      <c r="M605" s="18"/>
      <c r="AJ605" s="46"/>
      <c r="AK605" s="23"/>
    </row>
    <row r="606" spans="6:37" x14ac:dyDescent="0.25">
      <c r="F606" s="18"/>
      <c r="G606" s="65"/>
      <c r="H606" s="65"/>
      <c r="I606" s="65"/>
      <c r="J606" s="65"/>
      <c r="K606" s="65"/>
      <c r="L606" s="18"/>
      <c r="M606" s="18"/>
      <c r="AJ606" s="46"/>
      <c r="AK606" s="23"/>
    </row>
    <row r="607" spans="6:37" x14ac:dyDescent="0.25">
      <c r="F607" s="18"/>
      <c r="G607" s="65"/>
      <c r="H607" s="65"/>
      <c r="I607" s="65"/>
      <c r="J607" s="65"/>
      <c r="K607" s="65"/>
      <c r="L607" s="18"/>
      <c r="M607" s="18"/>
      <c r="AJ607" s="46"/>
      <c r="AK607" s="23"/>
    </row>
    <row r="608" spans="6:37" x14ac:dyDescent="0.25">
      <c r="F608" s="18"/>
      <c r="G608" s="65"/>
      <c r="H608" s="65"/>
      <c r="I608" s="65"/>
      <c r="J608" s="65"/>
      <c r="K608" s="65"/>
      <c r="L608" s="18"/>
      <c r="M608" s="18"/>
      <c r="AJ608" s="46"/>
      <c r="AK608" s="23"/>
    </row>
    <row r="609" spans="6:37" x14ac:dyDescent="0.25">
      <c r="F609" s="18"/>
      <c r="G609" s="65"/>
      <c r="H609" s="65"/>
      <c r="I609" s="65"/>
      <c r="J609" s="65"/>
      <c r="K609" s="65"/>
      <c r="L609" s="18"/>
      <c r="M609" s="18"/>
      <c r="AJ609" s="46"/>
      <c r="AK609" s="23"/>
    </row>
    <row r="610" spans="6:37" x14ac:dyDescent="0.25">
      <c r="F610" s="18"/>
      <c r="G610" s="65"/>
      <c r="H610" s="65"/>
      <c r="I610" s="65"/>
      <c r="J610" s="65"/>
      <c r="K610" s="65"/>
      <c r="L610" s="18"/>
      <c r="M610" s="18"/>
      <c r="AJ610" s="46"/>
      <c r="AK610" s="23"/>
    </row>
    <row r="611" spans="6:37" x14ac:dyDescent="0.25">
      <c r="F611" s="18"/>
      <c r="G611" s="65"/>
      <c r="H611" s="65"/>
      <c r="I611" s="65"/>
      <c r="J611" s="65"/>
      <c r="K611" s="65"/>
      <c r="L611" s="18"/>
      <c r="M611" s="18"/>
      <c r="AJ611" s="46"/>
      <c r="AK611" s="23"/>
    </row>
    <row r="612" spans="6:37" x14ac:dyDescent="0.25">
      <c r="F612" s="18"/>
      <c r="G612" s="65"/>
      <c r="H612" s="65"/>
      <c r="I612" s="65"/>
      <c r="J612" s="65"/>
      <c r="K612" s="65"/>
      <c r="L612" s="18"/>
      <c r="M612" s="18"/>
      <c r="AJ612" s="46"/>
      <c r="AK612" s="23"/>
    </row>
    <row r="613" spans="6:37" x14ac:dyDescent="0.25">
      <c r="F613" s="18"/>
      <c r="G613" s="65"/>
      <c r="H613" s="65"/>
      <c r="I613" s="65"/>
      <c r="J613" s="65"/>
      <c r="K613" s="65"/>
      <c r="L613" s="18"/>
      <c r="M613" s="18"/>
      <c r="AJ613" s="46"/>
      <c r="AK613" s="23"/>
    </row>
    <row r="614" spans="6:37" x14ac:dyDescent="0.25">
      <c r="F614" s="18"/>
      <c r="G614" s="65"/>
      <c r="H614" s="65"/>
      <c r="I614" s="65"/>
      <c r="J614" s="65"/>
      <c r="K614" s="65"/>
      <c r="L614" s="18"/>
      <c r="M614" s="18"/>
      <c r="AJ614" s="46"/>
      <c r="AK614" s="23"/>
    </row>
    <row r="615" spans="6:37" x14ac:dyDescent="0.25">
      <c r="F615" s="18"/>
      <c r="G615" s="65"/>
      <c r="H615" s="65"/>
      <c r="I615" s="65"/>
      <c r="J615" s="65"/>
      <c r="K615" s="65"/>
      <c r="L615" s="18"/>
      <c r="M615" s="18"/>
      <c r="AJ615" s="46"/>
      <c r="AK615" s="23"/>
    </row>
    <row r="616" spans="6:37" x14ac:dyDescent="0.25">
      <c r="F616" s="18"/>
      <c r="G616" s="65"/>
      <c r="H616" s="65"/>
      <c r="I616" s="65"/>
      <c r="J616" s="65"/>
      <c r="K616" s="65"/>
      <c r="L616" s="18"/>
      <c r="M616" s="18"/>
      <c r="AJ616" s="46"/>
      <c r="AK616" s="23"/>
    </row>
    <row r="617" spans="6:37" x14ac:dyDescent="0.25">
      <c r="F617" s="18"/>
      <c r="G617" s="65"/>
      <c r="H617" s="65"/>
      <c r="I617" s="65"/>
      <c r="J617" s="65"/>
      <c r="K617" s="65"/>
      <c r="L617" s="18"/>
      <c r="M617" s="18"/>
      <c r="AJ617" s="46"/>
      <c r="AK617" s="23"/>
    </row>
    <row r="618" spans="6:37" x14ac:dyDescent="0.25">
      <c r="F618" s="18"/>
      <c r="G618" s="65"/>
      <c r="H618" s="65"/>
      <c r="I618" s="65"/>
      <c r="J618" s="65"/>
      <c r="K618" s="65"/>
      <c r="L618" s="18"/>
      <c r="M618" s="18"/>
      <c r="AJ618" s="46"/>
      <c r="AK618" s="23"/>
    </row>
    <row r="619" spans="6:37" x14ac:dyDescent="0.25">
      <c r="F619" s="18"/>
      <c r="G619" s="65"/>
      <c r="H619" s="65"/>
      <c r="I619" s="65"/>
      <c r="J619" s="65"/>
      <c r="K619" s="65"/>
      <c r="L619" s="18"/>
      <c r="M619" s="18"/>
      <c r="AJ619" s="46"/>
      <c r="AK619" s="23"/>
    </row>
    <row r="620" spans="6:37" x14ac:dyDescent="0.25">
      <c r="F620" s="18"/>
      <c r="G620" s="65"/>
      <c r="H620" s="65"/>
      <c r="I620" s="65"/>
      <c r="J620" s="65"/>
      <c r="K620" s="65"/>
      <c r="L620" s="18"/>
      <c r="M620" s="18"/>
      <c r="AJ620" s="46"/>
      <c r="AK620" s="23"/>
    </row>
    <row r="621" spans="6:37" x14ac:dyDescent="0.25">
      <c r="F621" s="18"/>
      <c r="G621" s="65"/>
      <c r="H621" s="65"/>
      <c r="I621" s="65"/>
      <c r="J621" s="65"/>
      <c r="K621" s="65"/>
      <c r="L621" s="18"/>
      <c r="M621" s="18"/>
      <c r="AJ621" s="46"/>
      <c r="AK621" s="23"/>
    </row>
    <row r="622" spans="6:37" x14ac:dyDescent="0.25">
      <c r="F622" s="18"/>
      <c r="G622" s="65"/>
      <c r="H622" s="65"/>
      <c r="I622" s="65"/>
      <c r="J622" s="65"/>
      <c r="K622" s="65"/>
      <c r="L622" s="18"/>
      <c r="M622" s="18"/>
      <c r="AJ622" s="46"/>
      <c r="AK622" s="23"/>
    </row>
    <row r="623" spans="6:37" x14ac:dyDescent="0.25">
      <c r="F623" s="18"/>
      <c r="G623" s="65"/>
      <c r="H623" s="65"/>
      <c r="I623" s="65"/>
      <c r="J623" s="65"/>
      <c r="K623" s="65"/>
      <c r="L623" s="18"/>
      <c r="M623" s="18"/>
      <c r="AJ623" s="46"/>
      <c r="AK623" s="23"/>
    </row>
    <row r="624" spans="6:37" x14ac:dyDescent="0.25">
      <c r="F624" s="18"/>
      <c r="G624" s="65"/>
      <c r="H624" s="65"/>
      <c r="I624" s="65"/>
      <c r="J624" s="65"/>
      <c r="K624" s="65"/>
      <c r="L624" s="18"/>
      <c r="M624" s="18"/>
      <c r="AJ624" s="46"/>
      <c r="AK624" s="23"/>
    </row>
    <row r="625" spans="6:37" x14ac:dyDescent="0.25">
      <c r="F625" s="18"/>
      <c r="G625" s="65"/>
      <c r="H625" s="65"/>
      <c r="I625" s="65"/>
      <c r="J625" s="65"/>
      <c r="K625" s="65"/>
      <c r="L625" s="18"/>
      <c r="M625" s="18"/>
      <c r="AJ625" s="46"/>
      <c r="AK625" s="23"/>
    </row>
    <row r="626" spans="6:37" x14ac:dyDescent="0.25">
      <c r="F626" s="18"/>
      <c r="G626" s="65"/>
      <c r="H626" s="65"/>
      <c r="I626" s="65"/>
      <c r="J626" s="65"/>
      <c r="K626" s="65"/>
      <c r="L626" s="18"/>
      <c r="M626" s="18"/>
      <c r="AJ626" s="46"/>
      <c r="AK626" s="23"/>
    </row>
    <row r="627" spans="6:37" x14ac:dyDescent="0.25">
      <c r="F627" s="18"/>
      <c r="G627" s="65"/>
      <c r="H627" s="65"/>
      <c r="I627" s="65"/>
      <c r="J627" s="65"/>
      <c r="K627" s="65"/>
      <c r="L627" s="18"/>
      <c r="M627" s="18"/>
      <c r="AJ627" s="46"/>
      <c r="AK627" s="23"/>
    </row>
    <row r="628" spans="6:37" x14ac:dyDescent="0.25">
      <c r="F628" s="18"/>
      <c r="G628" s="65"/>
      <c r="H628" s="65"/>
      <c r="I628" s="65"/>
      <c r="J628" s="65"/>
      <c r="K628" s="65"/>
      <c r="L628" s="18"/>
      <c r="M628" s="18"/>
      <c r="AJ628" s="46"/>
      <c r="AK628" s="23"/>
    </row>
    <row r="629" spans="6:37" x14ac:dyDescent="0.25">
      <c r="F629" s="18"/>
      <c r="G629" s="65"/>
      <c r="H629" s="65"/>
      <c r="I629" s="65"/>
      <c r="J629" s="65"/>
      <c r="K629" s="65"/>
      <c r="L629" s="18"/>
      <c r="M629" s="18"/>
      <c r="AJ629" s="46"/>
      <c r="AK629" s="23"/>
    </row>
    <row r="630" spans="6:37" x14ac:dyDescent="0.25">
      <c r="F630" s="18"/>
      <c r="G630" s="65"/>
      <c r="H630" s="65"/>
      <c r="I630" s="65"/>
      <c r="J630" s="65"/>
      <c r="K630" s="65"/>
      <c r="L630" s="18"/>
      <c r="M630" s="18"/>
      <c r="AJ630" s="46"/>
      <c r="AK630" s="23"/>
    </row>
    <row r="631" spans="6:37" x14ac:dyDescent="0.25">
      <c r="F631" s="18"/>
      <c r="G631" s="65"/>
      <c r="H631" s="65"/>
      <c r="I631" s="65"/>
      <c r="J631" s="65"/>
      <c r="K631" s="65"/>
      <c r="L631" s="18"/>
      <c r="M631" s="18"/>
      <c r="AJ631" s="46"/>
      <c r="AK631" s="23"/>
    </row>
    <row r="632" spans="6:37" x14ac:dyDescent="0.25">
      <c r="F632" s="18"/>
      <c r="G632" s="65"/>
      <c r="H632" s="65"/>
      <c r="I632" s="65"/>
      <c r="J632" s="65"/>
      <c r="K632" s="65"/>
      <c r="L632" s="18"/>
      <c r="M632" s="18"/>
      <c r="AJ632" s="46"/>
      <c r="AK632" s="23"/>
    </row>
    <row r="633" spans="6:37" x14ac:dyDescent="0.25">
      <c r="F633" s="18"/>
      <c r="G633" s="65"/>
      <c r="H633" s="65"/>
      <c r="I633" s="65"/>
      <c r="J633" s="65"/>
      <c r="K633" s="65"/>
      <c r="L633" s="18"/>
      <c r="M633" s="18"/>
      <c r="AJ633" s="46"/>
      <c r="AK633" s="23"/>
    </row>
    <row r="634" spans="6:37" x14ac:dyDescent="0.25">
      <c r="F634" s="18"/>
      <c r="G634" s="65"/>
      <c r="H634" s="65"/>
      <c r="I634" s="65"/>
      <c r="J634" s="65"/>
      <c r="K634" s="65"/>
      <c r="L634" s="18"/>
      <c r="M634" s="18"/>
      <c r="AJ634" s="46"/>
      <c r="AK634" s="23"/>
    </row>
    <row r="635" spans="6:37" x14ac:dyDescent="0.25">
      <c r="F635" s="18"/>
      <c r="G635" s="65"/>
      <c r="H635" s="65"/>
      <c r="I635" s="65"/>
      <c r="J635" s="65"/>
      <c r="K635" s="65"/>
      <c r="L635" s="18"/>
      <c r="M635" s="18"/>
      <c r="AJ635" s="46"/>
      <c r="AK635" s="23"/>
    </row>
    <row r="636" spans="6:37" x14ac:dyDescent="0.25">
      <c r="F636" s="18"/>
      <c r="G636" s="65"/>
      <c r="H636" s="65"/>
      <c r="I636" s="65"/>
      <c r="J636" s="65"/>
      <c r="K636" s="65"/>
      <c r="L636" s="18"/>
      <c r="M636" s="18"/>
      <c r="AJ636" s="46"/>
      <c r="AK636" s="23"/>
    </row>
    <row r="637" spans="6:37" x14ac:dyDescent="0.25">
      <c r="F637" s="18"/>
      <c r="G637" s="65"/>
      <c r="H637" s="65"/>
      <c r="I637" s="65"/>
      <c r="J637" s="65"/>
      <c r="K637" s="65"/>
      <c r="L637" s="18"/>
      <c r="M637" s="18"/>
      <c r="AJ637" s="46"/>
      <c r="AK637" s="23"/>
    </row>
    <row r="638" spans="6:37" x14ac:dyDescent="0.25">
      <c r="F638" s="18"/>
      <c r="G638" s="65"/>
      <c r="H638" s="65"/>
      <c r="I638" s="65"/>
      <c r="J638" s="65"/>
      <c r="K638" s="65"/>
      <c r="L638" s="18"/>
      <c r="M638" s="18"/>
      <c r="AJ638" s="46"/>
      <c r="AK638" s="23"/>
    </row>
    <row r="639" spans="6:37" x14ac:dyDescent="0.25">
      <c r="F639" s="18"/>
      <c r="G639" s="65"/>
      <c r="H639" s="65"/>
      <c r="I639" s="65"/>
      <c r="J639" s="65"/>
      <c r="K639" s="65"/>
      <c r="L639" s="18"/>
      <c r="M639" s="18"/>
      <c r="AJ639" s="46"/>
      <c r="AK639" s="23"/>
    </row>
    <row r="640" spans="6:37" x14ac:dyDescent="0.25">
      <c r="F640" s="18"/>
      <c r="G640" s="65"/>
      <c r="H640" s="65"/>
      <c r="I640" s="65"/>
      <c r="J640" s="65"/>
      <c r="K640" s="65"/>
      <c r="L640" s="18"/>
      <c r="M640" s="18"/>
      <c r="AJ640" s="46"/>
      <c r="AK640" s="23"/>
    </row>
    <row r="641" spans="6:37" x14ac:dyDescent="0.25">
      <c r="F641" s="18"/>
      <c r="G641" s="65"/>
      <c r="H641" s="65"/>
      <c r="I641" s="65"/>
      <c r="J641" s="65"/>
      <c r="K641" s="65"/>
      <c r="L641" s="18"/>
      <c r="M641" s="18"/>
      <c r="AJ641" s="46"/>
      <c r="AK641" s="23"/>
    </row>
    <row r="642" spans="6:37" x14ac:dyDescent="0.25">
      <c r="F642" s="18"/>
      <c r="G642" s="65"/>
      <c r="H642" s="65"/>
      <c r="I642" s="65"/>
      <c r="J642" s="65"/>
      <c r="K642" s="65"/>
      <c r="L642" s="18"/>
      <c r="M642" s="18"/>
      <c r="AJ642" s="46"/>
      <c r="AK642" s="23"/>
    </row>
    <row r="643" spans="6:37" x14ac:dyDescent="0.25">
      <c r="F643" s="18"/>
      <c r="G643" s="65"/>
      <c r="H643" s="65"/>
      <c r="I643" s="65"/>
      <c r="J643" s="65"/>
      <c r="K643" s="65"/>
      <c r="L643" s="18"/>
      <c r="M643" s="18"/>
    </row>
    <row r="644" spans="6:37" x14ac:dyDescent="0.25">
      <c r="F644" s="18"/>
      <c r="G644" s="65"/>
      <c r="H644" s="65"/>
      <c r="I644" s="65"/>
      <c r="J644" s="65"/>
      <c r="K644" s="65"/>
      <c r="L644" s="18"/>
      <c r="M644" s="18"/>
    </row>
    <row r="645" spans="6:37" x14ac:dyDescent="0.25">
      <c r="F645" s="18"/>
      <c r="G645" s="65"/>
      <c r="H645" s="65"/>
      <c r="I645" s="65"/>
      <c r="J645" s="65"/>
      <c r="K645" s="65"/>
      <c r="L645" s="18"/>
      <c r="M645" s="18"/>
    </row>
    <row r="646" spans="6:37" x14ac:dyDescent="0.25">
      <c r="F646" s="18"/>
      <c r="G646" s="65"/>
      <c r="H646" s="65"/>
      <c r="I646" s="65"/>
      <c r="J646" s="65"/>
      <c r="K646" s="65"/>
      <c r="L646" s="18"/>
      <c r="M646" s="18"/>
    </row>
    <row r="647" spans="6:37" x14ac:dyDescent="0.25">
      <c r="F647" s="18"/>
      <c r="G647" s="65"/>
      <c r="H647" s="65"/>
      <c r="I647" s="65"/>
      <c r="J647" s="65"/>
      <c r="K647" s="65"/>
      <c r="L647" s="18"/>
      <c r="M647" s="18"/>
    </row>
    <row r="648" spans="6:37" x14ac:dyDescent="0.25">
      <c r="F648" s="18"/>
      <c r="G648" s="65"/>
      <c r="H648" s="65"/>
      <c r="I648" s="65"/>
      <c r="J648" s="65"/>
      <c r="K648" s="65"/>
      <c r="L648" s="18"/>
      <c r="M648" s="18"/>
    </row>
    <row r="649" spans="6:37" x14ac:dyDescent="0.25">
      <c r="F649" s="18"/>
      <c r="G649" s="65"/>
      <c r="H649" s="65"/>
      <c r="I649" s="65"/>
      <c r="J649" s="65"/>
      <c r="K649" s="65"/>
      <c r="L649" s="18"/>
      <c r="M649" s="18"/>
    </row>
    <row r="650" spans="6:37" x14ac:dyDescent="0.25">
      <c r="F650" s="18"/>
      <c r="G650" s="65"/>
      <c r="H650" s="65"/>
      <c r="I650" s="65"/>
      <c r="J650" s="65"/>
      <c r="K650" s="65"/>
      <c r="L650" s="18"/>
      <c r="M650" s="18"/>
    </row>
    <row r="651" spans="6:37" x14ac:dyDescent="0.25">
      <c r="F651" s="18"/>
      <c r="G651" s="65"/>
      <c r="H651" s="65"/>
      <c r="I651" s="65"/>
      <c r="J651" s="65"/>
      <c r="K651" s="65"/>
      <c r="L651" s="18"/>
      <c r="M651" s="18"/>
    </row>
    <row r="652" spans="6:37" x14ac:dyDescent="0.25">
      <c r="F652" s="18"/>
      <c r="G652" s="65"/>
      <c r="H652" s="65"/>
      <c r="I652" s="65"/>
      <c r="J652" s="65"/>
      <c r="K652" s="65"/>
      <c r="L652" s="18"/>
      <c r="M652" s="18"/>
    </row>
    <row r="653" spans="6:37" x14ac:dyDescent="0.25">
      <c r="F653" s="18"/>
      <c r="G653" s="65"/>
      <c r="H653" s="65"/>
      <c r="I653" s="65"/>
      <c r="J653" s="65"/>
      <c r="K653" s="65"/>
      <c r="L653" s="18"/>
      <c r="M653" s="18"/>
    </row>
    <row r="654" spans="6:37" x14ac:dyDescent="0.25">
      <c r="F654" s="18"/>
      <c r="G654" s="65"/>
      <c r="H654" s="65"/>
      <c r="I654" s="65"/>
      <c r="J654" s="65"/>
      <c r="K654" s="65"/>
      <c r="L654" s="18"/>
      <c r="M654" s="18"/>
    </row>
    <row r="655" spans="6:37" x14ac:dyDescent="0.25">
      <c r="F655" s="18"/>
      <c r="G655" s="65"/>
      <c r="H655" s="65"/>
      <c r="I655" s="65"/>
      <c r="J655" s="65"/>
      <c r="K655" s="65"/>
      <c r="L655" s="18"/>
      <c r="M655" s="18"/>
    </row>
    <row r="656" spans="6:37" x14ac:dyDescent="0.25">
      <c r="F656" s="18"/>
      <c r="G656" s="65"/>
      <c r="H656" s="65"/>
      <c r="I656" s="65"/>
      <c r="J656" s="65"/>
      <c r="K656" s="65"/>
      <c r="L656" s="18"/>
      <c r="M656" s="18"/>
    </row>
    <row r="657" spans="6:13" x14ac:dyDescent="0.25">
      <c r="F657" s="18"/>
      <c r="G657" s="65"/>
      <c r="H657" s="65"/>
      <c r="I657" s="65"/>
      <c r="J657" s="65"/>
      <c r="K657" s="65"/>
      <c r="L657" s="18"/>
      <c r="M657" s="18"/>
    </row>
    <row r="658" spans="6:13" x14ac:dyDescent="0.25">
      <c r="F658" s="18"/>
      <c r="G658" s="65"/>
      <c r="H658" s="65"/>
      <c r="I658" s="65"/>
      <c r="J658" s="65"/>
      <c r="K658" s="65"/>
      <c r="L658" s="18"/>
      <c r="M658" s="18"/>
    </row>
    <row r="659" spans="6:13" x14ac:dyDescent="0.25">
      <c r="F659" s="18"/>
      <c r="G659" s="65"/>
      <c r="H659" s="65"/>
      <c r="I659" s="65"/>
      <c r="J659" s="65"/>
      <c r="K659" s="65"/>
      <c r="L659" s="18"/>
      <c r="M659" s="18"/>
    </row>
    <row r="660" spans="6:13" x14ac:dyDescent="0.25">
      <c r="F660" s="18"/>
      <c r="G660" s="65"/>
      <c r="H660" s="65"/>
      <c r="I660" s="65"/>
      <c r="J660" s="65"/>
      <c r="K660" s="65"/>
      <c r="L660" s="18"/>
      <c r="M660" s="18"/>
    </row>
    <row r="661" spans="6:13" x14ac:dyDescent="0.25">
      <c r="F661" s="18"/>
      <c r="G661" s="65"/>
      <c r="H661" s="65"/>
      <c r="I661" s="65"/>
      <c r="J661" s="65"/>
      <c r="K661" s="65"/>
      <c r="L661" s="18"/>
      <c r="M661" s="18"/>
    </row>
    <row r="662" spans="6:13" x14ac:dyDescent="0.25">
      <c r="F662" s="18"/>
      <c r="G662" s="65"/>
      <c r="H662" s="65"/>
      <c r="I662" s="65"/>
      <c r="J662" s="65"/>
      <c r="K662" s="65"/>
      <c r="L662" s="18"/>
      <c r="M662" s="18"/>
    </row>
    <row r="663" spans="6:13" x14ac:dyDescent="0.25">
      <c r="F663" s="18"/>
      <c r="G663" s="65"/>
      <c r="H663" s="65"/>
      <c r="I663" s="65"/>
      <c r="J663" s="65"/>
      <c r="K663" s="65"/>
      <c r="L663" s="18"/>
      <c r="M663" s="18"/>
    </row>
    <row r="664" spans="6:13" x14ac:dyDescent="0.25">
      <c r="F664" s="18"/>
      <c r="G664" s="65"/>
      <c r="H664" s="65"/>
      <c r="I664" s="65"/>
      <c r="J664" s="65"/>
      <c r="K664" s="65"/>
      <c r="L664" s="18"/>
      <c r="M664" s="18"/>
    </row>
    <row r="665" spans="6:13" x14ac:dyDescent="0.25">
      <c r="F665" s="18"/>
      <c r="G665" s="65"/>
      <c r="H665" s="65"/>
      <c r="I665" s="65"/>
      <c r="J665" s="65"/>
      <c r="K665" s="65"/>
      <c r="L665" s="18"/>
      <c r="M665" s="18"/>
    </row>
    <row r="666" spans="6:13" x14ac:dyDescent="0.25">
      <c r="F666" s="18"/>
      <c r="G666" s="65"/>
      <c r="H666" s="65"/>
      <c r="I666" s="65"/>
      <c r="J666" s="65"/>
      <c r="K666" s="65"/>
      <c r="L666" s="18"/>
      <c r="M666" s="18"/>
    </row>
    <row r="667" spans="6:13" x14ac:dyDescent="0.25">
      <c r="F667" s="18"/>
      <c r="G667" s="65"/>
      <c r="H667" s="65"/>
      <c r="I667" s="65"/>
      <c r="J667" s="65"/>
      <c r="K667" s="65"/>
      <c r="L667" s="18"/>
      <c r="M667" s="18"/>
    </row>
    <row r="668" spans="6:13" x14ac:dyDescent="0.25">
      <c r="F668" s="18"/>
      <c r="G668" s="65"/>
      <c r="H668" s="65"/>
      <c r="I668" s="65"/>
      <c r="J668" s="65"/>
      <c r="K668" s="65"/>
      <c r="L668" s="18"/>
      <c r="M668" s="18"/>
    </row>
    <row r="669" spans="6:13" x14ac:dyDescent="0.25">
      <c r="F669" s="18"/>
      <c r="G669" s="65"/>
      <c r="H669" s="65"/>
      <c r="I669" s="65"/>
      <c r="J669" s="65"/>
      <c r="K669" s="65"/>
      <c r="L669" s="18"/>
      <c r="M669" s="18"/>
    </row>
    <row r="670" spans="6:13" x14ac:dyDescent="0.25">
      <c r="F670" s="18"/>
      <c r="G670" s="65"/>
      <c r="H670" s="65"/>
      <c r="I670" s="65"/>
      <c r="J670" s="65"/>
      <c r="K670" s="65"/>
      <c r="L670" s="18"/>
      <c r="M670" s="18"/>
    </row>
    <row r="671" spans="6:13" x14ac:dyDescent="0.25">
      <c r="F671" s="18"/>
      <c r="G671" s="65"/>
      <c r="H671" s="65"/>
      <c r="I671" s="65"/>
      <c r="J671" s="65"/>
      <c r="K671" s="65"/>
      <c r="L671" s="18"/>
      <c r="M671" s="18"/>
    </row>
    <row r="672" spans="6:13" x14ac:dyDescent="0.25">
      <c r="F672" s="18"/>
      <c r="G672" s="65"/>
      <c r="H672" s="65"/>
      <c r="I672" s="65"/>
      <c r="J672" s="65"/>
      <c r="K672" s="65"/>
      <c r="L672" s="18"/>
      <c r="M672" s="18"/>
    </row>
    <row r="673" spans="6:13" x14ac:dyDescent="0.25">
      <c r="F673" s="18"/>
      <c r="G673" s="65"/>
      <c r="H673" s="65"/>
      <c r="I673" s="65"/>
      <c r="J673" s="65"/>
      <c r="K673" s="65"/>
      <c r="L673" s="18"/>
      <c r="M673" s="18"/>
    </row>
    <row r="674" spans="6:13" x14ac:dyDescent="0.25">
      <c r="F674" s="18"/>
      <c r="G674" s="65"/>
      <c r="H674" s="65"/>
      <c r="I674" s="65"/>
      <c r="J674" s="65"/>
      <c r="K674" s="65"/>
      <c r="L674" s="18"/>
      <c r="M674" s="18"/>
    </row>
    <row r="675" spans="6:13" x14ac:dyDescent="0.25">
      <c r="F675" s="18"/>
      <c r="G675" s="65"/>
      <c r="H675" s="65"/>
      <c r="I675" s="65"/>
      <c r="J675" s="65"/>
      <c r="K675" s="65"/>
      <c r="L675" s="18"/>
      <c r="M675" s="18"/>
    </row>
    <row r="676" spans="6:13" x14ac:dyDescent="0.25">
      <c r="F676" s="18"/>
      <c r="G676" s="65"/>
      <c r="H676" s="65"/>
      <c r="I676" s="65"/>
      <c r="J676" s="65"/>
      <c r="K676" s="65"/>
      <c r="L676" s="18"/>
      <c r="M676" s="18"/>
    </row>
    <row r="677" spans="6:13" x14ac:dyDescent="0.25">
      <c r="F677" s="18"/>
      <c r="G677" s="65"/>
      <c r="H677" s="65"/>
      <c r="I677" s="65"/>
      <c r="J677" s="65"/>
      <c r="K677" s="65"/>
      <c r="L677" s="18"/>
      <c r="M677" s="18"/>
    </row>
    <row r="678" spans="6:13" x14ac:dyDescent="0.25">
      <c r="F678" s="18"/>
      <c r="G678" s="65"/>
      <c r="H678" s="65"/>
      <c r="I678" s="65"/>
      <c r="J678" s="65"/>
      <c r="K678" s="65"/>
      <c r="L678" s="18"/>
      <c r="M678" s="18"/>
    </row>
    <row r="679" spans="6:13" x14ac:dyDescent="0.25">
      <c r="F679" s="18"/>
      <c r="G679" s="65"/>
      <c r="H679" s="65"/>
      <c r="I679" s="65"/>
      <c r="J679" s="65"/>
      <c r="K679" s="65"/>
      <c r="L679" s="18"/>
      <c r="M679" s="18"/>
    </row>
    <row r="680" spans="6:13" x14ac:dyDescent="0.25">
      <c r="F680" s="18"/>
      <c r="G680" s="65"/>
      <c r="H680" s="65"/>
      <c r="I680" s="65"/>
      <c r="J680" s="65"/>
      <c r="K680" s="65"/>
      <c r="L680" s="18"/>
      <c r="M680" s="18"/>
    </row>
    <row r="681" spans="6:13" x14ac:dyDescent="0.25">
      <c r="F681" s="18"/>
      <c r="G681" s="65"/>
      <c r="H681" s="65"/>
      <c r="I681" s="65"/>
      <c r="J681" s="65"/>
      <c r="K681" s="65"/>
      <c r="L681" s="18"/>
      <c r="M681" s="18"/>
    </row>
    <row r="682" spans="6:13" x14ac:dyDescent="0.25">
      <c r="F682" s="18"/>
      <c r="G682" s="65"/>
      <c r="H682" s="65"/>
      <c r="I682" s="65"/>
      <c r="J682" s="65"/>
      <c r="K682" s="65"/>
      <c r="L682" s="18"/>
      <c r="M682" s="18"/>
    </row>
    <row r="683" spans="6:13" x14ac:dyDescent="0.25">
      <c r="F683" s="18"/>
      <c r="G683" s="65"/>
      <c r="H683" s="65"/>
      <c r="I683" s="65"/>
      <c r="J683" s="65"/>
      <c r="K683" s="65"/>
      <c r="L683" s="18"/>
      <c r="M683" s="18"/>
    </row>
    <row r="684" spans="6:13" x14ac:dyDescent="0.25">
      <c r="F684" s="18"/>
      <c r="G684" s="65"/>
      <c r="H684" s="65"/>
      <c r="I684" s="65"/>
      <c r="J684" s="65"/>
      <c r="K684" s="65"/>
      <c r="L684" s="18"/>
      <c r="M684" s="18"/>
    </row>
    <row r="685" spans="6:13" x14ac:dyDescent="0.25">
      <c r="F685" s="18"/>
      <c r="G685" s="65"/>
      <c r="H685" s="65"/>
      <c r="I685" s="65"/>
      <c r="J685" s="65"/>
      <c r="K685" s="65"/>
      <c r="L685" s="18"/>
      <c r="M685" s="18"/>
    </row>
    <row r="686" spans="6:13" x14ac:dyDescent="0.25">
      <c r="F686" s="18"/>
      <c r="G686" s="65"/>
      <c r="H686" s="65"/>
      <c r="I686" s="65"/>
      <c r="J686" s="65"/>
      <c r="K686" s="65"/>
      <c r="L686" s="18"/>
      <c r="M686" s="18"/>
    </row>
    <row r="687" spans="6:13" x14ac:dyDescent="0.25">
      <c r="F687" s="18"/>
      <c r="G687" s="65"/>
      <c r="H687" s="65"/>
      <c r="I687" s="65"/>
      <c r="J687" s="65"/>
      <c r="K687" s="65"/>
      <c r="L687" s="18"/>
      <c r="M687" s="18"/>
    </row>
    <row r="688" spans="6:13" x14ac:dyDescent="0.25">
      <c r="F688" s="18"/>
      <c r="G688" s="65"/>
      <c r="H688" s="65"/>
      <c r="I688" s="65"/>
      <c r="J688" s="65"/>
      <c r="K688" s="65"/>
      <c r="L688" s="18"/>
      <c r="M688" s="18"/>
    </row>
    <row r="689" spans="6:13" x14ac:dyDescent="0.25">
      <c r="F689" s="18"/>
      <c r="G689" s="65"/>
      <c r="H689" s="65"/>
      <c r="I689" s="65"/>
      <c r="J689" s="65"/>
      <c r="K689" s="65"/>
      <c r="L689" s="18"/>
      <c r="M689" s="18"/>
    </row>
    <row r="690" spans="6:13" x14ac:dyDescent="0.25">
      <c r="F690" s="18"/>
      <c r="G690" s="65"/>
      <c r="H690" s="65"/>
      <c r="I690" s="65"/>
      <c r="J690" s="65"/>
      <c r="K690" s="65"/>
      <c r="L690" s="18"/>
      <c r="M690" s="18"/>
    </row>
    <row r="691" spans="6:13" x14ac:dyDescent="0.25">
      <c r="F691" s="18"/>
      <c r="G691" s="65"/>
      <c r="H691" s="65"/>
      <c r="I691" s="65"/>
      <c r="J691" s="65"/>
      <c r="K691" s="65"/>
      <c r="L691" s="18"/>
      <c r="M691" s="18"/>
    </row>
    <row r="692" spans="6:13" x14ac:dyDescent="0.25">
      <c r="F692" s="18"/>
      <c r="G692" s="65"/>
      <c r="H692" s="65"/>
      <c r="I692" s="65"/>
      <c r="J692" s="65"/>
      <c r="K692" s="65"/>
      <c r="L692" s="18"/>
      <c r="M692" s="18"/>
    </row>
    <row r="693" spans="6:13" x14ac:dyDescent="0.25">
      <c r="F693" s="18"/>
      <c r="G693" s="65"/>
      <c r="H693" s="65"/>
      <c r="I693" s="65"/>
      <c r="J693" s="65"/>
      <c r="K693" s="65"/>
      <c r="L693" s="18"/>
      <c r="M693" s="18"/>
    </row>
    <row r="694" spans="6:13" x14ac:dyDescent="0.25">
      <c r="F694" s="18"/>
      <c r="G694" s="65"/>
      <c r="H694" s="65"/>
      <c r="I694" s="65"/>
      <c r="J694" s="65"/>
      <c r="K694" s="65"/>
      <c r="L694" s="18"/>
      <c r="M694" s="18"/>
    </row>
    <row r="695" spans="6:13" x14ac:dyDescent="0.25">
      <c r="F695" s="18"/>
      <c r="G695" s="65"/>
      <c r="H695" s="65"/>
      <c r="I695" s="65"/>
      <c r="J695" s="65"/>
      <c r="K695" s="65"/>
      <c r="L695" s="18"/>
      <c r="M695" s="18"/>
    </row>
    <row r="696" spans="6:13" x14ac:dyDescent="0.25">
      <c r="F696" s="18"/>
      <c r="G696" s="65"/>
      <c r="H696" s="65"/>
      <c r="I696" s="65"/>
      <c r="J696" s="65"/>
      <c r="K696" s="65"/>
      <c r="L696" s="18"/>
      <c r="M696" s="18"/>
    </row>
    <row r="697" spans="6:13" x14ac:dyDescent="0.25">
      <c r="F697" s="18"/>
      <c r="G697" s="65"/>
      <c r="H697" s="65"/>
      <c r="I697" s="65"/>
      <c r="J697" s="65"/>
      <c r="K697" s="65"/>
      <c r="L697" s="18"/>
      <c r="M697" s="18"/>
    </row>
    <row r="698" spans="6:13" x14ac:dyDescent="0.25">
      <c r="F698" s="18"/>
      <c r="G698" s="65"/>
      <c r="H698" s="65"/>
      <c r="I698" s="65"/>
      <c r="J698" s="65"/>
      <c r="K698" s="65"/>
      <c r="L698" s="18"/>
      <c r="M698" s="18"/>
    </row>
    <row r="699" spans="6:13" x14ac:dyDescent="0.25">
      <c r="F699" s="18"/>
      <c r="G699" s="65"/>
      <c r="H699" s="65"/>
      <c r="I699" s="65"/>
      <c r="J699" s="65"/>
      <c r="K699" s="65"/>
      <c r="L699" s="18"/>
      <c r="M699" s="18"/>
    </row>
    <row r="700" spans="6:13" x14ac:dyDescent="0.25">
      <c r="F700" s="18"/>
      <c r="G700" s="65"/>
      <c r="H700" s="65"/>
      <c r="I700" s="65"/>
      <c r="J700" s="65"/>
      <c r="K700" s="65"/>
      <c r="L700" s="18"/>
      <c r="M700" s="18"/>
    </row>
    <row r="701" spans="6:13" x14ac:dyDescent="0.25">
      <c r="F701" s="18"/>
      <c r="G701" s="65"/>
      <c r="H701" s="65"/>
      <c r="I701" s="65"/>
      <c r="J701" s="65"/>
      <c r="K701" s="65"/>
      <c r="L701" s="18"/>
      <c r="M701" s="18"/>
    </row>
    <row r="702" spans="6:13" x14ac:dyDescent="0.25">
      <c r="F702" s="18"/>
      <c r="G702" s="65"/>
      <c r="H702" s="65"/>
      <c r="I702" s="65"/>
      <c r="J702" s="65"/>
      <c r="K702" s="65"/>
      <c r="L702" s="18"/>
      <c r="M702" s="18"/>
    </row>
    <row r="703" spans="6:13" x14ac:dyDescent="0.25">
      <c r="F703" s="18"/>
      <c r="G703" s="65"/>
      <c r="H703" s="65"/>
      <c r="I703" s="65"/>
      <c r="J703" s="65"/>
      <c r="K703" s="65"/>
      <c r="L703" s="18"/>
      <c r="M703" s="18"/>
    </row>
    <row r="704" spans="6:13" x14ac:dyDescent="0.25">
      <c r="F704" s="18"/>
      <c r="G704" s="65"/>
      <c r="H704" s="65"/>
      <c r="I704" s="65"/>
      <c r="J704" s="65"/>
      <c r="K704" s="65"/>
      <c r="L704" s="18"/>
      <c r="M704" s="18"/>
    </row>
    <row r="705" spans="6:13" x14ac:dyDescent="0.25">
      <c r="F705" s="18"/>
      <c r="G705" s="65"/>
      <c r="H705" s="65"/>
      <c r="I705" s="65"/>
      <c r="J705" s="65"/>
      <c r="K705" s="65"/>
      <c r="L705" s="18"/>
      <c r="M705" s="18"/>
    </row>
    <row r="706" spans="6:13" x14ac:dyDescent="0.25">
      <c r="F706" s="18"/>
      <c r="G706" s="65"/>
      <c r="H706" s="65"/>
      <c r="I706" s="65"/>
      <c r="J706" s="65"/>
      <c r="K706" s="65"/>
      <c r="L706" s="18"/>
      <c r="M706" s="18"/>
    </row>
    <row r="707" spans="6:13" x14ac:dyDescent="0.25">
      <c r="F707" s="18"/>
      <c r="G707" s="65"/>
      <c r="H707" s="65"/>
      <c r="I707" s="65"/>
      <c r="J707" s="65"/>
      <c r="K707" s="65"/>
      <c r="L707" s="18"/>
      <c r="M707" s="18"/>
    </row>
    <row r="708" spans="6:13" x14ac:dyDescent="0.25">
      <c r="F708" s="18"/>
      <c r="G708" s="65"/>
      <c r="H708" s="65"/>
      <c r="I708" s="65"/>
      <c r="J708" s="65"/>
      <c r="K708" s="65"/>
      <c r="L708" s="18"/>
      <c r="M708" s="18"/>
    </row>
    <row r="709" spans="6:13" x14ac:dyDescent="0.25">
      <c r="F709" s="18"/>
      <c r="G709" s="65"/>
      <c r="H709" s="65"/>
      <c r="I709" s="65"/>
      <c r="J709" s="65"/>
      <c r="K709" s="65"/>
      <c r="L709" s="18"/>
      <c r="M709" s="18"/>
    </row>
    <row r="710" spans="6:13" x14ac:dyDescent="0.25">
      <c r="F710" s="18"/>
      <c r="G710" s="65"/>
      <c r="H710" s="65"/>
      <c r="I710" s="65"/>
      <c r="J710" s="65"/>
      <c r="K710" s="65"/>
      <c r="L710" s="18"/>
      <c r="M710" s="18"/>
    </row>
    <row r="711" spans="6:13" x14ac:dyDescent="0.25">
      <c r="F711" s="18"/>
      <c r="G711" s="65"/>
      <c r="H711" s="65"/>
      <c r="I711" s="65"/>
      <c r="J711" s="65"/>
      <c r="K711" s="65"/>
      <c r="L711" s="18"/>
      <c r="M711" s="18"/>
    </row>
    <row r="712" spans="6:13" x14ac:dyDescent="0.25">
      <c r="F712" s="18"/>
      <c r="G712" s="65"/>
      <c r="H712" s="65"/>
      <c r="I712" s="65"/>
      <c r="J712" s="65"/>
      <c r="K712" s="65"/>
      <c r="L712" s="18"/>
      <c r="M712" s="18"/>
    </row>
    <row r="713" spans="6:13" x14ac:dyDescent="0.25">
      <c r="F713" s="18"/>
      <c r="G713" s="65"/>
      <c r="H713" s="65"/>
      <c r="I713" s="65"/>
      <c r="J713" s="65"/>
      <c r="K713" s="65"/>
      <c r="L713" s="18"/>
      <c r="M713" s="18"/>
    </row>
    <row r="714" spans="6:13" x14ac:dyDescent="0.25">
      <c r="F714" s="18"/>
      <c r="G714" s="65"/>
      <c r="H714" s="65"/>
      <c r="I714" s="65"/>
      <c r="J714" s="65"/>
      <c r="K714" s="65"/>
      <c r="L714" s="18"/>
      <c r="M714" s="18"/>
    </row>
    <row r="715" spans="6:13" x14ac:dyDescent="0.25">
      <c r="F715" s="18"/>
      <c r="G715" s="65"/>
      <c r="H715" s="65"/>
      <c r="I715" s="65"/>
      <c r="J715" s="65"/>
      <c r="K715" s="65"/>
      <c r="L715" s="18"/>
      <c r="M715" s="18"/>
    </row>
    <row r="716" spans="6:13" x14ac:dyDescent="0.25">
      <c r="F716" s="18"/>
      <c r="G716" s="65"/>
      <c r="H716" s="65"/>
      <c r="I716" s="65"/>
      <c r="J716" s="65"/>
      <c r="K716" s="65"/>
      <c r="L716" s="18"/>
      <c r="M716" s="18"/>
    </row>
    <row r="717" spans="6:13" x14ac:dyDescent="0.25">
      <c r="F717" s="18"/>
      <c r="G717" s="65"/>
      <c r="H717" s="65"/>
      <c r="I717" s="65"/>
      <c r="J717" s="65"/>
      <c r="K717" s="65"/>
      <c r="L717" s="18"/>
      <c r="M717" s="18"/>
    </row>
    <row r="718" spans="6:13" x14ac:dyDescent="0.25">
      <c r="F718" s="18"/>
      <c r="G718" s="65"/>
      <c r="H718" s="65"/>
      <c r="I718" s="65"/>
      <c r="J718" s="65"/>
      <c r="K718" s="65"/>
      <c r="L718" s="18"/>
      <c r="M718" s="18"/>
    </row>
    <row r="719" spans="6:13" x14ac:dyDescent="0.25">
      <c r="F719" s="18"/>
      <c r="G719" s="65"/>
      <c r="H719" s="65"/>
      <c r="I719" s="65"/>
      <c r="J719" s="65"/>
      <c r="K719" s="65"/>
      <c r="L719" s="18"/>
      <c r="M719" s="18"/>
    </row>
    <row r="720" spans="6:13" x14ac:dyDescent="0.25">
      <c r="F720" s="18"/>
      <c r="G720" s="65"/>
      <c r="H720" s="65"/>
      <c r="I720" s="65"/>
      <c r="J720" s="65"/>
      <c r="K720" s="65"/>
      <c r="L720" s="18"/>
      <c r="M720" s="18"/>
    </row>
    <row r="721" spans="6:13" x14ac:dyDescent="0.25">
      <c r="F721" s="18"/>
      <c r="G721" s="65"/>
      <c r="H721" s="65"/>
      <c r="I721" s="65"/>
      <c r="J721" s="65"/>
      <c r="K721" s="65"/>
      <c r="L721" s="18"/>
      <c r="M721" s="18"/>
    </row>
    <row r="722" spans="6:13" x14ac:dyDescent="0.25">
      <c r="F722" s="18"/>
      <c r="G722" s="65"/>
      <c r="H722" s="65"/>
      <c r="I722" s="65"/>
      <c r="J722" s="65"/>
      <c r="K722" s="65"/>
      <c r="L722" s="18"/>
      <c r="M722" s="18"/>
    </row>
    <row r="723" spans="6:13" x14ac:dyDescent="0.25">
      <c r="F723" s="18"/>
      <c r="G723" s="65"/>
      <c r="H723" s="65"/>
      <c r="I723" s="65"/>
      <c r="J723" s="65"/>
      <c r="K723" s="65"/>
      <c r="L723" s="18"/>
      <c r="M723" s="18"/>
    </row>
    <row r="724" spans="6:13" x14ac:dyDescent="0.25">
      <c r="F724" s="18"/>
      <c r="G724" s="65"/>
      <c r="H724" s="65"/>
      <c r="I724" s="65"/>
      <c r="J724" s="65"/>
      <c r="K724" s="65"/>
      <c r="L724" s="18"/>
      <c r="M724" s="18"/>
    </row>
    <row r="725" spans="6:13" x14ac:dyDescent="0.25">
      <c r="F725" s="18"/>
      <c r="G725" s="65"/>
      <c r="H725" s="65"/>
      <c r="I725" s="65"/>
      <c r="J725" s="65"/>
      <c r="K725" s="65"/>
      <c r="L725" s="18"/>
      <c r="M725" s="18"/>
    </row>
    <row r="726" spans="6:13" x14ac:dyDescent="0.25">
      <c r="F726" s="18"/>
      <c r="G726" s="65"/>
      <c r="H726" s="65"/>
      <c r="I726" s="65"/>
      <c r="J726" s="65"/>
      <c r="K726" s="65"/>
      <c r="L726" s="18"/>
      <c r="M726" s="18"/>
    </row>
    <row r="727" spans="6:13" x14ac:dyDescent="0.25">
      <c r="F727" s="18"/>
      <c r="G727" s="65"/>
      <c r="H727" s="65"/>
      <c r="I727" s="65"/>
      <c r="J727" s="65"/>
      <c r="K727" s="65"/>
      <c r="L727" s="18"/>
      <c r="M727" s="18"/>
    </row>
    <row r="728" spans="6:13" x14ac:dyDescent="0.25">
      <c r="F728" s="18"/>
      <c r="G728" s="65"/>
      <c r="H728" s="65"/>
      <c r="I728" s="65"/>
      <c r="J728" s="65"/>
      <c r="K728" s="65"/>
      <c r="L728" s="18"/>
      <c r="M728" s="18"/>
    </row>
    <row r="729" spans="6:13" x14ac:dyDescent="0.25">
      <c r="F729" s="18"/>
      <c r="G729" s="65"/>
      <c r="H729" s="65"/>
      <c r="I729" s="65"/>
      <c r="J729" s="65"/>
      <c r="K729" s="65"/>
      <c r="L729" s="18"/>
      <c r="M729" s="18"/>
    </row>
    <row r="730" spans="6:13" x14ac:dyDescent="0.25">
      <c r="F730" s="18"/>
      <c r="G730" s="65"/>
      <c r="H730" s="65"/>
      <c r="I730" s="65"/>
      <c r="J730" s="65"/>
      <c r="K730" s="65"/>
      <c r="L730" s="18"/>
      <c r="M730" s="18"/>
    </row>
    <row r="731" spans="6:13" x14ac:dyDescent="0.25">
      <c r="F731" s="18"/>
      <c r="G731" s="65"/>
      <c r="H731" s="65"/>
      <c r="I731" s="65"/>
      <c r="J731" s="65"/>
      <c r="K731" s="65"/>
      <c r="L731" s="18"/>
      <c r="M731" s="18"/>
    </row>
    <row r="732" spans="6:13" x14ac:dyDescent="0.25">
      <c r="F732" s="18"/>
      <c r="G732" s="65"/>
      <c r="H732" s="65"/>
      <c r="I732" s="65"/>
      <c r="J732" s="65"/>
      <c r="K732" s="65"/>
      <c r="L732" s="18"/>
      <c r="M732" s="18"/>
    </row>
    <row r="733" spans="6:13" x14ac:dyDescent="0.25">
      <c r="F733" s="18"/>
      <c r="G733" s="65"/>
      <c r="H733" s="65"/>
      <c r="I733" s="65"/>
      <c r="J733" s="65"/>
      <c r="K733" s="65"/>
      <c r="L733" s="18"/>
      <c r="M733" s="18"/>
    </row>
    <row r="734" spans="6:13" x14ac:dyDescent="0.25">
      <c r="F734" s="18"/>
      <c r="G734" s="65"/>
      <c r="H734" s="65"/>
      <c r="I734" s="65"/>
      <c r="J734" s="65"/>
      <c r="K734" s="65"/>
      <c r="L734" s="18"/>
      <c r="M734" s="18"/>
    </row>
    <row r="735" spans="6:13" x14ac:dyDescent="0.25">
      <c r="F735" s="18"/>
      <c r="G735" s="65"/>
      <c r="H735" s="65"/>
      <c r="I735" s="65"/>
      <c r="J735" s="65"/>
      <c r="K735" s="65"/>
      <c r="L735" s="18"/>
      <c r="M735" s="18"/>
    </row>
    <row r="736" spans="6:13" x14ac:dyDescent="0.25">
      <c r="F736" s="18"/>
      <c r="G736" s="65"/>
      <c r="H736" s="65"/>
      <c r="I736" s="65"/>
      <c r="J736" s="65"/>
      <c r="K736" s="65"/>
      <c r="L736" s="18"/>
      <c r="M736" s="18"/>
    </row>
    <row r="737" spans="6:13" x14ac:dyDescent="0.25">
      <c r="F737" s="18"/>
      <c r="G737" s="65"/>
      <c r="H737" s="65"/>
      <c r="I737" s="65"/>
      <c r="J737" s="65"/>
      <c r="K737" s="65"/>
      <c r="L737" s="18"/>
      <c r="M737" s="18"/>
    </row>
    <row r="738" spans="6:13" x14ac:dyDescent="0.25">
      <c r="F738" s="18"/>
      <c r="G738" s="65"/>
      <c r="H738" s="65"/>
      <c r="I738" s="65"/>
      <c r="J738" s="65"/>
      <c r="K738" s="65"/>
      <c r="L738" s="18"/>
      <c r="M738" s="18"/>
    </row>
    <row r="739" spans="6:13" x14ac:dyDescent="0.25">
      <c r="F739" s="18"/>
      <c r="G739" s="65"/>
      <c r="H739" s="65"/>
      <c r="I739" s="65"/>
      <c r="J739" s="65"/>
      <c r="K739" s="65"/>
      <c r="L739" s="18"/>
      <c r="M739" s="18"/>
    </row>
    <row r="740" spans="6:13" x14ac:dyDescent="0.25">
      <c r="F740" s="18"/>
      <c r="G740" s="65"/>
      <c r="H740" s="65"/>
      <c r="I740" s="65"/>
      <c r="J740" s="65"/>
      <c r="K740" s="65"/>
      <c r="L740" s="18"/>
      <c r="M740" s="18"/>
    </row>
    <row r="741" spans="6:13" x14ac:dyDescent="0.25">
      <c r="F741" s="18"/>
      <c r="G741" s="65"/>
      <c r="H741" s="65"/>
      <c r="I741" s="65"/>
      <c r="J741" s="65"/>
      <c r="K741" s="65"/>
      <c r="L741" s="18"/>
      <c r="M741" s="18"/>
    </row>
    <row r="742" spans="6:13" x14ac:dyDescent="0.25">
      <c r="F742" s="18"/>
      <c r="G742" s="65"/>
      <c r="H742" s="65"/>
      <c r="I742" s="65"/>
      <c r="J742" s="65"/>
      <c r="K742" s="65"/>
      <c r="L742" s="18"/>
      <c r="M742" s="18"/>
    </row>
    <row r="743" spans="6:13" x14ac:dyDescent="0.25">
      <c r="F743" s="18"/>
      <c r="G743" s="65"/>
      <c r="H743" s="65"/>
      <c r="I743" s="65"/>
      <c r="J743" s="65"/>
      <c r="K743" s="65"/>
      <c r="L743" s="18"/>
      <c r="M743" s="18"/>
    </row>
    <row r="744" spans="6:13" x14ac:dyDescent="0.25">
      <c r="F744" s="18"/>
      <c r="G744" s="65"/>
      <c r="H744" s="65"/>
      <c r="I744" s="65"/>
      <c r="J744" s="65"/>
      <c r="K744" s="65"/>
      <c r="L744" s="18"/>
      <c r="M744" s="18"/>
    </row>
    <row r="745" spans="6:13" x14ac:dyDescent="0.25">
      <c r="F745" s="18"/>
      <c r="G745" s="65"/>
      <c r="H745" s="65"/>
      <c r="I745" s="65"/>
      <c r="J745" s="65"/>
      <c r="K745" s="65"/>
      <c r="L745" s="18"/>
      <c r="M745" s="18"/>
    </row>
    <row r="746" spans="6:13" x14ac:dyDescent="0.25">
      <c r="F746" s="18"/>
      <c r="G746" s="65"/>
      <c r="H746" s="65"/>
      <c r="I746" s="65"/>
      <c r="J746" s="65"/>
      <c r="K746" s="65"/>
      <c r="L746" s="18"/>
      <c r="M746" s="18"/>
    </row>
    <row r="747" spans="6:13" x14ac:dyDescent="0.25">
      <c r="F747" s="18"/>
      <c r="G747" s="65"/>
      <c r="H747" s="65"/>
      <c r="I747" s="65"/>
      <c r="J747" s="65"/>
      <c r="K747" s="65"/>
      <c r="L747" s="18"/>
      <c r="M747" s="18"/>
    </row>
    <row r="748" spans="6:13" x14ac:dyDescent="0.25">
      <c r="F748" s="18"/>
      <c r="G748" s="65"/>
      <c r="H748" s="65"/>
      <c r="I748" s="65"/>
      <c r="J748" s="65"/>
      <c r="K748" s="65"/>
      <c r="L748" s="18"/>
      <c r="M748" s="18"/>
    </row>
    <row r="749" spans="6:13" x14ac:dyDescent="0.25">
      <c r="F749" s="18"/>
      <c r="G749" s="65"/>
      <c r="H749" s="65"/>
      <c r="I749" s="65"/>
      <c r="J749" s="65"/>
      <c r="K749" s="65"/>
      <c r="L749" s="18"/>
      <c r="M749" s="18"/>
    </row>
    <row r="750" spans="6:13" x14ac:dyDescent="0.25">
      <c r="F750" s="18"/>
      <c r="G750" s="65"/>
      <c r="H750" s="65"/>
      <c r="I750" s="65"/>
      <c r="J750" s="65"/>
      <c r="K750" s="65"/>
      <c r="L750" s="18"/>
      <c r="M750" s="18"/>
    </row>
    <row r="751" spans="6:13" x14ac:dyDescent="0.25">
      <c r="F751" s="18"/>
      <c r="G751" s="65"/>
      <c r="H751" s="65"/>
      <c r="I751" s="65"/>
      <c r="J751" s="65"/>
      <c r="K751" s="65"/>
      <c r="L751" s="18"/>
      <c r="M751" s="18"/>
    </row>
    <row r="752" spans="6:13" x14ac:dyDescent="0.25">
      <c r="F752" s="18"/>
      <c r="G752" s="65"/>
      <c r="H752" s="65"/>
      <c r="I752" s="65"/>
      <c r="J752" s="65"/>
      <c r="K752" s="65"/>
      <c r="L752" s="18"/>
      <c r="M752" s="18"/>
    </row>
    <row r="753" spans="6:13" x14ac:dyDescent="0.25">
      <c r="F753" s="18"/>
      <c r="G753" s="65"/>
      <c r="H753" s="65"/>
      <c r="I753" s="65"/>
      <c r="J753" s="65"/>
      <c r="K753" s="65"/>
      <c r="L753" s="18"/>
      <c r="M753" s="18"/>
    </row>
    <row r="754" spans="6:13" x14ac:dyDescent="0.25">
      <c r="F754" s="18"/>
      <c r="G754" s="65"/>
      <c r="H754" s="65"/>
      <c r="I754" s="65"/>
      <c r="J754" s="65"/>
      <c r="K754" s="65"/>
      <c r="L754" s="18"/>
      <c r="M754" s="18"/>
    </row>
    <row r="755" spans="6:13" x14ac:dyDescent="0.25">
      <c r="F755" s="18"/>
      <c r="G755" s="65"/>
      <c r="H755" s="65"/>
      <c r="I755" s="65"/>
      <c r="J755" s="65"/>
      <c r="K755" s="65"/>
      <c r="L755" s="18"/>
      <c r="M755" s="18"/>
    </row>
    <row r="756" spans="6:13" x14ac:dyDescent="0.25">
      <c r="F756" s="18"/>
      <c r="G756" s="65"/>
      <c r="H756" s="65"/>
      <c r="I756" s="65"/>
      <c r="J756" s="65"/>
      <c r="K756" s="65"/>
      <c r="L756" s="18"/>
      <c r="M756" s="18"/>
    </row>
    <row r="757" spans="6:13" x14ac:dyDescent="0.25">
      <c r="F757" s="18"/>
      <c r="G757" s="65"/>
      <c r="H757" s="65"/>
      <c r="I757" s="65"/>
      <c r="J757" s="65"/>
      <c r="K757" s="65"/>
      <c r="L757" s="18"/>
      <c r="M757" s="18"/>
    </row>
    <row r="758" spans="6:13" x14ac:dyDescent="0.25">
      <c r="F758" s="18"/>
      <c r="G758" s="65"/>
      <c r="H758" s="65"/>
      <c r="I758" s="65"/>
      <c r="J758" s="65"/>
      <c r="K758" s="65"/>
      <c r="L758" s="18"/>
      <c r="M758" s="18"/>
    </row>
    <row r="759" spans="6:13" x14ac:dyDescent="0.25">
      <c r="F759" s="18"/>
      <c r="G759" s="65"/>
      <c r="H759" s="65"/>
      <c r="I759" s="65"/>
      <c r="J759" s="65"/>
      <c r="K759" s="65"/>
      <c r="L759" s="18"/>
      <c r="M759" s="18"/>
    </row>
    <row r="760" spans="6:13" x14ac:dyDescent="0.25">
      <c r="F760" s="18"/>
      <c r="G760" s="65"/>
      <c r="H760" s="65"/>
      <c r="I760" s="65"/>
      <c r="J760" s="65"/>
      <c r="K760" s="65"/>
      <c r="L760" s="18"/>
      <c r="M760" s="18"/>
    </row>
    <row r="761" spans="6:13" x14ac:dyDescent="0.25">
      <c r="F761" s="18"/>
      <c r="G761" s="65"/>
      <c r="H761" s="65"/>
      <c r="I761" s="65"/>
      <c r="J761" s="65"/>
      <c r="K761" s="65"/>
      <c r="L761" s="18"/>
      <c r="M761" s="18"/>
    </row>
    <row r="762" spans="6:13" x14ac:dyDescent="0.25">
      <c r="F762" s="18"/>
      <c r="G762" s="65"/>
      <c r="H762" s="65"/>
      <c r="I762" s="65"/>
      <c r="J762" s="65"/>
      <c r="K762" s="65"/>
      <c r="L762" s="18"/>
      <c r="M762" s="18"/>
    </row>
    <row r="763" spans="6:13" x14ac:dyDescent="0.25">
      <c r="F763" s="18"/>
      <c r="G763" s="65"/>
      <c r="H763" s="65"/>
      <c r="I763" s="65"/>
      <c r="J763" s="65"/>
      <c r="K763" s="65"/>
      <c r="L763" s="18"/>
      <c r="M763" s="18"/>
    </row>
    <row r="764" spans="6:13" x14ac:dyDescent="0.25">
      <c r="F764" s="18"/>
      <c r="G764" s="65"/>
      <c r="H764" s="65"/>
      <c r="I764" s="65"/>
      <c r="J764" s="65"/>
      <c r="K764" s="65"/>
      <c r="L764" s="18"/>
      <c r="M764" s="18"/>
    </row>
    <row r="765" spans="6:13" x14ac:dyDescent="0.25">
      <c r="F765" s="18"/>
      <c r="G765" s="65"/>
      <c r="H765" s="65"/>
      <c r="I765" s="65"/>
      <c r="J765" s="65"/>
      <c r="K765" s="65"/>
      <c r="L765" s="18"/>
      <c r="M765" s="18"/>
    </row>
    <row r="766" spans="6:13" x14ac:dyDescent="0.25">
      <c r="F766" s="18"/>
      <c r="G766" s="65"/>
      <c r="H766" s="65"/>
      <c r="I766" s="65"/>
      <c r="J766" s="65"/>
      <c r="K766" s="65"/>
      <c r="L766" s="18"/>
      <c r="M766" s="18"/>
    </row>
    <row r="767" spans="6:13" x14ac:dyDescent="0.25">
      <c r="F767" s="18"/>
      <c r="G767" s="65"/>
      <c r="H767" s="65"/>
      <c r="I767" s="65"/>
      <c r="J767" s="65"/>
      <c r="K767" s="65"/>
      <c r="L767" s="18"/>
      <c r="M767" s="18"/>
    </row>
    <row r="768" spans="6:13" x14ac:dyDescent="0.25">
      <c r="F768" s="18"/>
      <c r="G768" s="65"/>
      <c r="H768" s="65"/>
      <c r="I768" s="65"/>
      <c r="J768" s="65"/>
      <c r="K768" s="65"/>
      <c r="L768" s="18"/>
      <c r="M768" s="18"/>
    </row>
    <row r="769" spans="6:13" x14ac:dyDescent="0.25">
      <c r="F769" s="18"/>
      <c r="G769" s="65"/>
      <c r="H769" s="65"/>
      <c r="I769" s="65"/>
      <c r="J769" s="65"/>
      <c r="K769" s="65"/>
      <c r="L769" s="18"/>
      <c r="M769" s="18"/>
    </row>
    <row r="770" spans="6:13" x14ac:dyDescent="0.25">
      <c r="F770" s="18"/>
      <c r="G770" s="65"/>
      <c r="H770" s="65"/>
      <c r="I770" s="65"/>
      <c r="J770" s="65"/>
      <c r="K770" s="65"/>
      <c r="L770" s="18"/>
      <c r="M770" s="18"/>
    </row>
    <row r="771" spans="6:13" x14ac:dyDescent="0.25">
      <c r="F771" s="18"/>
      <c r="G771" s="65"/>
      <c r="H771" s="65"/>
      <c r="I771" s="65"/>
      <c r="J771" s="65"/>
      <c r="K771" s="65"/>
      <c r="L771" s="18"/>
      <c r="M771" s="18"/>
    </row>
    <row r="772" spans="6:13" x14ac:dyDescent="0.25">
      <c r="F772" s="18"/>
      <c r="G772" s="65"/>
      <c r="H772" s="65"/>
      <c r="I772" s="65"/>
      <c r="J772" s="65"/>
      <c r="K772" s="65"/>
      <c r="L772" s="18"/>
      <c r="M772" s="18"/>
    </row>
    <row r="773" spans="6:13" x14ac:dyDescent="0.25">
      <c r="F773" s="18"/>
      <c r="G773" s="65"/>
      <c r="H773" s="65"/>
      <c r="I773" s="65"/>
      <c r="J773" s="65"/>
      <c r="K773" s="65"/>
      <c r="L773" s="18"/>
      <c r="M773" s="18"/>
    </row>
    <row r="774" spans="6:13" x14ac:dyDescent="0.25">
      <c r="F774" s="18"/>
      <c r="G774" s="65"/>
      <c r="H774" s="65"/>
      <c r="I774" s="65"/>
      <c r="J774" s="65"/>
      <c r="K774" s="65"/>
      <c r="L774" s="18"/>
      <c r="M774" s="18"/>
    </row>
    <row r="775" spans="6:13" x14ac:dyDescent="0.25">
      <c r="F775" s="18"/>
      <c r="G775" s="65"/>
      <c r="H775" s="65"/>
      <c r="I775" s="65"/>
      <c r="J775" s="65"/>
      <c r="K775" s="65"/>
      <c r="L775" s="18"/>
      <c r="M775" s="18"/>
    </row>
    <row r="776" spans="6:13" x14ac:dyDescent="0.25">
      <c r="F776" s="18"/>
      <c r="G776" s="65"/>
      <c r="H776" s="65"/>
      <c r="I776" s="65"/>
      <c r="J776" s="65"/>
      <c r="K776" s="65"/>
      <c r="L776" s="18"/>
      <c r="M776" s="18"/>
    </row>
    <row r="777" spans="6:13" x14ac:dyDescent="0.25">
      <c r="F777" s="18"/>
      <c r="G777" s="65"/>
      <c r="H777" s="65"/>
      <c r="I777" s="65"/>
      <c r="J777" s="65"/>
      <c r="K777" s="65"/>
      <c r="L777" s="18"/>
      <c r="M777" s="18"/>
    </row>
    <row r="778" spans="6:13" x14ac:dyDescent="0.25">
      <c r="F778" s="18"/>
      <c r="G778" s="65"/>
      <c r="H778" s="65"/>
      <c r="I778" s="65"/>
      <c r="J778" s="65"/>
      <c r="K778" s="65"/>
      <c r="L778" s="18"/>
      <c r="M778" s="18"/>
    </row>
    <row r="779" spans="6:13" x14ac:dyDescent="0.25">
      <c r="F779" s="18"/>
      <c r="G779" s="65"/>
      <c r="H779" s="65"/>
      <c r="I779" s="65"/>
      <c r="J779" s="65"/>
      <c r="K779" s="65"/>
      <c r="L779" s="18"/>
      <c r="M779" s="18"/>
    </row>
    <row r="780" spans="6:13" x14ac:dyDescent="0.25">
      <c r="F780" s="18"/>
      <c r="G780" s="65"/>
      <c r="H780" s="65"/>
      <c r="I780" s="65"/>
      <c r="J780" s="65"/>
      <c r="K780" s="65"/>
      <c r="L780" s="18"/>
      <c r="M780" s="18"/>
    </row>
    <row r="781" spans="6:13" x14ac:dyDescent="0.25">
      <c r="F781" s="18"/>
      <c r="G781" s="65"/>
      <c r="H781" s="65"/>
      <c r="I781" s="65"/>
      <c r="J781" s="65"/>
      <c r="K781" s="65"/>
      <c r="L781" s="18"/>
      <c r="M781" s="18"/>
    </row>
    <row r="782" spans="6:13" x14ac:dyDescent="0.25">
      <c r="F782" s="18"/>
      <c r="G782" s="65"/>
      <c r="H782" s="65"/>
      <c r="I782" s="65"/>
      <c r="J782" s="65"/>
      <c r="K782" s="65"/>
      <c r="L782" s="18"/>
      <c r="M782" s="18"/>
    </row>
    <row r="783" spans="6:13" x14ac:dyDescent="0.25">
      <c r="F783" s="18"/>
      <c r="G783" s="65"/>
      <c r="H783" s="65"/>
      <c r="I783" s="65"/>
      <c r="J783" s="65"/>
      <c r="K783" s="65"/>
      <c r="L783" s="18"/>
      <c r="M783" s="18"/>
    </row>
    <row r="784" spans="6:13" x14ac:dyDescent="0.25">
      <c r="F784" s="18"/>
      <c r="G784" s="65"/>
      <c r="H784" s="65"/>
      <c r="I784" s="65"/>
      <c r="J784" s="65"/>
      <c r="K784" s="65"/>
      <c r="L784" s="18"/>
      <c r="M784" s="18"/>
    </row>
    <row r="785" spans="6:13" x14ac:dyDescent="0.25">
      <c r="F785" s="18"/>
      <c r="G785" s="65"/>
      <c r="H785" s="65"/>
      <c r="I785" s="65"/>
      <c r="J785" s="65"/>
      <c r="K785" s="65"/>
      <c r="L785" s="18"/>
      <c r="M785" s="18"/>
    </row>
    <row r="786" spans="6:13" x14ac:dyDescent="0.25">
      <c r="F786" s="18"/>
      <c r="G786" s="65"/>
      <c r="H786" s="65"/>
      <c r="I786" s="65"/>
      <c r="J786" s="65"/>
      <c r="K786" s="65"/>
      <c r="L786" s="18"/>
      <c r="M786" s="18"/>
    </row>
    <row r="787" spans="6:13" x14ac:dyDescent="0.25">
      <c r="F787" s="18"/>
      <c r="G787" s="65"/>
      <c r="H787" s="65"/>
      <c r="I787" s="65"/>
      <c r="J787" s="65"/>
      <c r="K787" s="65"/>
      <c r="L787" s="18"/>
      <c r="M787" s="18"/>
    </row>
    <row r="788" spans="6:13" x14ac:dyDescent="0.25">
      <c r="F788" s="18"/>
      <c r="G788" s="65"/>
      <c r="H788" s="65"/>
      <c r="I788" s="65"/>
      <c r="J788" s="65"/>
      <c r="K788" s="65"/>
      <c r="L788" s="18"/>
      <c r="M788" s="18"/>
    </row>
    <row r="789" spans="6:13" x14ac:dyDescent="0.25">
      <c r="F789" s="18"/>
      <c r="G789" s="65"/>
      <c r="H789" s="65"/>
      <c r="I789" s="65"/>
      <c r="J789" s="65"/>
      <c r="K789" s="65"/>
      <c r="L789" s="18"/>
      <c r="M789" s="18"/>
    </row>
    <row r="790" spans="6:13" x14ac:dyDescent="0.25">
      <c r="F790" s="18"/>
      <c r="G790" s="65"/>
      <c r="H790" s="65"/>
      <c r="I790" s="65"/>
      <c r="J790" s="65"/>
      <c r="K790" s="65"/>
      <c r="L790" s="18"/>
      <c r="M790" s="18"/>
    </row>
    <row r="791" spans="6:13" x14ac:dyDescent="0.25">
      <c r="F791" s="18"/>
      <c r="G791" s="65"/>
      <c r="H791" s="65"/>
      <c r="I791" s="65"/>
      <c r="J791" s="65"/>
      <c r="K791" s="65"/>
      <c r="L791" s="18"/>
      <c r="M791" s="18"/>
    </row>
    <row r="792" spans="6:13" x14ac:dyDescent="0.25">
      <c r="F792" s="18"/>
      <c r="G792" s="65"/>
      <c r="H792" s="65"/>
      <c r="I792" s="65"/>
      <c r="J792" s="65"/>
      <c r="K792" s="65"/>
      <c r="L792" s="18"/>
      <c r="M792" s="18"/>
    </row>
    <row r="793" spans="6:13" x14ac:dyDescent="0.25">
      <c r="F793" s="18"/>
      <c r="G793" s="65"/>
      <c r="H793" s="65"/>
      <c r="I793" s="65"/>
      <c r="J793" s="65"/>
      <c r="K793" s="65"/>
      <c r="L793" s="18"/>
      <c r="M793" s="18"/>
    </row>
    <row r="794" spans="6:13" x14ac:dyDescent="0.25">
      <c r="F794" s="18"/>
      <c r="G794" s="65"/>
      <c r="H794" s="65"/>
      <c r="I794" s="65"/>
      <c r="J794" s="65"/>
      <c r="K794" s="65"/>
      <c r="L794" s="18"/>
      <c r="M794" s="18"/>
    </row>
    <row r="795" spans="6:13" x14ac:dyDescent="0.25">
      <c r="F795" s="18"/>
      <c r="G795" s="65"/>
      <c r="H795" s="65"/>
      <c r="I795" s="65"/>
      <c r="J795" s="65"/>
      <c r="K795" s="65"/>
      <c r="L795" s="18"/>
      <c r="M795" s="18"/>
    </row>
    <row r="796" spans="6:13" x14ac:dyDescent="0.25">
      <c r="F796" s="18"/>
      <c r="G796" s="65"/>
      <c r="H796" s="65"/>
      <c r="I796" s="65"/>
      <c r="J796" s="65"/>
      <c r="K796" s="65"/>
      <c r="L796" s="18"/>
      <c r="M796" s="18"/>
    </row>
    <row r="797" spans="6:13" x14ac:dyDescent="0.25">
      <c r="F797" s="18"/>
      <c r="G797" s="65"/>
      <c r="H797" s="65"/>
      <c r="I797" s="65"/>
      <c r="J797" s="65"/>
      <c r="K797" s="65"/>
      <c r="L797" s="18"/>
      <c r="M797" s="18"/>
    </row>
    <row r="798" spans="6:13" x14ac:dyDescent="0.25">
      <c r="F798" s="18"/>
      <c r="G798" s="65"/>
      <c r="H798" s="65"/>
      <c r="I798" s="65"/>
      <c r="J798" s="65"/>
      <c r="K798" s="65"/>
      <c r="L798" s="18"/>
      <c r="M798" s="18"/>
    </row>
    <row r="799" spans="6:13" x14ac:dyDescent="0.25">
      <c r="F799" s="18"/>
      <c r="G799" s="65"/>
      <c r="H799" s="65"/>
      <c r="I799" s="65"/>
      <c r="J799" s="65"/>
      <c r="K799" s="65"/>
      <c r="L799" s="18"/>
      <c r="M799" s="18"/>
    </row>
    <row r="800" spans="6:13" x14ac:dyDescent="0.25">
      <c r="F800" s="18"/>
      <c r="G800" s="65"/>
      <c r="H800" s="65"/>
      <c r="I800" s="65"/>
      <c r="J800" s="65"/>
      <c r="K800" s="65"/>
      <c r="L800" s="18"/>
      <c r="M800" s="18"/>
    </row>
    <row r="801" spans="6:13" x14ac:dyDescent="0.25">
      <c r="F801" s="18"/>
      <c r="G801" s="65"/>
      <c r="H801" s="65"/>
      <c r="I801" s="65"/>
      <c r="J801" s="65"/>
      <c r="K801" s="65"/>
      <c r="L801" s="18"/>
      <c r="M801" s="18"/>
    </row>
    <row r="802" spans="6:13" x14ac:dyDescent="0.25">
      <c r="F802" s="18"/>
      <c r="G802" s="65"/>
      <c r="H802" s="65"/>
      <c r="I802" s="65"/>
      <c r="J802" s="65"/>
      <c r="K802" s="65"/>
      <c r="L802" s="18"/>
      <c r="M802" s="18"/>
    </row>
    <row r="803" spans="6:13" x14ac:dyDescent="0.25">
      <c r="F803" s="18"/>
      <c r="G803" s="65"/>
      <c r="H803" s="65"/>
      <c r="I803" s="65"/>
      <c r="J803" s="65"/>
      <c r="K803" s="65"/>
      <c r="L803" s="18"/>
      <c r="M803" s="18"/>
    </row>
    <row r="804" spans="6:13" x14ac:dyDescent="0.25">
      <c r="F804" s="18"/>
      <c r="G804" s="65"/>
      <c r="H804" s="65"/>
      <c r="I804" s="65"/>
      <c r="J804" s="65"/>
      <c r="K804" s="65"/>
      <c r="L804" s="18"/>
      <c r="M804" s="18"/>
    </row>
    <row r="805" spans="6:13" x14ac:dyDescent="0.25">
      <c r="F805" s="18"/>
      <c r="G805" s="65"/>
      <c r="H805" s="65"/>
      <c r="I805" s="65"/>
      <c r="J805" s="65"/>
      <c r="K805" s="65"/>
      <c r="L805" s="18"/>
      <c r="M805" s="18"/>
    </row>
    <row r="806" spans="6:13" x14ac:dyDescent="0.25">
      <c r="F806" s="18"/>
      <c r="G806" s="65"/>
      <c r="H806" s="65"/>
      <c r="I806" s="65"/>
      <c r="J806" s="65"/>
      <c r="K806" s="65"/>
      <c r="L806" s="18"/>
      <c r="M806" s="18"/>
    </row>
    <row r="807" spans="6:13" x14ac:dyDescent="0.25">
      <c r="F807" s="18"/>
      <c r="G807" s="65"/>
      <c r="H807" s="65"/>
      <c r="I807" s="65"/>
      <c r="J807" s="65"/>
      <c r="K807" s="65"/>
      <c r="L807" s="18"/>
      <c r="M807" s="18"/>
    </row>
    <row r="808" spans="6:13" x14ac:dyDescent="0.25">
      <c r="F808" s="18"/>
      <c r="G808" s="65"/>
      <c r="H808" s="65"/>
      <c r="I808" s="65"/>
      <c r="J808" s="65"/>
      <c r="K808" s="65"/>
      <c r="L808" s="18"/>
      <c r="M808" s="18"/>
    </row>
    <row r="809" spans="6:13" x14ac:dyDescent="0.25">
      <c r="F809" s="18"/>
      <c r="G809" s="65"/>
      <c r="H809" s="65"/>
      <c r="I809" s="65"/>
      <c r="J809" s="65"/>
      <c r="K809" s="65"/>
      <c r="L809" s="18"/>
      <c r="M809" s="18"/>
    </row>
    <row r="810" spans="6:13" x14ac:dyDescent="0.25">
      <c r="F810" s="18"/>
      <c r="G810" s="65"/>
      <c r="H810" s="65"/>
      <c r="I810" s="65"/>
      <c r="J810" s="65"/>
      <c r="K810" s="65"/>
      <c r="L810" s="18"/>
      <c r="M810" s="18"/>
    </row>
    <row r="811" spans="6:13" x14ac:dyDescent="0.25">
      <c r="F811" s="18"/>
      <c r="G811" s="65"/>
      <c r="H811" s="65"/>
      <c r="I811" s="65"/>
      <c r="J811" s="65"/>
      <c r="K811" s="65"/>
      <c r="L811" s="18"/>
      <c r="M811" s="18"/>
    </row>
    <row r="812" spans="6:13" x14ac:dyDescent="0.25">
      <c r="F812" s="18"/>
      <c r="G812" s="65"/>
      <c r="H812" s="65"/>
      <c r="I812" s="65"/>
      <c r="J812" s="65"/>
      <c r="K812" s="65"/>
      <c r="L812" s="18"/>
      <c r="M812" s="18"/>
    </row>
    <row r="813" spans="6:13" x14ac:dyDescent="0.25">
      <c r="F813" s="18"/>
      <c r="G813" s="65"/>
      <c r="H813" s="65"/>
      <c r="I813" s="65"/>
      <c r="J813" s="65"/>
      <c r="K813" s="65"/>
      <c r="L813" s="18"/>
      <c r="M813" s="18"/>
    </row>
    <row r="814" spans="6:13" x14ac:dyDescent="0.25">
      <c r="F814" s="18"/>
      <c r="G814" s="65"/>
      <c r="H814" s="65"/>
      <c r="I814" s="65"/>
      <c r="J814" s="65"/>
      <c r="K814" s="65"/>
      <c r="L814" s="18"/>
      <c r="M814" s="18"/>
    </row>
    <row r="815" spans="6:13" x14ac:dyDescent="0.25">
      <c r="F815" s="18"/>
      <c r="G815" s="65"/>
      <c r="H815" s="65"/>
      <c r="I815" s="65"/>
      <c r="J815" s="65"/>
      <c r="K815" s="65"/>
      <c r="L815" s="18"/>
      <c r="M815" s="18"/>
    </row>
    <row r="816" spans="6:13" x14ac:dyDescent="0.25">
      <c r="F816" s="18"/>
      <c r="G816" s="65"/>
      <c r="H816" s="65"/>
      <c r="I816" s="65"/>
      <c r="J816" s="65"/>
      <c r="K816" s="65"/>
      <c r="L816" s="18"/>
      <c r="M816" s="18"/>
    </row>
    <row r="817" spans="6:13" x14ac:dyDescent="0.25">
      <c r="F817" s="18"/>
      <c r="G817" s="65"/>
      <c r="H817" s="65"/>
      <c r="I817" s="65"/>
      <c r="J817" s="65"/>
      <c r="K817" s="65"/>
      <c r="L817" s="18"/>
      <c r="M817" s="18"/>
    </row>
    <row r="818" spans="6:13" x14ac:dyDescent="0.25">
      <c r="F818" s="18"/>
      <c r="G818" s="65"/>
      <c r="H818" s="65"/>
      <c r="I818" s="65"/>
      <c r="J818" s="65"/>
      <c r="K818" s="65"/>
      <c r="L818" s="18"/>
      <c r="M818" s="18"/>
    </row>
    <row r="819" spans="6:13" x14ac:dyDescent="0.25">
      <c r="F819" s="18"/>
      <c r="G819" s="65"/>
      <c r="H819" s="65"/>
      <c r="I819" s="65"/>
      <c r="J819" s="65"/>
      <c r="K819" s="65"/>
      <c r="L819" s="18"/>
      <c r="M819" s="18"/>
    </row>
    <row r="820" spans="6:13" x14ac:dyDescent="0.25">
      <c r="F820" s="18"/>
      <c r="G820" s="65"/>
      <c r="H820" s="65"/>
      <c r="I820" s="65"/>
      <c r="J820" s="65"/>
      <c r="K820" s="65"/>
      <c r="L820" s="18"/>
      <c r="M820" s="18"/>
    </row>
    <row r="821" spans="6:13" x14ac:dyDescent="0.25">
      <c r="F821" s="18"/>
      <c r="G821" s="65"/>
      <c r="H821" s="65"/>
      <c r="I821" s="65"/>
      <c r="J821" s="65"/>
      <c r="K821" s="65"/>
      <c r="L821" s="18"/>
      <c r="M821" s="18"/>
    </row>
    <row r="822" spans="6:13" x14ac:dyDescent="0.25">
      <c r="F822" s="18"/>
      <c r="G822" s="65"/>
      <c r="H822" s="65"/>
      <c r="I822" s="65"/>
      <c r="J822" s="65"/>
      <c r="K822" s="65"/>
      <c r="L822" s="18"/>
      <c r="M822" s="18"/>
    </row>
    <row r="823" spans="6:13" x14ac:dyDescent="0.25">
      <c r="F823" s="18"/>
      <c r="G823" s="65"/>
      <c r="H823" s="65"/>
      <c r="I823" s="65"/>
      <c r="J823" s="65"/>
      <c r="K823" s="65"/>
      <c r="L823" s="18"/>
      <c r="M823" s="18"/>
    </row>
    <row r="824" spans="6:13" x14ac:dyDescent="0.25">
      <c r="F824" s="18"/>
      <c r="G824" s="65"/>
      <c r="H824" s="65"/>
      <c r="I824" s="65"/>
      <c r="J824" s="65"/>
      <c r="K824" s="65"/>
      <c r="L824" s="18"/>
      <c r="M824" s="18"/>
    </row>
    <row r="825" spans="6:13" x14ac:dyDescent="0.25">
      <c r="F825" s="18"/>
      <c r="G825" s="65"/>
      <c r="H825" s="65"/>
      <c r="I825" s="65"/>
      <c r="J825" s="65"/>
      <c r="K825" s="65"/>
      <c r="L825" s="18"/>
      <c r="M825" s="18"/>
    </row>
    <row r="826" spans="6:13" x14ac:dyDescent="0.25">
      <c r="F826" s="18"/>
      <c r="G826" s="65"/>
      <c r="H826" s="65"/>
      <c r="I826" s="65"/>
      <c r="J826" s="65"/>
      <c r="K826" s="65"/>
      <c r="L826" s="18"/>
      <c r="M826" s="18"/>
    </row>
    <row r="827" spans="6:13" x14ac:dyDescent="0.25">
      <c r="F827" s="18"/>
      <c r="G827" s="65"/>
      <c r="H827" s="65"/>
      <c r="I827" s="65"/>
      <c r="J827" s="65"/>
      <c r="K827" s="65"/>
      <c r="L827" s="18"/>
      <c r="M827" s="18"/>
    </row>
    <row r="828" spans="6:13" x14ac:dyDescent="0.25">
      <c r="F828" s="18"/>
      <c r="G828" s="65"/>
      <c r="H828" s="65"/>
      <c r="I828" s="65"/>
      <c r="J828" s="65"/>
      <c r="K828" s="65"/>
      <c r="L828" s="18"/>
      <c r="M828" s="18"/>
    </row>
    <row r="829" spans="6:13" x14ac:dyDescent="0.25">
      <c r="F829" s="18"/>
      <c r="G829" s="65"/>
      <c r="H829" s="65"/>
      <c r="I829" s="65"/>
      <c r="J829" s="65"/>
      <c r="K829" s="65"/>
      <c r="L829" s="18"/>
      <c r="M829" s="18"/>
    </row>
    <row r="830" spans="6:13" x14ac:dyDescent="0.25">
      <c r="F830" s="18"/>
      <c r="G830" s="65"/>
      <c r="H830" s="65"/>
      <c r="I830" s="65"/>
      <c r="J830" s="65"/>
      <c r="K830" s="65"/>
      <c r="L830" s="18"/>
      <c r="M830" s="18"/>
    </row>
    <row r="831" spans="6:13" x14ac:dyDescent="0.25">
      <c r="F831" s="18"/>
      <c r="G831" s="65"/>
      <c r="H831" s="65"/>
      <c r="I831" s="65"/>
      <c r="J831" s="65"/>
      <c r="K831" s="65"/>
      <c r="L831" s="18"/>
      <c r="M831" s="18"/>
    </row>
    <row r="832" spans="6:13" x14ac:dyDescent="0.25">
      <c r="F832" s="18"/>
      <c r="G832" s="65"/>
      <c r="H832" s="65"/>
      <c r="I832" s="65"/>
      <c r="J832" s="65"/>
      <c r="K832" s="65"/>
      <c r="L832" s="18"/>
      <c r="M832" s="18"/>
    </row>
    <row r="833" spans="6:13" x14ac:dyDescent="0.25">
      <c r="F833" s="18"/>
      <c r="G833" s="65"/>
      <c r="H833" s="65"/>
      <c r="I833" s="65"/>
      <c r="J833" s="65"/>
      <c r="K833" s="65"/>
      <c r="L833" s="18"/>
      <c r="M833" s="18"/>
    </row>
    <row r="834" spans="6:13" x14ac:dyDescent="0.25">
      <c r="F834" s="18"/>
      <c r="G834" s="65"/>
      <c r="H834" s="65"/>
      <c r="I834" s="65"/>
      <c r="J834" s="65"/>
      <c r="K834" s="65"/>
      <c r="L834" s="18"/>
      <c r="M834" s="18"/>
    </row>
    <row r="835" spans="6:13" x14ac:dyDescent="0.25">
      <c r="F835" s="18"/>
      <c r="G835" s="65"/>
      <c r="H835" s="65"/>
      <c r="I835" s="65"/>
      <c r="J835" s="65"/>
      <c r="K835" s="65"/>
      <c r="L835" s="18"/>
      <c r="M835" s="18"/>
    </row>
    <row r="836" spans="6:13" x14ac:dyDescent="0.25">
      <c r="F836" s="18"/>
      <c r="G836" s="65"/>
      <c r="H836" s="65"/>
      <c r="I836" s="65"/>
      <c r="J836" s="65"/>
      <c r="K836" s="65"/>
      <c r="L836" s="18"/>
      <c r="M836" s="18"/>
    </row>
    <row r="837" spans="6:13" x14ac:dyDescent="0.25">
      <c r="F837" s="18"/>
      <c r="G837" s="65"/>
      <c r="H837" s="65"/>
      <c r="I837" s="65"/>
      <c r="J837" s="65"/>
      <c r="K837" s="65"/>
      <c r="L837" s="18"/>
      <c r="M837" s="18"/>
    </row>
    <row r="838" spans="6:13" x14ac:dyDescent="0.25">
      <c r="F838" s="18"/>
      <c r="G838" s="65"/>
      <c r="H838" s="65"/>
      <c r="I838" s="65"/>
      <c r="J838" s="65"/>
      <c r="K838" s="65"/>
      <c r="L838" s="18"/>
      <c r="M838" s="18"/>
    </row>
    <row r="839" spans="6:13" x14ac:dyDescent="0.25">
      <c r="F839" s="18"/>
      <c r="G839" s="65"/>
      <c r="H839" s="65"/>
      <c r="I839" s="65"/>
      <c r="J839" s="65"/>
      <c r="K839" s="65"/>
      <c r="L839" s="18"/>
      <c r="M839" s="18"/>
    </row>
    <row r="840" spans="6:13" x14ac:dyDescent="0.25">
      <c r="F840" s="18"/>
      <c r="G840" s="65"/>
      <c r="H840" s="65"/>
      <c r="I840" s="65"/>
      <c r="J840" s="65"/>
      <c r="K840" s="65"/>
      <c r="L840" s="18"/>
      <c r="M840" s="18"/>
    </row>
    <row r="841" spans="6:13" x14ac:dyDescent="0.25">
      <c r="F841" s="18"/>
      <c r="G841" s="65"/>
      <c r="H841" s="65"/>
      <c r="I841" s="65"/>
      <c r="J841" s="65"/>
      <c r="K841" s="65"/>
      <c r="L841" s="18"/>
      <c r="M841" s="18"/>
    </row>
    <row r="842" spans="6:13" x14ac:dyDescent="0.25">
      <c r="F842" s="18"/>
      <c r="G842" s="65"/>
      <c r="H842" s="65"/>
      <c r="I842" s="65"/>
      <c r="J842" s="65"/>
      <c r="K842" s="65"/>
      <c r="L842" s="18"/>
      <c r="M842" s="18"/>
    </row>
    <row r="843" spans="6:13" x14ac:dyDescent="0.25">
      <c r="F843" s="18"/>
      <c r="G843" s="65"/>
      <c r="H843" s="65"/>
      <c r="I843" s="65"/>
      <c r="J843" s="65"/>
      <c r="K843" s="65"/>
      <c r="L843" s="18"/>
      <c r="M843" s="18"/>
    </row>
    <row r="844" spans="6:13" x14ac:dyDescent="0.25">
      <c r="F844" s="18"/>
      <c r="G844" s="65"/>
      <c r="H844" s="65"/>
      <c r="I844" s="65"/>
      <c r="J844" s="65"/>
      <c r="K844" s="65"/>
      <c r="L844" s="18"/>
      <c r="M844" s="18"/>
    </row>
    <row r="845" spans="6:13" x14ac:dyDescent="0.25">
      <c r="F845" s="18"/>
      <c r="G845" s="65"/>
      <c r="H845" s="65"/>
      <c r="I845" s="65"/>
      <c r="J845" s="65"/>
      <c r="K845" s="65"/>
      <c r="L845" s="18"/>
      <c r="M845" s="18"/>
    </row>
    <row r="846" spans="6:13" x14ac:dyDescent="0.25">
      <c r="F846" s="18"/>
      <c r="G846" s="65"/>
      <c r="H846" s="65"/>
      <c r="I846" s="65"/>
      <c r="J846" s="65"/>
      <c r="K846" s="65"/>
      <c r="L846" s="18"/>
      <c r="M846" s="18"/>
    </row>
    <row r="847" spans="6:13" x14ac:dyDescent="0.25">
      <c r="F847" s="18"/>
      <c r="G847" s="65"/>
      <c r="H847" s="65"/>
      <c r="I847" s="65"/>
      <c r="J847" s="65"/>
      <c r="K847" s="65"/>
      <c r="L847" s="18"/>
      <c r="M847" s="18"/>
    </row>
    <row r="848" spans="6:13" x14ac:dyDescent="0.25">
      <c r="F848" s="18"/>
      <c r="G848" s="65"/>
      <c r="H848" s="65"/>
      <c r="I848" s="65"/>
      <c r="J848" s="65"/>
      <c r="K848" s="65"/>
      <c r="L848" s="18"/>
      <c r="M848" s="18"/>
    </row>
    <row r="849" spans="6:13" x14ac:dyDescent="0.25">
      <c r="F849" s="18"/>
      <c r="G849" s="65"/>
      <c r="H849" s="65"/>
      <c r="I849" s="65"/>
      <c r="J849" s="65"/>
      <c r="K849" s="65"/>
      <c r="L849" s="18"/>
      <c r="M849" s="18"/>
    </row>
    <row r="850" spans="6:13" x14ac:dyDescent="0.25">
      <c r="F850" s="18"/>
      <c r="G850" s="65"/>
      <c r="H850" s="65"/>
      <c r="I850" s="65"/>
      <c r="J850" s="65"/>
      <c r="K850" s="65"/>
      <c r="L850" s="18"/>
      <c r="M850" s="18"/>
    </row>
    <row r="851" spans="6:13" x14ac:dyDescent="0.25">
      <c r="F851" s="18"/>
      <c r="G851" s="65"/>
      <c r="H851" s="65"/>
      <c r="I851" s="65"/>
      <c r="J851" s="65"/>
      <c r="K851" s="65"/>
      <c r="L851" s="18"/>
      <c r="M851" s="18"/>
    </row>
    <row r="852" spans="6:13" x14ac:dyDescent="0.25">
      <c r="F852" s="18"/>
      <c r="G852" s="65"/>
      <c r="H852" s="65"/>
      <c r="I852" s="65"/>
      <c r="J852" s="65"/>
      <c r="K852" s="65"/>
      <c r="L852" s="18"/>
      <c r="M852" s="18"/>
    </row>
    <row r="853" spans="6:13" x14ac:dyDescent="0.25">
      <c r="F853" s="18"/>
      <c r="G853" s="65"/>
      <c r="H853" s="65"/>
      <c r="I853" s="65"/>
      <c r="J853" s="65"/>
      <c r="K853" s="65"/>
      <c r="L853" s="18"/>
      <c r="M853" s="18"/>
    </row>
    <row r="854" spans="6:13" x14ac:dyDescent="0.25">
      <c r="F854" s="18"/>
      <c r="G854" s="65"/>
      <c r="H854" s="65"/>
      <c r="I854" s="65"/>
      <c r="J854" s="65"/>
      <c r="K854" s="65"/>
      <c r="L854" s="18"/>
      <c r="M854" s="18"/>
    </row>
    <row r="855" spans="6:13" x14ac:dyDescent="0.25">
      <c r="F855" s="18"/>
      <c r="G855" s="65"/>
      <c r="H855" s="65"/>
      <c r="I855" s="65"/>
      <c r="J855" s="65"/>
      <c r="K855" s="65"/>
      <c r="L855" s="18"/>
      <c r="M855" s="18"/>
    </row>
    <row r="856" spans="6:13" x14ac:dyDescent="0.25">
      <c r="F856" s="18"/>
      <c r="G856" s="65"/>
      <c r="H856" s="65"/>
      <c r="I856" s="65"/>
      <c r="J856" s="65"/>
      <c r="K856" s="65"/>
      <c r="L856" s="18"/>
      <c r="M856" s="18"/>
    </row>
    <row r="857" spans="6:13" x14ac:dyDescent="0.25">
      <c r="F857" s="18"/>
      <c r="G857" s="65"/>
      <c r="H857" s="65"/>
      <c r="I857" s="65"/>
      <c r="J857" s="65"/>
      <c r="K857" s="65"/>
      <c r="L857" s="18"/>
      <c r="M857" s="18"/>
    </row>
    <row r="858" spans="6:13" x14ac:dyDescent="0.25">
      <c r="F858" s="18"/>
      <c r="G858" s="65"/>
      <c r="H858" s="65"/>
      <c r="I858" s="65"/>
      <c r="J858" s="65"/>
      <c r="K858" s="65"/>
      <c r="L858" s="18"/>
      <c r="M858" s="18"/>
    </row>
    <row r="859" spans="6:13" x14ac:dyDescent="0.25">
      <c r="F859" s="18"/>
      <c r="G859" s="65"/>
      <c r="H859" s="65"/>
      <c r="I859" s="65"/>
      <c r="J859" s="65"/>
      <c r="K859" s="65"/>
      <c r="L859" s="18"/>
      <c r="M859" s="18"/>
    </row>
    <row r="860" spans="6:13" x14ac:dyDescent="0.25">
      <c r="F860" s="18"/>
      <c r="G860" s="65"/>
      <c r="H860" s="65"/>
      <c r="I860" s="65"/>
      <c r="J860" s="65"/>
      <c r="K860" s="65"/>
      <c r="L860" s="18"/>
      <c r="M860" s="18"/>
    </row>
    <row r="861" spans="6:13" x14ac:dyDescent="0.25">
      <c r="F861" s="18"/>
      <c r="G861" s="65"/>
      <c r="H861" s="65"/>
      <c r="I861" s="65"/>
      <c r="J861" s="65"/>
      <c r="K861" s="65"/>
      <c r="L861" s="18"/>
      <c r="M861" s="18"/>
    </row>
    <row r="862" spans="6:13" x14ac:dyDescent="0.25">
      <c r="F862" s="18"/>
      <c r="G862" s="65"/>
      <c r="H862" s="65"/>
      <c r="I862" s="65"/>
      <c r="J862" s="65"/>
      <c r="K862" s="65"/>
      <c r="L862" s="18"/>
      <c r="M862" s="18"/>
    </row>
    <row r="863" spans="6:13" x14ac:dyDescent="0.25">
      <c r="F863" s="18"/>
      <c r="G863" s="65"/>
      <c r="H863" s="65"/>
      <c r="I863" s="65"/>
      <c r="J863" s="65"/>
      <c r="K863" s="65"/>
      <c r="L863" s="18"/>
      <c r="M863" s="18"/>
    </row>
    <row r="864" spans="6:13" x14ac:dyDescent="0.25">
      <c r="F864" s="18"/>
      <c r="G864" s="65"/>
      <c r="H864" s="65"/>
      <c r="I864" s="65"/>
      <c r="J864" s="65"/>
      <c r="K864" s="65"/>
      <c r="L864" s="18"/>
      <c r="M864" s="18"/>
    </row>
    <row r="865" spans="6:13" x14ac:dyDescent="0.25">
      <c r="F865" s="18"/>
      <c r="G865" s="65"/>
      <c r="H865" s="65"/>
      <c r="I865" s="65"/>
      <c r="J865" s="65"/>
      <c r="K865" s="65"/>
      <c r="L865" s="18"/>
      <c r="M865" s="18"/>
    </row>
    <row r="866" spans="6:13" x14ac:dyDescent="0.25">
      <c r="F866" s="18"/>
      <c r="G866" s="65"/>
      <c r="H866" s="65"/>
      <c r="I866" s="65"/>
      <c r="J866" s="65"/>
      <c r="K866" s="65"/>
      <c r="L866" s="18"/>
      <c r="M866" s="18"/>
    </row>
    <row r="867" spans="6:13" x14ac:dyDescent="0.25">
      <c r="F867" s="18"/>
      <c r="G867" s="65"/>
      <c r="H867" s="65"/>
      <c r="I867" s="65"/>
      <c r="J867" s="65"/>
      <c r="K867" s="65"/>
      <c r="L867" s="18"/>
      <c r="M867" s="18"/>
    </row>
    <row r="868" spans="6:13" x14ac:dyDescent="0.25">
      <c r="F868" s="18"/>
      <c r="G868" s="65"/>
      <c r="H868" s="65"/>
      <c r="I868" s="65"/>
      <c r="J868" s="65"/>
      <c r="K868" s="65"/>
      <c r="L868" s="18"/>
      <c r="M868" s="18"/>
    </row>
    <row r="869" spans="6:13" x14ac:dyDescent="0.25">
      <c r="F869" s="18"/>
      <c r="G869" s="65"/>
      <c r="H869" s="65"/>
      <c r="I869" s="65"/>
      <c r="J869" s="65"/>
      <c r="K869" s="65"/>
      <c r="L869" s="18"/>
      <c r="M869" s="18"/>
    </row>
    <row r="870" spans="6:13" x14ac:dyDescent="0.25">
      <c r="F870" s="18"/>
      <c r="G870" s="65"/>
      <c r="H870" s="65"/>
      <c r="I870" s="65"/>
      <c r="J870" s="65"/>
      <c r="K870" s="65"/>
      <c r="L870" s="18"/>
      <c r="M870" s="18"/>
    </row>
    <row r="871" spans="6:13" x14ac:dyDescent="0.25">
      <c r="F871" s="18"/>
      <c r="G871" s="65"/>
      <c r="H871" s="65"/>
      <c r="I871" s="65"/>
      <c r="J871" s="65"/>
      <c r="K871" s="65"/>
      <c r="L871" s="18"/>
      <c r="M871" s="18"/>
    </row>
    <row r="872" spans="6:13" x14ac:dyDescent="0.25">
      <c r="F872" s="18"/>
      <c r="G872" s="65"/>
      <c r="H872" s="65"/>
      <c r="I872" s="65"/>
      <c r="J872" s="65"/>
      <c r="K872" s="65"/>
      <c r="L872" s="18"/>
      <c r="M872" s="18"/>
    </row>
    <row r="873" spans="6:13" x14ac:dyDescent="0.25">
      <c r="F873" s="18"/>
      <c r="G873" s="65"/>
      <c r="H873" s="65"/>
      <c r="I873" s="65"/>
      <c r="J873" s="65"/>
      <c r="K873" s="65"/>
      <c r="L873" s="18"/>
      <c r="M873" s="18"/>
    </row>
    <row r="874" spans="6:13" x14ac:dyDescent="0.25">
      <c r="F874" s="18"/>
      <c r="G874" s="65"/>
      <c r="H874" s="65"/>
      <c r="I874" s="65"/>
      <c r="J874" s="65"/>
      <c r="K874" s="65"/>
      <c r="L874" s="18"/>
      <c r="M874" s="18"/>
    </row>
    <row r="875" spans="6:13" x14ac:dyDescent="0.25">
      <c r="F875" s="18"/>
      <c r="G875" s="65"/>
      <c r="H875" s="65"/>
      <c r="I875" s="65"/>
      <c r="J875" s="65"/>
      <c r="K875" s="65"/>
      <c r="L875" s="18"/>
      <c r="M875" s="18"/>
    </row>
    <row r="876" spans="6:13" x14ac:dyDescent="0.25">
      <c r="F876" s="18"/>
      <c r="G876" s="65"/>
      <c r="H876" s="65"/>
      <c r="I876" s="65"/>
      <c r="J876" s="65"/>
      <c r="K876" s="65"/>
      <c r="L876" s="18"/>
      <c r="M876" s="18"/>
    </row>
    <row r="877" spans="6:13" x14ac:dyDescent="0.25">
      <c r="F877" s="18"/>
      <c r="G877" s="65"/>
      <c r="H877" s="65"/>
      <c r="I877" s="65"/>
      <c r="J877" s="65"/>
      <c r="K877" s="65"/>
      <c r="L877" s="18"/>
      <c r="M877" s="18"/>
    </row>
    <row r="878" spans="6:13" x14ac:dyDescent="0.25">
      <c r="F878" s="18"/>
      <c r="G878" s="65"/>
      <c r="H878" s="65"/>
      <c r="I878" s="65"/>
      <c r="J878" s="65"/>
      <c r="K878" s="65"/>
      <c r="L878" s="18"/>
      <c r="M878" s="18"/>
    </row>
    <row r="879" spans="6:13" x14ac:dyDescent="0.25">
      <c r="F879" s="18"/>
      <c r="G879" s="65"/>
      <c r="H879" s="65"/>
      <c r="I879" s="65"/>
      <c r="J879" s="65"/>
      <c r="K879" s="65"/>
      <c r="L879" s="18"/>
      <c r="M879" s="18"/>
    </row>
    <row r="880" spans="6:13" x14ac:dyDescent="0.25">
      <c r="F880" s="18"/>
      <c r="G880" s="65"/>
      <c r="H880" s="65"/>
      <c r="I880" s="65"/>
      <c r="J880" s="65"/>
      <c r="K880" s="65"/>
      <c r="L880" s="18"/>
      <c r="M880" s="18"/>
    </row>
    <row r="881" spans="6:13" x14ac:dyDescent="0.25">
      <c r="F881" s="18"/>
      <c r="G881" s="65"/>
      <c r="H881" s="65"/>
      <c r="I881" s="65"/>
      <c r="J881" s="65"/>
      <c r="K881" s="65"/>
      <c r="L881" s="18"/>
      <c r="M881" s="18"/>
    </row>
    <row r="882" spans="6:13" x14ac:dyDescent="0.25">
      <c r="F882" s="18"/>
      <c r="G882" s="65"/>
      <c r="H882" s="65"/>
      <c r="I882" s="65"/>
      <c r="J882" s="65"/>
      <c r="K882" s="65"/>
      <c r="L882" s="18"/>
      <c r="M882" s="18"/>
    </row>
    <row r="883" spans="6:13" x14ac:dyDescent="0.25">
      <c r="F883" s="18"/>
      <c r="G883" s="65"/>
      <c r="H883" s="65"/>
      <c r="I883" s="65"/>
      <c r="J883" s="65"/>
      <c r="K883" s="65"/>
      <c r="L883" s="18"/>
      <c r="M883" s="18"/>
    </row>
    <row r="884" spans="6:13" x14ac:dyDescent="0.25">
      <c r="F884" s="18"/>
      <c r="G884" s="65"/>
      <c r="H884" s="65"/>
      <c r="I884" s="65"/>
      <c r="J884" s="65"/>
      <c r="K884" s="65"/>
      <c r="L884" s="18"/>
      <c r="M884" s="18"/>
    </row>
    <row r="885" spans="6:13" x14ac:dyDescent="0.25">
      <c r="F885" s="18"/>
      <c r="G885" s="65"/>
      <c r="H885" s="65"/>
      <c r="I885" s="65"/>
      <c r="J885" s="65"/>
      <c r="K885" s="65"/>
      <c r="L885" s="18"/>
      <c r="M885" s="18"/>
    </row>
    <row r="886" spans="6:13" x14ac:dyDescent="0.25">
      <c r="F886" s="18"/>
      <c r="G886" s="65"/>
      <c r="H886" s="65"/>
      <c r="I886" s="65"/>
      <c r="J886" s="65"/>
      <c r="K886" s="65"/>
      <c r="L886" s="18"/>
      <c r="M886" s="18"/>
    </row>
    <row r="887" spans="6:13" x14ac:dyDescent="0.25">
      <c r="F887" s="18"/>
      <c r="G887" s="65"/>
      <c r="H887" s="65"/>
      <c r="I887" s="65"/>
      <c r="J887" s="65"/>
      <c r="K887" s="65"/>
      <c r="L887" s="18"/>
      <c r="M887" s="18"/>
    </row>
    <row r="888" spans="6:13" x14ac:dyDescent="0.25">
      <c r="F888" s="18"/>
      <c r="G888" s="65"/>
      <c r="H888" s="65"/>
      <c r="I888" s="65"/>
      <c r="J888" s="65"/>
      <c r="K888" s="65"/>
      <c r="L888" s="18"/>
      <c r="M888" s="18"/>
    </row>
    <row r="889" spans="6:13" x14ac:dyDescent="0.25">
      <c r="F889" s="18"/>
      <c r="G889" s="65"/>
      <c r="H889" s="65"/>
      <c r="I889" s="65"/>
      <c r="J889" s="65"/>
      <c r="K889" s="65"/>
      <c r="L889" s="18"/>
      <c r="M889" s="18"/>
    </row>
    <row r="890" spans="6:13" x14ac:dyDescent="0.25">
      <c r="F890" s="18"/>
      <c r="G890" s="65"/>
      <c r="H890" s="65"/>
      <c r="I890" s="65"/>
      <c r="J890" s="65"/>
      <c r="K890" s="65"/>
      <c r="L890" s="18"/>
      <c r="M890" s="18"/>
    </row>
    <row r="891" spans="6:13" x14ac:dyDescent="0.25">
      <c r="F891" s="18"/>
      <c r="G891" s="65"/>
      <c r="H891" s="65"/>
      <c r="I891" s="65"/>
      <c r="J891" s="65"/>
      <c r="K891" s="65"/>
      <c r="L891" s="18"/>
      <c r="M891" s="18"/>
    </row>
    <row r="892" spans="6:13" x14ac:dyDescent="0.25">
      <c r="F892" s="18"/>
      <c r="G892" s="65"/>
      <c r="H892" s="65"/>
      <c r="I892" s="65"/>
      <c r="J892" s="65"/>
      <c r="K892" s="65"/>
      <c r="L892" s="18"/>
      <c r="M892" s="18"/>
    </row>
    <row r="893" spans="6:13" x14ac:dyDescent="0.25">
      <c r="F893" s="18"/>
      <c r="G893" s="65"/>
      <c r="H893" s="65"/>
      <c r="I893" s="65"/>
      <c r="J893" s="65"/>
      <c r="K893" s="65"/>
      <c r="L893" s="18"/>
      <c r="M893" s="18"/>
    </row>
    <row r="894" spans="6:13" x14ac:dyDescent="0.25">
      <c r="F894" s="18"/>
      <c r="G894" s="65"/>
      <c r="H894" s="65"/>
      <c r="I894" s="65"/>
      <c r="J894" s="65"/>
      <c r="K894" s="65"/>
      <c r="L894" s="18"/>
      <c r="M894" s="18"/>
    </row>
    <row r="895" spans="6:13" x14ac:dyDescent="0.25">
      <c r="F895" s="18"/>
      <c r="G895" s="65"/>
      <c r="H895" s="65"/>
      <c r="I895" s="65"/>
      <c r="J895" s="65"/>
      <c r="K895" s="65"/>
      <c r="L895" s="18"/>
      <c r="M895" s="18"/>
    </row>
    <row r="896" spans="6:13" x14ac:dyDescent="0.25">
      <c r="F896" s="18"/>
      <c r="G896" s="65"/>
      <c r="H896" s="65"/>
      <c r="I896" s="65"/>
      <c r="J896" s="65"/>
      <c r="K896" s="65"/>
      <c r="L896" s="18"/>
      <c r="M896" s="18"/>
    </row>
    <row r="897" spans="6:13" x14ac:dyDescent="0.25">
      <c r="F897" s="18"/>
      <c r="G897" s="65"/>
      <c r="H897" s="65"/>
      <c r="I897" s="65"/>
      <c r="J897" s="65"/>
      <c r="K897" s="65"/>
      <c r="L897" s="18"/>
      <c r="M897" s="18"/>
    </row>
    <row r="898" spans="6:13" x14ac:dyDescent="0.25">
      <c r="F898" s="18"/>
      <c r="G898" s="65"/>
      <c r="H898" s="65"/>
      <c r="I898" s="65"/>
      <c r="J898" s="65"/>
      <c r="K898" s="65"/>
      <c r="L898" s="18"/>
      <c r="M898" s="18"/>
    </row>
    <row r="899" spans="6:13" x14ac:dyDescent="0.25">
      <c r="F899" s="18"/>
      <c r="G899" s="65"/>
      <c r="H899" s="65"/>
      <c r="I899" s="65"/>
      <c r="J899" s="65"/>
      <c r="K899" s="65"/>
      <c r="L899" s="18"/>
      <c r="M899" s="18"/>
    </row>
    <row r="900" spans="6:13" x14ac:dyDescent="0.25">
      <c r="F900" s="18"/>
      <c r="G900" s="65"/>
      <c r="H900" s="65"/>
      <c r="I900" s="65"/>
      <c r="J900" s="65"/>
      <c r="K900" s="65"/>
      <c r="L900" s="18"/>
      <c r="M900" s="18"/>
    </row>
    <row r="901" spans="6:13" x14ac:dyDescent="0.25">
      <c r="F901" s="18"/>
      <c r="G901" s="65"/>
      <c r="H901" s="65"/>
      <c r="I901" s="65"/>
      <c r="J901" s="65"/>
      <c r="K901" s="65"/>
      <c r="L901" s="18"/>
      <c r="M901" s="18"/>
    </row>
    <row r="902" spans="6:13" x14ac:dyDescent="0.25">
      <c r="F902" s="18"/>
      <c r="G902" s="65"/>
      <c r="H902" s="65"/>
      <c r="I902" s="65"/>
      <c r="J902" s="65"/>
      <c r="K902" s="65"/>
      <c r="L902" s="18"/>
      <c r="M902" s="18"/>
    </row>
    <row r="903" spans="6:13" x14ac:dyDescent="0.25">
      <c r="F903" s="18"/>
      <c r="G903" s="65"/>
      <c r="H903" s="65"/>
      <c r="I903" s="65"/>
      <c r="J903" s="65"/>
      <c r="K903" s="65"/>
      <c r="L903" s="18"/>
      <c r="M903" s="18"/>
    </row>
    <row r="904" spans="6:13" x14ac:dyDescent="0.25">
      <c r="F904" s="18"/>
      <c r="G904" s="65"/>
      <c r="H904" s="65"/>
      <c r="I904" s="65"/>
      <c r="J904" s="65"/>
      <c r="K904" s="65"/>
      <c r="L904" s="18"/>
      <c r="M904" s="18"/>
    </row>
    <row r="905" spans="6:13" x14ac:dyDescent="0.25">
      <c r="F905" s="18"/>
      <c r="G905" s="65"/>
      <c r="H905" s="65"/>
      <c r="I905" s="65"/>
      <c r="J905" s="65"/>
      <c r="K905" s="65"/>
      <c r="L905" s="18"/>
      <c r="M905" s="18"/>
    </row>
    <row r="906" spans="6:13" x14ac:dyDescent="0.25">
      <c r="F906" s="18"/>
      <c r="G906" s="65"/>
      <c r="H906" s="65"/>
      <c r="I906" s="65"/>
      <c r="J906" s="65"/>
      <c r="K906" s="65"/>
      <c r="L906" s="18"/>
      <c r="M906" s="18"/>
    </row>
    <row r="907" spans="6:13" x14ac:dyDescent="0.25">
      <c r="F907" s="18"/>
      <c r="G907" s="65"/>
      <c r="H907" s="65"/>
      <c r="I907" s="65"/>
      <c r="J907" s="65"/>
      <c r="K907" s="65"/>
      <c r="L907" s="18"/>
      <c r="M907" s="18"/>
    </row>
    <row r="908" spans="6:13" x14ac:dyDescent="0.25">
      <c r="F908" s="18"/>
      <c r="G908" s="65"/>
      <c r="H908" s="65"/>
      <c r="I908" s="65"/>
      <c r="J908" s="65"/>
      <c r="K908" s="65"/>
      <c r="L908" s="18"/>
      <c r="M908" s="18"/>
    </row>
    <row r="909" spans="6:13" x14ac:dyDescent="0.25">
      <c r="F909" s="18"/>
      <c r="G909" s="65"/>
      <c r="H909" s="65"/>
      <c r="I909" s="65"/>
      <c r="J909" s="65"/>
      <c r="K909" s="65"/>
      <c r="L909" s="18"/>
      <c r="M909" s="18"/>
    </row>
    <row r="910" spans="6:13" x14ac:dyDescent="0.25">
      <c r="F910" s="18"/>
      <c r="G910" s="65"/>
      <c r="H910" s="65"/>
      <c r="I910" s="65"/>
      <c r="J910" s="65"/>
      <c r="K910" s="65"/>
      <c r="L910" s="18"/>
      <c r="M910" s="18"/>
    </row>
    <row r="911" spans="6:13" x14ac:dyDescent="0.25">
      <c r="F911" s="18"/>
      <c r="G911" s="65"/>
      <c r="H911" s="65"/>
      <c r="I911" s="65"/>
      <c r="J911" s="65"/>
      <c r="K911" s="65"/>
      <c r="L911" s="18"/>
      <c r="M911" s="18"/>
    </row>
    <row r="912" spans="6:13" x14ac:dyDescent="0.25">
      <c r="F912" s="18"/>
      <c r="G912" s="65"/>
      <c r="H912" s="65"/>
      <c r="I912" s="65"/>
      <c r="J912" s="65"/>
      <c r="K912" s="65"/>
      <c r="L912" s="18"/>
      <c r="M912" s="18"/>
    </row>
    <row r="913" spans="6:13" x14ac:dyDescent="0.25">
      <c r="F913" s="18"/>
      <c r="G913" s="65"/>
      <c r="H913" s="65"/>
      <c r="I913" s="65"/>
      <c r="J913" s="65"/>
      <c r="K913" s="65"/>
      <c r="L913" s="18"/>
      <c r="M913" s="18"/>
    </row>
    <row r="914" spans="6:13" x14ac:dyDescent="0.25">
      <c r="F914" s="18"/>
      <c r="G914" s="65"/>
      <c r="H914" s="65"/>
      <c r="I914" s="65"/>
      <c r="J914" s="65"/>
      <c r="K914" s="65"/>
      <c r="L914" s="18"/>
      <c r="M914" s="18"/>
    </row>
    <row r="915" spans="6:13" x14ac:dyDescent="0.25">
      <c r="F915" s="18"/>
      <c r="G915" s="65"/>
      <c r="H915" s="65"/>
      <c r="I915" s="65"/>
      <c r="J915" s="65"/>
      <c r="K915" s="65"/>
      <c r="L915" s="18"/>
      <c r="M915" s="18"/>
    </row>
    <row r="916" spans="6:13" x14ac:dyDescent="0.25">
      <c r="F916" s="18"/>
      <c r="G916" s="65"/>
      <c r="H916" s="65"/>
      <c r="I916" s="65"/>
      <c r="J916" s="65"/>
      <c r="K916" s="65"/>
      <c r="L916" s="18"/>
      <c r="M916" s="18"/>
    </row>
    <row r="917" spans="6:13" x14ac:dyDescent="0.25">
      <c r="F917" s="18"/>
      <c r="G917" s="65"/>
      <c r="H917" s="65"/>
      <c r="I917" s="65"/>
      <c r="J917" s="65"/>
      <c r="K917" s="65"/>
      <c r="L917" s="18"/>
      <c r="M917" s="18"/>
    </row>
    <row r="918" spans="6:13" x14ac:dyDescent="0.25">
      <c r="F918" s="18"/>
      <c r="G918" s="65"/>
      <c r="H918" s="65"/>
      <c r="I918" s="65"/>
      <c r="J918" s="65"/>
      <c r="K918" s="65"/>
      <c r="L918" s="18"/>
      <c r="M918" s="18"/>
    </row>
    <row r="919" spans="6:13" x14ac:dyDescent="0.25">
      <c r="F919" s="18"/>
      <c r="G919" s="65"/>
      <c r="H919" s="65"/>
      <c r="I919" s="65"/>
      <c r="J919" s="65"/>
      <c r="K919" s="65"/>
      <c r="L919" s="18"/>
      <c r="M919" s="18"/>
    </row>
    <row r="920" spans="6:13" x14ac:dyDescent="0.25">
      <c r="F920" s="18"/>
      <c r="G920" s="65"/>
      <c r="H920" s="65"/>
      <c r="I920" s="65"/>
      <c r="J920" s="65"/>
      <c r="K920" s="65"/>
      <c r="L920" s="18"/>
      <c r="M920" s="18"/>
    </row>
    <row r="921" spans="6:13" x14ac:dyDescent="0.25">
      <c r="F921" s="18"/>
      <c r="G921" s="65"/>
      <c r="H921" s="65"/>
      <c r="I921" s="65"/>
      <c r="J921" s="65"/>
      <c r="K921" s="65"/>
      <c r="L921" s="18"/>
      <c r="M921" s="18"/>
    </row>
    <row r="922" spans="6:13" x14ac:dyDescent="0.25">
      <c r="F922" s="18"/>
      <c r="G922" s="65"/>
      <c r="H922" s="65"/>
      <c r="I922" s="65"/>
      <c r="J922" s="65"/>
      <c r="K922" s="65"/>
      <c r="L922" s="18"/>
      <c r="M922" s="18"/>
    </row>
    <row r="923" spans="6:13" x14ac:dyDescent="0.25">
      <c r="F923" s="18"/>
      <c r="G923" s="65"/>
      <c r="H923" s="65"/>
      <c r="I923" s="65"/>
      <c r="J923" s="65"/>
      <c r="K923" s="65"/>
      <c r="L923" s="18"/>
      <c r="M923" s="18"/>
    </row>
    <row r="924" spans="6:13" x14ac:dyDescent="0.25">
      <c r="F924" s="18"/>
      <c r="G924" s="65"/>
      <c r="H924" s="65"/>
      <c r="I924" s="65"/>
      <c r="J924" s="65"/>
      <c r="K924" s="65"/>
      <c r="L924" s="18"/>
      <c r="M924" s="18"/>
    </row>
    <row r="925" spans="6:13" x14ac:dyDescent="0.25">
      <c r="F925" s="18"/>
      <c r="G925" s="65"/>
      <c r="H925" s="65"/>
      <c r="I925" s="65"/>
      <c r="J925" s="65"/>
      <c r="K925" s="65"/>
      <c r="L925" s="18"/>
      <c r="M925" s="18"/>
    </row>
    <row r="926" spans="6:13" x14ac:dyDescent="0.25">
      <c r="F926" s="18"/>
      <c r="G926" s="65"/>
      <c r="H926" s="65"/>
      <c r="I926" s="65"/>
      <c r="J926" s="65"/>
      <c r="K926" s="65"/>
      <c r="L926" s="18"/>
      <c r="M926" s="18"/>
    </row>
    <row r="927" spans="6:13" x14ac:dyDescent="0.25">
      <c r="F927" s="18"/>
      <c r="G927" s="65"/>
      <c r="H927" s="65"/>
      <c r="I927" s="65"/>
      <c r="J927" s="65"/>
      <c r="K927" s="65"/>
      <c r="L927" s="18"/>
      <c r="M927" s="18"/>
    </row>
    <row r="928" spans="6:13" x14ac:dyDescent="0.25">
      <c r="F928" s="18"/>
      <c r="G928" s="65"/>
      <c r="H928" s="65"/>
      <c r="I928" s="65"/>
      <c r="J928" s="65"/>
      <c r="K928" s="65"/>
      <c r="L928" s="18"/>
      <c r="M928" s="18"/>
    </row>
    <row r="929" spans="6:13" x14ac:dyDescent="0.25">
      <c r="F929" s="18"/>
      <c r="G929" s="65"/>
      <c r="H929" s="65"/>
      <c r="I929" s="65"/>
      <c r="J929" s="65"/>
      <c r="K929" s="65"/>
      <c r="L929" s="18"/>
      <c r="M929" s="18"/>
    </row>
    <row r="930" spans="6:13" x14ac:dyDescent="0.25">
      <c r="F930" s="18"/>
      <c r="G930" s="65"/>
      <c r="H930" s="65"/>
      <c r="I930" s="65"/>
      <c r="J930" s="65"/>
      <c r="K930" s="65"/>
      <c r="L930" s="18"/>
      <c r="M930" s="18"/>
    </row>
    <row r="931" spans="6:13" x14ac:dyDescent="0.25">
      <c r="F931" s="18"/>
      <c r="G931" s="65"/>
      <c r="H931" s="65"/>
      <c r="I931" s="65"/>
      <c r="J931" s="65"/>
      <c r="K931" s="65"/>
      <c r="L931" s="18"/>
      <c r="M931" s="18"/>
    </row>
    <row r="932" spans="6:13" x14ac:dyDescent="0.25">
      <c r="F932" s="18"/>
      <c r="G932" s="65"/>
      <c r="H932" s="65"/>
      <c r="I932" s="65"/>
      <c r="J932" s="65"/>
      <c r="K932" s="65"/>
      <c r="L932" s="18"/>
      <c r="M932" s="18"/>
    </row>
    <row r="933" spans="6:13" x14ac:dyDescent="0.25">
      <c r="F933" s="18"/>
      <c r="G933" s="65"/>
      <c r="H933" s="65"/>
      <c r="I933" s="65"/>
      <c r="J933" s="65"/>
      <c r="K933" s="65"/>
      <c r="L933" s="18"/>
      <c r="M933" s="18"/>
    </row>
    <row r="934" spans="6:13" x14ac:dyDescent="0.25">
      <c r="F934" s="18"/>
      <c r="G934" s="65"/>
      <c r="H934" s="65"/>
      <c r="I934" s="65"/>
      <c r="J934" s="65"/>
      <c r="K934" s="65"/>
      <c r="L934" s="18"/>
      <c r="M934" s="18"/>
    </row>
    <row r="935" spans="6:13" x14ac:dyDescent="0.25">
      <c r="F935" s="18"/>
      <c r="G935" s="65"/>
      <c r="H935" s="65"/>
      <c r="I935" s="65"/>
      <c r="J935" s="65"/>
      <c r="K935" s="65"/>
      <c r="L935" s="18"/>
      <c r="M935" s="18"/>
    </row>
    <row r="936" spans="6:13" x14ac:dyDescent="0.25">
      <c r="F936" s="18"/>
      <c r="G936" s="65"/>
      <c r="H936" s="65"/>
      <c r="I936" s="65"/>
      <c r="J936" s="65"/>
      <c r="K936" s="65"/>
      <c r="L936" s="18"/>
      <c r="M936" s="18"/>
    </row>
    <row r="937" spans="6:13" x14ac:dyDescent="0.25">
      <c r="F937" s="18"/>
      <c r="G937" s="65"/>
      <c r="H937" s="65"/>
      <c r="I937" s="65"/>
      <c r="J937" s="65"/>
      <c r="K937" s="65"/>
      <c r="L937" s="18"/>
      <c r="M937" s="18"/>
    </row>
    <row r="938" spans="6:13" x14ac:dyDescent="0.25">
      <c r="F938" s="18"/>
      <c r="G938" s="65"/>
      <c r="H938" s="65"/>
      <c r="I938" s="65"/>
      <c r="J938" s="65"/>
      <c r="K938" s="65"/>
      <c r="L938" s="18"/>
      <c r="M938" s="18"/>
    </row>
    <row r="939" spans="6:13" x14ac:dyDescent="0.25">
      <c r="F939" s="18"/>
      <c r="G939" s="65"/>
      <c r="H939" s="65"/>
      <c r="I939" s="65"/>
      <c r="J939" s="65"/>
      <c r="K939" s="65"/>
      <c r="L939" s="18"/>
      <c r="M939" s="18"/>
    </row>
    <row r="940" spans="6:13" x14ac:dyDescent="0.25">
      <c r="F940" s="18"/>
      <c r="G940" s="65"/>
      <c r="H940" s="65"/>
      <c r="I940" s="65"/>
      <c r="J940" s="65"/>
      <c r="K940" s="65"/>
      <c r="L940" s="18"/>
      <c r="M940" s="18"/>
    </row>
    <row r="941" spans="6:13" x14ac:dyDescent="0.25">
      <c r="F941" s="18"/>
      <c r="G941" s="65"/>
      <c r="H941" s="65"/>
      <c r="I941" s="65"/>
      <c r="J941" s="65"/>
      <c r="K941" s="65"/>
      <c r="L941" s="18"/>
      <c r="M941" s="18"/>
    </row>
    <row r="942" spans="6:13" x14ac:dyDescent="0.25">
      <c r="F942" s="18"/>
      <c r="G942" s="65"/>
      <c r="H942" s="65"/>
      <c r="I942" s="65"/>
      <c r="J942" s="65"/>
      <c r="K942" s="65"/>
      <c r="L942" s="18"/>
      <c r="M942" s="18"/>
    </row>
    <row r="943" spans="6:13" x14ac:dyDescent="0.25">
      <c r="F943" s="18"/>
      <c r="G943" s="65"/>
      <c r="H943" s="65"/>
      <c r="I943" s="65"/>
      <c r="J943" s="65"/>
      <c r="K943" s="65"/>
      <c r="L943" s="18"/>
      <c r="M943" s="18"/>
    </row>
    <row r="944" spans="6:13" x14ac:dyDescent="0.25">
      <c r="F944" s="18"/>
      <c r="G944" s="65"/>
      <c r="H944" s="65"/>
      <c r="I944" s="65"/>
      <c r="J944" s="65"/>
      <c r="K944" s="65"/>
      <c r="L944" s="18"/>
      <c r="M944" s="18"/>
    </row>
    <row r="945" spans="6:13" x14ac:dyDescent="0.25">
      <c r="F945" s="18"/>
      <c r="G945" s="65"/>
      <c r="H945" s="65"/>
      <c r="I945" s="65"/>
      <c r="J945" s="65"/>
      <c r="K945" s="65"/>
      <c r="L945" s="18"/>
      <c r="M945" s="18"/>
    </row>
    <row r="946" spans="6:13" x14ac:dyDescent="0.25">
      <c r="F946" s="18"/>
      <c r="G946" s="65"/>
      <c r="H946" s="65"/>
      <c r="I946" s="65"/>
      <c r="J946" s="65"/>
      <c r="K946" s="65"/>
      <c r="L946" s="18"/>
      <c r="M946" s="18"/>
    </row>
    <row r="947" spans="6:13" x14ac:dyDescent="0.25">
      <c r="F947" s="18"/>
      <c r="G947" s="65"/>
      <c r="H947" s="65"/>
      <c r="I947" s="65"/>
      <c r="J947" s="65"/>
      <c r="K947" s="65"/>
      <c r="L947" s="18"/>
      <c r="M947" s="18"/>
    </row>
    <row r="948" spans="6:13" x14ac:dyDescent="0.25">
      <c r="F948" s="18"/>
      <c r="G948" s="65"/>
      <c r="H948" s="65"/>
      <c r="I948" s="65"/>
      <c r="J948" s="65"/>
      <c r="K948" s="65"/>
      <c r="L948" s="18"/>
      <c r="M948" s="18"/>
    </row>
    <row r="949" spans="6:13" x14ac:dyDescent="0.25">
      <c r="F949" s="18"/>
      <c r="G949" s="65"/>
      <c r="H949" s="65"/>
      <c r="I949" s="65"/>
      <c r="J949" s="65"/>
      <c r="K949" s="65"/>
      <c r="L949" s="18"/>
      <c r="M949" s="18"/>
    </row>
    <row r="950" spans="6:13" x14ac:dyDescent="0.25">
      <c r="F950" s="18"/>
      <c r="G950" s="65"/>
      <c r="H950" s="65"/>
      <c r="I950" s="65"/>
      <c r="J950" s="65"/>
      <c r="K950" s="65"/>
      <c r="L950" s="18"/>
      <c r="M950" s="18"/>
    </row>
    <row r="951" spans="6:13" x14ac:dyDescent="0.25">
      <c r="F951" s="18"/>
      <c r="G951" s="65"/>
      <c r="H951" s="65"/>
      <c r="I951" s="65"/>
      <c r="J951" s="65"/>
      <c r="K951" s="65"/>
      <c r="L951" s="18"/>
      <c r="M951" s="18"/>
    </row>
    <row r="952" spans="6:13" x14ac:dyDescent="0.25">
      <c r="F952" s="18"/>
      <c r="G952" s="65"/>
      <c r="H952" s="65"/>
      <c r="I952" s="65"/>
      <c r="J952" s="65"/>
      <c r="K952" s="65"/>
      <c r="L952" s="18"/>
      <c r="M952" s="18"/>
    </row>
    <row r="953" spans="6:13" x14ac:dyDescent="0.25">
      <c r="F953" s="18"/>
      <c r="G953" s="65"/>
      <c r="H953" s="65"/>
      <c r="I953" s="65"/>
      <c r="J953" s="65"/>
      <c r="K953" s="65"/>
      <c r="L953" s="18"/>
      <c r="M953" s="18"/>
    </row>
    <row r="954" spans="6:13" x14ac:dyDescent="0.25">
      <c r="F954" s="18"/>
      <c r="G954" s="65"/>
      <c r="H954" s="65"/>
      <c r="I954" s="65"/>
      <c r="J954" s="65"/>
      <c r="K954" s="65"/>
      <c r="L954" s="18"/>
      <c r="M954" s="18"/>
    </row>
    <row r="955" spans="6:13" x14ac:dyDescent="0.25">
      <c r="F955" s="18"/>
      <c r="G955" s="65"/>
      <c r="H955" s="65"/>
      <c r="I955" s="65"/>
      <c r="J955" s="65"/>
      <c r="K955" s="65"/>
      <c r="L955" s="18"/>
      <c r="M955" s="18"/>
    </row>
    <row r="956" spans="6:13" x14ac:dyDescent="0.25">
      <c r="F956" s="18"/>
      <c r="G956" s="65"/>
      <c r="H956" s="65"/>
      <c r="I956" s="65"/>
      <c r="J956" s="65"/>
      <c r="K956" s="65"/>
      <c r="L956" s="18"/>
      <c r="M956" s="18"/>
    </row>
    <row r="957" spans="6:13" x14ac:dyDescent="0.25">
      <c r="F957" s="18"/>
      <c r="G957" s="65"/>
      <c r="H957" s="65"/>
      <c r="I957" s="65"/>
      <c r="J957" s="65"/>
      <c r="K957" s="65"/>
      <c r="L957" s="18"/>
      <c r="M957" s="18"/>
    </row>
    <row r="958" spans="6:13" x14ac:dyDescent="0.25">
      <c r="F958" s="18"/>
      <c r="G958" s="65"/>
      <c r="H958" s="65"/>
      <c r="I958" s="65"/>
      <c r="J958" s="65"/>
      <c r="K958" s="65"/>
      <c r="L958" s="18"/>
      <c r="M958" s="18"/>
    </row>
    <row r="959" spans="6:13" x14ac:dyDescent="0.25">
      <c r="F959" s="18"/>
      <c r="G959" s="65"/>
      <c r="H959" s="65"/>
      <c r="I959" s="65"/>
      <c r="J959" s="65"/>
      <c r="K959" s="65"/>
      <c r="L959" s="18"/>
      <c r="M959" s="18"/>
    </row>
    <row r="960" spans="6:13" x14ac:dyDescent="0.25">
      <c r="F960" s="18"/>
      <c r="G960" s="65"/>
      <c r="H960" s="65"/>
      <c r="I960" s="65"/>
      <c r="J960" s="65"/>
      <c r="K960" s="65"/>
      <c r="L960" s="18"/>
      <c r="M960" s="18"/>
    </row>
    <row r="961" spans="6:13" x14ac:dyDescent="0.25">
      <c r="F961" s="18"/>
      <c r="G961" s="65"/>
      <c r="H961" s="65"/>
      <c r="I961" s="65"/>
      <c r="J961" s="65"/>
      <c r="K961" s="65"/>
      <c r="L961" s="18"/>
      <c r="M961" s="18"/>
    </row>
    <row r="962" spans="6:13" x14ac:dyDescent="0.25">
      <c r="F962" s="18"/>
      <c r="G962" s="65"/>
      <c r="H962" s="65"/>
      <c r="I962" s="65"/>
      <c r="J962" s="65"/>
      <c r="K962" s="65"/>
      <c r="L962" s="18"/>
      <c r="M962" s="18"/>
    </row>
    <row r="963" spans="6:13" x14ac:dyDescent="0.25">
      <c r="F963" s="18"/>
      <c r="G963" s="65"/>
      <c r="H963" s="65"/>
      <c r="I963" s="65"/>
      <c r="J963" s="65"/>
      <c r="K963" s="65"/>
      <c r="L963" s="18"/>
      <c r="M963" s="18"/>
    </row>
    <row r="964" spans="6:13" x14ac:dyDescent="0.25">
      <c r="F964" s="18"/>
      <c r="G964" s="65"/>
      <c r="H964" s="65"/>
      <c r="I964" s="65"/>
      <c r="J964" s="65"/>
      <c r="K964" s="65"/>
      <c r="L964" s="18"/>
      <c r="M964" s="18"/>
    </row>
    <row r="965" spans="6:13" x14ac:dyDescent="0.25">
      <c r="F965" s="18"/>
      <c r="G965" s="65"/>
      <c r="H965" s="65"/>
      <c r="I965" s="65"/>
      <c r="J965" s="65"/>
      <c r="K965" s="65"/>
      <c r="L965" s="18"/>
      <c r="M965" s="18"/>
    </row>
    <row r="966" spans="6:13" x14ac:dyDescent="0.25">
      <c r="F966" s="18"/>
      <c r="G966" s="65"/>
      <c r="H966" s="65"/>
      <c r="I966" s="65"/>
      <c r="J966" s="65"/>
      <c r="K966" s="65"/>
      <c r="L966" s="18"/>
      <c r="M966" s="18"/>
    </row>
    <row r="967" spans="6:13" x14ac:dyDescent="0.25">
      <c r="F967" s="18"/>
      <c r="G967" s="65"/>
      <c r="H967" s="65"/>
      <c r="I967" s="65"/>
      <c r="J967" s="65"/>
      <c r="K967" s="65"/>
      <c r="L967" s="18"/>
      <c r="M967" s="18"/>
    </row>
    <row r="968" spans="6:13" x14ac:dyDescent="0.25">
      <c r="F968" s="18"/>
      <c r="G968" s="65"/>
      <c r="H968" s="65"/>
      <c r="I968" s="65"/>
      <c r="J968" s="65"/>
      <c r="K968" s="65"/>
      <c r="L968" s="18"/>
      <c r="M968" s="18"/>
    </row>
    <row r="969" spans="6:13" x14ac:dyDescent="0.25">
      <c r="F969" s="18"/>
      <c r="G969" s="65"/>
      <c r="H969" s="65"/>
      <c r="I969" s="65"/>
      <c r="J969" s="65"/>
      <c r="K969" s="65"/>
      <c r="L969" s="18"/>
      <c r="M969" s="18"/>
    </row>
    <row r="970" spans="6:13" x14ac:dyDescent="0.25">
      <c r="F970" s="18"/>
      <c r="G970" s="65"/>
      <c r="H970" s="65"/>
      <c r="I970" s="65"/>
      <c r="J970" s="65"/>
      <c r="K970" s="65"/>
      <c r="L970" s="18"/>
      <c r="M970" s="18"/>
    </row>
    <row r="971" spans="6:13" x14ac:dyDescent="0.25">
      <c r="F971" s="18"/>
      <c r="G971" s="65"/>
      <c r="H971" s="65"/>
      <c r="I971" s="65"/>
      <c r="J971" s="65"/>
      <c r="K971" s="65"/>
      <c r="L971" s="18"/>
      <c r="M971" s="18"/>
    </row>
    <row r="972" spans="6:13" x14ac:dyDescent="0.25">
      <c r="F972" s="18"/>
      <c r="G972" s="65"/>
      <c r="H972" s="65"/>
      <c r="I972" s="65"/>
      <c r="J972" s="65"/>
      <c r="K972" s="65"/>
      <c r="L972" s="18"/>
      <c r="M972" s="18"/>
    </row>
    <row r="973" spans="6:13" x14ac:dyDescent="0.25">
      <c r="F973" s="18"/>
      <c r="G973" s="65"/>
      <c r="H973" s="65"/>
      <c r="I973" s="65"/>
      <c r="J973" s="65"/>
      <c r="K973" s="65"/>
      <c r="L973" s="18"/>
      <c r="M973" s="18"/>
    </row>
    <row r="974" spans="6:13" x14ac:dyDescent="0.25">
      <c r="F974" s="18"/>
      <c r="G974" s="65"/>
      <c r="H974" s="65"/>
      <c r="I974" s="65"/>
      <c r="J974" s="65"/>
      <c r="K974" s="65"/>
      <c r="L974" s="18"/>
      <c r="M974" s="18"/>
    </row>
    <row r="975" spans="6:13" x14ac:dyDescent="0.25">
      <c r="F975" s="18"/>
      <c r="G975" s="65"/>
      <c r="H975" s="65"/>
      <c r="I975" s="65"/>
      <c r="J975" s="65"/>
      <c r="K975" s="65"/>
      <c r="L975" s="18"/>
      <c r="M975" s="18"/>
    </row>
    <row r="976" spans="6:13" x14ac:dyDescent="0.25">
      <c r="F976" s="18"/>
      <c r="G976" s="65"/>
      <c r="H976" s="65"/>
      <c r="I976" s="65"/>
      <c r="J976" s="65"/>
      <c r="K976" s="65"/>
      <c r="L976" s="18"/>
      <c r="M976" s="18"/>
    </row>
    <row r="977" spans="6:13" x14ac:dyDescent="0.25">
      <c r="F977" s="18"/>
      <c r="G977" s="65"/>
      <c r="H977" s="65"/>
      <c r="I977" s="65"/>
      <c r="J977" s="65"/>
      <c r="K977" s="65"/>
      <c r="L977" s="18"/>
      <c r="M977" s="18"/>
    </row>
    <row r="978" spans="6:13" x14ac:dyDescent="0.25">
      <c r="F978" s="18"/>
      <c r="G978" s="65"/>
      <c r="H978" s="65"/>
      <c r="I978" s="65"/>
      <c r="J978" s="65"/>
      <c r="K978" s="65"/>
      <c r="L978" s="18"/>
      <c r="M978" s="18"/>
    </row>
    <row r="979" spans="6:13" x14ac:dyDescent="0.25">
      <c r="F979" s="18"/>
      <c r="G979" s="65"/>
      <c r="H979" s="65"/>
      <c r="I979" s="65"/>
      <c r="J979" s="65"/>
      <c r="K979" s="65"/>
      <c r="L979" s="18"/>
      <c r="M979" s="18"/>
    </row>
    <row r="980" spans="6:13" x14ac:dyDescent="0.25">
      <c r="F980" s="18"/>
      <c r="G980" s="65"/>
      <c r="H980" s="65"/>
      <c r="I980" s="65"/>
      <c r="J980" s="65"/>
      <c r="K980" s="65"/>
      <c r="L980" s="18"/>
      <c r="M980" s="18"/>
    </row>
    <row r="981" spans="6:13" x14ac:dyDescent="0.25">
      <c r="F981" s="18"/>
      <c r="G981" s="65"/>
      <c r="H981" s="65"/>
      <c r="I981" s="65"/>
      <c r="J981" s="65"/>
      <c r="K981" s="65"/>
      <c r="L981" s="18"/>
      <c r="M981" s="18"/>
    </row>
    <row r="982" spans="6:13" x14ac:dyDescent="0.25">
      <c r="F982" s="18"/>
      <c r="G982" s="65"/>
      <c r="H982" s="65"/>
      <c r="I982" s="65"/>
      <c r="J982" s="65"/>
      <c r="K982" s="65"/>
      <c r="L982" s="18"/>
      <c r="M982" s="18"/>
    </row>
    <row r="983" spans="6:13" x14ac:dyDescent="0.25">
      <c r="F983" s="18"/>
      <c r="G983" s="65"/>
      <c r="H983" s="65"/>
      <c r="I983" s="65"/>
      <c r="J983" s="65"/>
      <c r="K983" s="65"/>
      <c r="L983" s="18"/>
      <c r="M983" s="18"/>
    </row>
    <row r="984" spans="6:13" x14ac:dyDescent="0.25">
      <c r="F984" s="18"/>
      <c r="G984" s="65"/>
      <c r="H984" s="65"/>
      <c r="I984" s="65"/>
      <c r="J984" s="65"/>
      <c r="K984" s="65"/>
      <c r="L984" s="18"/>
      <c r="M984" s="18"/>
    </row>
    <row r="985" spans="6:13" x14ac:dyDescent="0.25">
      <c r="F985" s="18"/>
      <c r="G985" s="65"/>
      <c r="H985" s="65"/>
      <c r="I985" s="65"/>
      <c r="J985" s="65"/>
      <c r="K985" s="65"/>
      <c r="L985" s="18"/>
      <c r="M985" s="18"/>
    </row>
    <row r="986" spans="6:13" x14ac:dyDescent="0.25">
      <c r="F986" s="18"/>
      <c r="G986" s="65"/>
      <c r="H986" s="65"/>
      <c r="I986" s="65"/>
      <c r="J986" s="65"/>
      <c r="K986" s="65"/>
      <c r="L986" s="18"/>
      <c r="M986" s="18"/>
    </row>
    <row r="987" spans="6:13" x14ac:dyDescent="0.25">
      <c r="F987" s="18"/>
      <c r="G987" s="65"/>
      <c r="H987" s="65"/>
      <c r="I987" s="65"/>
      <c r="J987" s="65"/>
      <c r="K987" s="65"/>
      <c r="L987" s="18"/>
      <c r="M987" s="18"/>
    </row>
    <row r="988" spans="6:13" x14ac:dyDescent="0.25">
      <c r="F988" s="18"/>
      <c r="G988" s="65"/>
      <c r="H988" s="65"/>
      <c r="I988" s="65"/>
      <c r="J988" s="65"/>
      <c r="K988" s="65"/>
      <c r="L988" s="18"/>
      <c r="M988" s="18"/>
    </row>
    <row r="989" spans="6:13" x14ac:dyDescent="0.25">
      <c r="F989" s="18"/>
      <c r="G989" s="65"/>
      <c r="H989" s="65"/>
      <c r="I989" s="65"/>
      <c r="J989" s="65"/>
      <c r="K989" s="65"/>
      <c r="L989" s="18"/>
      <c r="M989" s="18"/>
    </row>
    <row r="990" spans="6:13" x14ac:dyDescent="0.25">
      <c r="F990" s="18"/>
      <c r="G990" s="65"/>
      <c r="H990" s="65"/>
      <c r="I990" s="65"/>
      <c r="J990" s="65"/>
      <c r="K990" s="65"/>
      <c r="L990" s="18"/>
      <c r="M990" s="18"/>
    </row>
    <row r="991" spans="6:13" x14ac:dyDescent="0.25">
      <c r="F991" s="18"/>
      <c r="G991" s="65"/>
      <c r="H991" s="65"/>
      <c r="I991" s="65"/>
      <c r="J991" s="65"/>
      <c r="K991" s="65"/>
      <c r="L991" s="18"/>
      <c r="M991" s="18"/>
    </row>
    <row r="992" spans="6:13" x14ac:dyDescent="0.25">
      <c r="F992" s="18"/>
      <c r="G992" s="65"/>
      <c r="H992" s="65"/>
      <c r="I992" s="65"/>
      <c r="J992" s="65"/>
      <c r="K992" s="65"/>
      <c r="L992" s="18"/>
      <c r="M992" s="18"/>
    </row>
    <row r="993" spans="6:13" x14ac:dyDescent="0.25">
      <c r="F993" s="18"/>
      <c r="G993" s="65"/>
      <c r="H993" s="65"/>
      <c r="I993" s="65"/>
      <c r="J993" s="65"/>
      <c r="K993" s="65"/>
      <c r="L993" s="18"/>
      <c r="M993" s="18"/>
    </row>
    <row r="994" spans="6:13" x14ac:dyDescent="0.25">
      <c r="F994" s="18"/>
      <c r="G994" s="65"/>
      <c r="H994" s="65"/>
      <c r="I994" s="65"/>
      <c r="J994" s="65"/>
      <c r="K994" s="65"/>
      <c r="L994" s="18"/>
      <c r="M994" s="18"/>
    </row>
    <row r="995" spans="6:13" x14ac:dyDescent="0.25">
      <c r="F995" s="18"/>
      <c r="G995" s="65"/>
      <c r="H995" s="65"/>
      <c r="I995" s="65"/>
      <c r="J995" s="65"/>
      <c r="K995" s="65"/>
      <c r="L995" s="18"/>
      <c r="M995" s="18"/>
    </row>
    <row r="996" spans="6:13" x14ac:dyDescent="0.25">
      <c r="F996" s="18"/>
      <c r="G996" s="65"/>
      <c r="H996" s="65"/>
      <c r="I996" s="65"/>
      <c r="J996" s="65"/>
      <c r="K996" s="65"/>
      <c r="L996" s="18"/>
      <c r="M996" s="18"/>
    </row>
    <row r="997" spans="6:13" x14ac:dyDescent="0.25">
      <c r="F997" s="18"/>
      <c r="G997" s="65"/>
      <c r="H997" s="65"/>
      <c r="I997" s="65"/>
      <c r="J997" s="65"/>
      <c r="K997" s="65"/>
      <c r="L997" s="18"/>
      <c r="M997" s="18"/>
    </row>
    <row r="998" spans="6:13" x14ac:dyDescent="0.25">
      <c r="F998" s="18"/>
      <c r="G998" s="65"/>
      <c r="H998" s="65"/>
      <c r="I998" s="65"/>
      <c r="J998" s="65"/>
      <c r="K998" s="65"/>
      <c r="L998" s="18"/>
      <c r="M998" s="18"/>
    </row>
    <row r="999" spans="6:13" x14ac:dyDescent="0.25">
      <c r="F999" s="18"/>
      <c r="G999" s="65"/>
      <c r="H999" s="65"/>
      <c r="I999" s="65"/>
      <c r="J999" s="65"/>
      <c r="K999" s="65"/>
      <c r="L999" s="18"/>
      <c r="M999" s="18"/>
    </row>
    <row r="1000" spans="6:13" x14ac:dyDescent="0.25">
      <c r="F1000" s="18"/>
      <c r="G1000" s="65"/>
      <c r="H1000" s="65"/>
      <c r="I1000" s="65"/>
      <c r="J1000" s="65"/>
      <c r="K1000" s="65"/>
      <c r="L1000" s="18"/>
      <c r="M1000" s="18"/>
    </row>
    <row r="1001" spans="6:13" x14ac:dyDescent="0.25">
      <c r="F1001" s="18"/>
      <c r="G1001" s="65"/>
      <c r="H1001" s="65"/>
      <c r="I1001" s="65"/>
      <c r="J1001" s="65"/>
      <c r="K1001" s="65"/>
      <c r="L1001" s="18"/>
      <c r="M1001" s="18"/>
    </row>
  </sheetData>
  <mergeCells count="18">
    <mergeCell ref="A1:D1"/>
    <mergeCell ref="O1:R1"/>
    <mergeCell ref="T1:X1"/>
    <mergeCell ref="O2:R2"/>
    <mergeCell ref="AO2:AR2"/>
    <mergeCell ref="AY2:BB2"/>
    <mergeCell ref="BD2:BG2"/>
    <mergeCell ref="A3:D3"/>
    <mergeCell ref="AP3:AR3"/>
    <mergeCell ref="AU3:AW3"/>
    <mergeCell ref="AZ3:BB3"/>
    <mergeCell ref="BE3:BG3"/>
    <mergeCell ref="AT2:AW2"/>
    <mergeCell ref="A7:B7"/>
    <mergeCell ref="S51:X53"/>
    <mergeCell ref="A162:C162"/>
    <mergeCell ref="A166:C166"/>
    <mergeCell ref="AA284:AH284"/>
  </mergeCells>
  <hyperlinks>
    <hyperlink ref="A3" r:id="rId1" xr:uid="{6A864721-B69B-46AC-9EF4-8C3650E62C84}"/>
    <hyperlink ref="G10" r:id="rId2" xr:uid="{5C30AA13-6BC0-43A9-88F4-62913C720215}"/>
    <hyperlink ref="O2" r:id="rId3" xr:uid="{65A184D8-1270-4E2F-9E6F-D229DFDC006B}"/>
    <hyperlink ref="AA2" r:id="rId4" xr:uid="{CE7A4219-A4ED-4165-A2AC-74F0BC2F151D}"/>
  </hyperlinks>
  <pageMargins left="0.7" right="0.7" top="0.75" bottom="0.75" header="0.3" footer="0.3"/>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66269-B177-4B85-A80A-664E6C366A83}">
  <dimension ref="A1:AT80"/>
  <sheetViews>
    <sheetView zoomScaleNormal="100" workbookViewId="0">
      <selection activeCell="A3" sqref="A3"/>
    </sheetView>
  </sheetViews>
  <sheetFormatPr defaultRowHeight="15" x14ac:dyDescent="0.25"/>
  <cols>
    <col min="1" max="1" width="16.28515625" customWidth="1"/>
    <col min="2" max="2" width="18.85546875" customWidth="1"/>
    <col min="14" max="14" width="9.140625" style="7"/>
    <col min="16" max="18" width="9.140625" style="7"/>
    <col min="20" max="23" width="9.140625" style="7"/>
    <col min="24" max="24" width="12.7109375" bestFit="1" customWidth="1"/>
  </cols>
  <sheetData>
    <row r="1" spans="1:26" x14ac:dyDescent="0.25">
      <c r="A1" s="3" t="s">
        <v>93</v>
      </c>
    </row>
    <row r="2" spans="1:26" x14ac:dyDescent="0.25">
      <c r="A2" s="14" t="s">
        <v>92</v>
      </c>
    </row>
    <row r="3" spans="1:26" s="2" customFormat="1" ht="158.25" customHeight="1" x14ac:dyDescent="0.25">
      <c r="A3" s="2" t="s">
        <v>91</v>
      </c>
      <c r="B3" s="2" t="s">
        <v>90</v>
      </c>
      <c r="C3" s="2" t="s">
        <v>24</v>
      </c>
      <c r="D3" s="2" t="s">
        <v>89</v>
      </c>
      <c r="E3" s="2" t="s">
        <v>88</v>
      </c>
      <c r="F3" s="2" t="s">
        <v>87</v>
      </c>
      <c r="G3" s="2" t="s">
        <v>86</v>
      </c>
      <c r="H3" s="2" t="s">
        <v>85</v>
      </c>
      <c r="I3" s="2" t="s">
        <v>84</v>
      </c>
      <c r="J3" s="2" t="s">
        <v>83</v>
      </c>
      <c r="K3" s="2" t="s">
        <v>82</v>
      </c>
      <c r="L3" s="2" t="s">
        <v>81</v>
      </c>
      <c r="M3" s="2" t="s">
        <v>80</v>
      </c>
      <c r="N3" s="13" t="s">
        <v>79</v>
      </c>
      <c r="P3" s="13" t="s">
        <v>77</v>
      </c>
      <c r="Q3" s="13" t="s">
        <v>78</v>
      </c>
      <c r="R3" s="13" t="s">
        <v>76</v>
      </c>
      <c r="T3" s="13"/>
      <c r="U3" s="13"/>
      <c r="V3" s="13"/>
      <c r="W3" s="13"/>
      <c r="X3" s="122"/>
      <c r="Y3" s="122"/>
      <c r="Z3" s="122"/>
    </row>
    <row r="4" spans="1:26" x14ac:dyDescent="0.25">
      <c r="A4" t="s">
        <v>75</v>
      </c>
      <c r="B4" t="s">
        <v>74</v>
      </c>
      <c r="C4">
        <v>1800</v>
      </c>
      <c r="D4">
        <v>0</v>
      </c>
      <c r="E4">
        <v>0</v>
      </c>
      <c r="F4">
        <v>0</v>
      </c>
      <c r="G4">
        <v>0</v>
      </c>
      <c r="H4">
        <v>0</v>
      </c>
      <c r="I4">
        <v>0</v>
      </c>
      <c r="J4">
        <v>0</v>
      </c>
      <c r="K4">
        <v>0</v>
      </c>
      <c r="L4">
        <v>97</v>
      </c>
      <c r="M4">
        <v>5556</v>
      </c>
      <c r="N4" s="7">
        <f t="shared" ref="N4:N35" si="0">SUM(C4:M4)</f>
        <v>7453</v>
      </c>
      <c r="P4" s="7">
        <f t="shared" ref="P4:P35" si="1">SUM(J4:L4)</f>
        <v>97</v>
      </c>
      <c r="Q4" s="7">
        <f t="shared" ref="Q4:Q35" si="2">F4+G4</f>
        <v>0</v>
      </c>
      <c r="R4" s="7">
        <f t="shared" ref="R4:R35" si="3">N4-P4-Q4</f>
        <v>7356</v>
      </c>
      <c r="X4" s="12"/>
      <c r="Y4" s="12"/>
      <c r="Z4" s="12"/>
    </row>
    <row r="5" spans="1:26" x14ac:dyDescent="0.25">
      <c r="A5" t="s">
        <v>75</v>
      </c>
      <c r="B5" t="s">
        <v>74</v>
      </c>
      <c r="C5">
        <v>1810</v>
      </c>
      <c r="D5">
        <v>0</v>
      </c>
      <c r="E5">
        <v>0</v>
      </c>
      <c r="F5">
        <v>0</v>
      </c>
      <c r="G5">
        <v>0</v>
      </c>
      <c r="H5">
        <v>0</v>
      </c>
      <c r="I5">
        <v>0</v>
      </c>
      <c r="J5">
        <v>0</v>
      </c>
      <c r="K5">
        <v>0</v>
      </c>
      <c r="L5">
        <v>128</v>
      </c>
      <c r="M5">
        <v>5833</v>
      </c>
      <c r="N5" s="7">
        <f t="shared" si="0"/>
        <v>7771</v>
      </c>
      <c r="P5" s="7">
        <f t="shared" si="1"/>
        <v>128</v>
      </c>
      <c r="Q5" s="7">
        <f t="shared" si="2"/>
        <v>0</v>
      </c>
      <c r="R5" s="7">
        <f t="shared" si="3"/>
        <v>7643</v>
      </c>
    </row>
    <row r="6" spans="1:26" x14ac:dyDescent="0.25">
      <c r="A6" t="s">
        <v>75</v>
      </c>
      <c r="B6" t="s">
        <v>74</v>
      </c>
      <c r="C6">
        <v>1820</v>
      </c>
      <c r="D6">
        <v>0</v>
      </c>
      <c r="E6">
        <v>0</v>
      </c>
      <c r="F6">
        <v>0</v>
      </c>
      <c r="G6">
        <v>0</v>
      </c>
      <c r="H6">
        <v>0</v>
      </c>
      <c r="I6">
        <v>0</v>
      </c>
      <c r="J6">
        <v>0</v>
      </c>
      <c r="K6">
        <v>0</v>
      </c>
      <c r="L6">
        <v>153</v>
      </c>
      <c r="M6">
        <v>6111</v>
      </c>
      <c r="N6" s="7">
        <f t="shared" si="0"/>
        <v>8084</v>
      </c>
      <c r="P6" s="7">
        <f t="shared" si="1"/>
        <v>153</v>
      </c>
      <c r="Q6" s="7">
        <f t="shared" si="2"/>
        <v>0</v>
      </c>
      <c r="R6" s="7">
        <f t="shared" si="3"/>
        <v>7931</v>
      </c>
    </row>
    <row r="7" spans="1:26" x14ac:dyDescent="0.25">
      <c r="A7" t="s">
        <v>75</v>
      </c>
      <c r="B7" t="s">
        <v>74</v>
      </c>
      <c r="C7">
        <v>1830</v>
      </c>
      <c r="D7">
        <v>0</v>
      </c>
      <c r="E7">
        <v>0</v>
      </c>
      <c r="F7">
        <v>0</v>
      </c>
      <c r="G7">
        <v>0</v>
      </c>
      <c r="H7">
        <v>0</v>
      </c>
      <c r="I7">
        <v>0</v>
      </c>
      <c r="J7">
        <v>0</v>
      </c>
      <c r="K7">
        <v>0</v>
      </c>
      <c r="L7">
        <v>264</v>
      </c>
      <c r="M7">
        <v>6389</v>
      </c>
      <c r="N7" s="7">
        <f t="shared" si="0"/>
        <v>8483</v>
      </c>
      <c r="P7" s="7">
        <f t="shared" si="1"/>
        <v>264</v>
      </c>
      <c r="Q7" s="7">
        <f t="shared" si="2"/>
        <v>0</v>
      </c>
      <c r="R7" s="7">
        <f t="shared" si="3"/>
        <v>8219</v>
      </c>
      <c r="X7" s="122"/>
      <c r="Y7" s="122"/>
      <c r="Z7" s="122"/>
    </row>
    <row r="8" spans="1:26" x14ac:dyDescent="0.25">
      <c r="A8" t="s">
        <v>75</v>
      </c>
      <c r="B8" t="s">
        <v>74</v>
      </c>
      <c r="C8">
        <v>1840</v>
      </c>
      <c r="D8">
        <v>0</v>
      </c>
      <c r="E8">
        <v>0</v>
      </c>
      <c r="F8">
        <v>0</v>
      </c>
      <c r="G8">
        <v>0</v>
      </c>
      <c r="H8">
        <v>0</v>
      </c>
      <c r="I8">
        <v>0</v>
      </c>
      <c r="J8">
        <v>0</v>
      </c>
      <c r="K8">
        <v>0</v>
      </c>
      <c r="L8">
        <v>356</v>
      </c>
      <c r="M8">
        <v>6944</v>
      </c>
      <c r="N8" s="7">
        <f t="shared" si="0"/>
        <v>9140</v>
      </c>
      <c r="P8" s="7">
        <f t="shared" si="1"/>
        <v>356</v>
      </c>
      <c r="Q8" s="7">
        <f t="shared" si="2"/>
        <v>0</v>
      </c>
      <c r="R8" s="7">
        <f t="shared" si="3"/>
        <v>8784</v>
      </c>
      <c r="X8" s="1"/>
      <c r="Y8" s="1"/>
      <c r="Z8" s="1"/>
    </row>
    <row r="9" spans="1:26" x14ac:dyDescent="0.25">
      <c r="A9" t="s">
        <v>75</v>
      </c>
      <c r="B9" t="s">
        <v>74</v>
      </c>
      <c r="C9">
        <v>1850</v>
      </c>
      <c r="D9">
        <v>0</v>
      </c>
      <c r="E9">
        <v>0</v>
      </c>
      <c r="F9">
        <v>0</v>
      </c>
      <c r="G9">
        <v>0</v>
      </c>
      <c r="H9">
        <v>0</v>
      </c>
      <c r="I9">
        <v>0</v>
      </c>
      <c r="J9">
        <v>0</v>
      </c>
      <c r="K9">
        <v>0</v>
      </c>
      <c r="L9">
        <v>569</v>
      </c>
      <c r="M9">
        <v>7222</v>
      </c>
      <c r="N9" s="7">
        <f t="shared" si="0"/>
        <v>9641</v>
      </c>
      <c r="P9" s="7">
        <f t="shared" si="1"/>
        <v>569</v>
      </c>
      <c r="Q9" s="7">
        <f t="shared" si="2"/>
        <v>0</v>
      </c>
      <c r="R9" s="7">
        <f t="shared" si="3"/>
        <v>9072</v>
      </c>
    </row>
    <row r="10" spans="1:26" x14ac:dyDescent="0.25">
      <c r="A10" t="s">
        <v>75</v>
      </c>
      <c r="B10" t="s">
        <v>74</v>
      </c>
      <c r="C10">
        <v>1860</v>
      </c>
      <c r="D10">
        <v>0</v>
      </c>
      <c r="E10">
        <v>0</v>
      </c>
      <c r="F10">
        <v>0</v>
      </c>
      <c r="G10">
        <v>0</v>
      </c>
      <c r="H10">
        <v>0</v>
      </c>
      <c r="I10">
        <v>0</v>
      </c>
      <c r="J10">
        <v>0</v>
      </c>
      <c r="K10">
        <v>0</v>
      </c>
      <c r="L10">
        <v>1061</v>
      </c>
      <c r="M10">
        <v>6944</v>
      </c>
      <c r="N10" s="7">
        <f t="shared" si="0"/>
        <v>9865</v>
      </c>
      <c r="P10" s="7">
        <f t="shared" si="1"/>
        <v>1061</v>
      </c>
      <c r="Q10" s="7">
        <f t="shared" si="2"/>
        <v>0</v>
      </c>
      <c r="R10" s="7">
        <f t="shared" si="3"/>
        <v>8804</v>
      </c>
    </row>
    <row r="11" spans="1:26" x14ac:dyDescent="0.25">
      <c r="A11" t="s">
        <v>75</v>
      </c>
      <c r="B11" t="s">
        <v>74</v>
      </c>
      <c r="C11">
        <v>1870</v>
      </c>
      <c r="D11">
        <v>0</v>
      </c>
      <c r="E11">
        <v>0</v>
      </c>
      <c r="F11">
        <v>0</v>
      </c>
      <c r="G11">
        <v>0</v>
      </c>
      <c r="H11">
        <v>0</v>
      </c>
      <c r="I11">
        <v>0</v>
      </c>
      <c r="J11">
        <v>0</v>
      </c>
      <c r="K11">
        <v>6</v>
      </c>
      <c r="L11">
        <v>1642</v>
      </c>
      <c r="M11">
        <v>6944</v>
      </c>
      <c r="N11" s="7">
        <f t="shared" si="0"/>
        <v>10462</v>
      </c>
      <c r="P11" s="7">
        <f t="shared" si="1"/>
        <v>1648</v>
      </c>
      <c r="Q11" s="7">
        <f t="shared" si="2"/>
        <v>0</v>
      </c>
      <c r="R11" s="7">
        <f t="shared" si="3"/>
        <v>8814</v>
      </c>
      <c r="X11" s="122"/>
      <c r="Y11" s="122"/>
      <c r="Z11" s="122"/>
    </row>
    <row r="12" spans="1:26" x14ac:dyDescent="0.25">
      <c r="A12" t="s">
        <v>75</v>
      </c>
      <c r="B12" t="s">
        <v>74</v>
      </c>
      <c r="C12">
        <v>1880</v>
      </c>
      <c r="D12">
        <v>0</v>
      </c>
      <c r="E12">
        <v>0</v>
      </c>
      <c r="F12">
        <v>0</v>
      </c>
      <c r="G12">
        <v>0</v>
      </c>
      <c r="H12">
        <v>0</v>
      </c>
      <c r="I12">
        <v>0</v>
      </c>
      <c r="J12">
        <v>0</v>
      </c>
      <c r="K12">
        <v>33</v>
      </c>
      <c r="L12">
        <v>2542</v>
      </c>
      <c r="M12">
        <v>6944</v>
      </c>
      <c r="N12" s="7">
        <f t="shared" si="0"/>
        <v>11399</v>
      </c>
      <c r="P12" s="7">
        <f t="shared" si="1"/>
        <v>2575</v>
      </c>
      <c r="Q12" s="7">
        <f t="shared" si="2"/>
        <v>0</v>
      </c>
      <c r="R12" s="7">
        <f t="shared" si="3"/>
        <v>8824</v>
      </c>
      <c r="X12" s="1"/>
      <c r="Y12" s="1"/>
    </row>
    <row r="13" spans="1:26" x14ac:dyDescent="0.25">
      <c r="A13" t="s">
        <v>75</v>
      </c>
      <c r="B13" t="s">
        <v>74</v>
      </c>
      <c r="C13">
        <v>1890</v>
      </c>
      <c r="D13">
        <v>0</v>
      </c>
      <c r="E13">
        <v>0</v>
      </c>
      <c r="F13">
        <v>0</v>
      </c>
      <c r="G13">
        <v>0</v>
      </c>
      <c r="H13">
        <v>38.888890000000004</v>
      </c>
      <c r="I13">
        <v>0</v>
      </c>
      <c r="J13">
        <v>33</v>
      </c>
      <c r="K13">
        <v>89</v>
      </c>
      <c r="L13">
        <v>3856</v>
      </c>
      <c r="M13">
        <v>6667</v>
      </c>
      <c r="N13" s="7">
        <f t="shared" si="0"/>
        <v>12573.88889</v>
      </c>
      <c r="P13" s="7">
        <f t="shared" si="1"/>
        <v>3978</v>
      </c>
      <c r="Q13" s="7">
        <f t="shared" si="2"/>
        <v>0</v>
      </c>
      <c r="R13" s="7">
        <f t="shared" si="3"/>
        <v>8595.8888900000002</v>
      </c>
    </row>
    <row r="14" spans="1:26" x14ac:dyDescent="0.25">
      <c r="A14" t="s">
        <v>75</v>
      </c>
      <c r="B14" t="s">
        <v>74</v>
      </c>
      <c r="C14">
        <v>1900</v>
      </c>
      <c r="D14">
        <v>0</v>
      </c>
      <c r="E14">
        <v>0</v>
      </c>
      <c r="F14">
        <v>0</v>
      </c>
      <c r="G14">
        <v>0</v>
      </c>
      <c r="H14">
        <v>47.22222</v>
      </c>
      <c r="I14">
        <v>0</v>
      </c>
      <c r="J14">
        <v>64</v>
      </c>
      <c r="K14">
        <v>181</v>
      </c>
      <c r="L14">
        <v>5728</v>
      </c>
      <c r="M14">
        <v>6111</v>
      </c>
      <c r="N14" s="7">
        <f t="shared" si="0"/>
        <v>14031.22222</v>
      </c>
      <c r="P14" s="7">
        <f t="shared" si="1"/>
        <v>5973</v>
      </c>
      <c r="Q14" s="7">
        <f t="shared" si="2"/>
        <v>0</v>
      </c>
      <c r="R14" s="7">
        <f t="shared" si="3"/>
        <v>8058.2222199999997</v>
      </c>
    </row>
    <row r="15" spans="1:26" x14ac:dyDescent="0.25">
      <c r="A15" t="s">
        <v>75</v>
      </c>
      <c r="B15" t="s">
        <v>74</v>
      </c>
      <c r="C15">
        <v>1910</v>
      </c>
      <c r="D15">
        <v>0</v>
      </c>
      <c r="E15">
        <v>0</v>
      </c>
      <c r="F15">
        <v>0</v>
      </c>
      <c r="G15">
        <v>0</v>
      </c>
      <c r="H15">
        <v>91.666663999999997</v>
      </c>
      <c r="I15">
        <v>0</v>
      </c>
      <c r="J15">
        <v>142</v>
      </c>
      <c r="K15">
        <v>397</v>
      </c>
      <c r="L15">
        <v>8656</v>
      </c>
      <c r="M15">
        <v>6389</v>
      </c>
      <c r="N15" s="7">
        <f t="shared" si="0"/>
        <v>17585.666664</v>
      </c>
      <c r="P15" s="7">
        <f t="shared" si="1"/>
        <v>9195</v>
      </c>
      <c r="Q15" s="7">
        <f t="shared" si="2"/>
        <v>0</v>
      </c>
      <c r="R15" s="7">
        <f t="shared" si="3"/>
        <v>8390.6666640000003</v>
      </c>
    </row>
    <row r="16" spans="1:26" x14ac:dyDescent="0.25">
      <c r="A16" t="s">
        <v>75</v>
      </c>
      <c r="B16" t="s">
        <v>74</v>
      </c>
      <c r="C16">
        <v>1920</v>
      </c>
      <c r="D16">
        <v>0</v>
      </c>
      <c r="E16">
        <v>0</v>
      </c>
      <c r="F16">
        <v>0</v>
      </c>
      <c r="G16">
        <v>0</v>
      </c>
      <c r="H16">
        <v>177.77777</v>
      </c>
      <c r="I16">
        <v>0</v>
      </c>
      <c r="J16">
        <v>233</v>
      </c>
      <c r="K16">
        <v>889</v>
      </c>
      <c r="L16">
        <v>9833</v>
      </c>
      <c r="M16">
        <v>6944</v>
      </c>
      <c r="N16" s="7">
        <f t="shared" si="0"/>
        <v>19996.777770000001</v>
      </c>
      <c r="P16" s="7">
        <f t="shared" si="1"/>
        <v>10955</v>
      </c>
      <c r="Q16" s="7">
        <f t="shared" si="2"/>
        <v>0</v>
      </c>
      <c r="R16" s="7">
        <f t="shared" si="3"/>
        <v>9041.7777700000006</v>
      </c>
    </row>
    <row r="17" spans="1:22" x14ac:dyDescent="0.25">
      <c r="A17" t="s">
        <v>75</v>
      </c>
      <c r="B17" t="s">
        <v>74</v>
      </c>
      <c r="C17">
        <v>1930</v>
      </c>
      <c r="D17">
        <v>0</v>
      </c>
      <c r="E17">
        <v>0</v>
      </c>
      <c r="F17">
        <v>0</v>
      </c>
      <c r="G17">
        <v>0</v>
      </c>
      <c r="H17">
        <v>363.88889999999998</v>
      </c>
      <c r="I17">
        <v>0</v>
      </c>
      <c r="J17">
        <v>603</v>
      </c>
      <c r="K17">
        <v>1756</v>
      </c>
      <c r="L17">
        <v>10125</v>
      </c>
      <c r="M17">
        <v>7222</v>
      </c>
      <c r="N17" s="7">
        <f t="shared" si="0"/>
        <v>21999.888899999998</v>
      </c>
      <c r="P17" s="7">
        <f t="shared" si="1"/>
        <v>12484</v>
      </c>
      <c r="Q17" s="7">
        <f t="shared" si="2"/>
        <v>0</v>
      </c>
      <c r="R17" s="7">
        <f t="shared" si="3"/>
        <v>9515.8888999999981</v>
      </c>
    </row>
    <row r="18" spans="1:22" x14ac:dyDescent="0.25">
      <c r="A18" t="s">
        <v>75</v>
      </c>
      <c r="B18" t="s">
        <v>74</v>
      </c>
      <c r="C18">
        <v>1940</v>
      </c>
      <c r="D18">
        <v>0</v>
      </c>
      <c r="E18">
        <v>0</v>
      </c>
      <c r="F18">
        <v>0</v>
      </c>
      <c r="G18">
        <v>0</v>
      </c>
      <c r="H18">
        <v>533.33330000000001</v>
      </c>
      <c r="I18">
        <v>0</v>
      </c>
      <c r="J18">
        <v>875</v>
      </c>
      <c r="K18">
        <v>2653</v>
      </c>
      <c r="L18">
        <v>11586</v>
      </c>
      <c r="M18">
        <v>7222</v>
      </c>
      <c r="N18" s="7">
        <f t="shared" si="0"/>
        <v>24809.333299999998</v>
      </c>
      <c r="P18" s="7">
        <f t="shared" si="1"/>
        <v>15114</v>
      </c>
      <c r="Q18" s="7">
        <f t="shared" si="2"/>
        <v>0</v>
      </c>
      <c r="R18" s="7">
        <f t="shared" si="3"/>
        <v>9695.3332999999984</v>
      </c>
    </row>
    <row r="19" spans="1:22" x14ac:dyDescent="0.25">
      <c r="A19" t="s">
        <v>75</v>
      </c>
      <c r="B19" t="s">
        <v>74</v>
      </c>
      <c r="C19">
        <v>1950</v>
      </c>
      <c r="D19">
        <v>0</v>
      </c>
      <c r="E19">
        <v>0</v>
      </c>
      <c r="F19">
        <v>0</v>
      </c>
      <c r="G19">
        <v>0</v>
      </c>
      <c r="H19">
        <v>925</v>
      </c>
      <c r="I19">
        <v>0</v>
      </c>
      <c r="J19">
        <v>2092</v>
      </c>
      <c r="K19">
        <v>5444</v>
      </c>
      <c r="L19">
        <v>12603</v>
      </c>
      <c r="M19">
        <v>7500</v>
      </c>
      <c r="N19" s="7">
        <f t="shared" si="0"/>
        <v>30514</v>
      </c>
      <c r="P19" s="7">
        <f t="shared" si="1"/>
        <v>20139</v>
      </c>
      <c r="Q19" s="7">
        <f t="shared" si="2"/>
        <v>0</v>
      </c>
      <c r="R19" s="7">
        <f t="shared" si="3"/>
        <v>10375</v>
      </c>
    </row>
    <row r="20" spans="1:22" x14ac:dyDescent="0.25">
      <c r="A20" t="s">
        <v>75</v>
      </c>
      <c r="B20" t="s">
        <v>74</v>
      </c>
      <c r="C20">
        <v>1960</v>
      </c>
      <c r="D20">
        <v>0</v>
      </c>
      <c r="E20">
        <v>0</v>
      </c>
      <c r="F20">
        <v>0</v>
      </c>
      <c r="G20">
        <v>0</v>
      </c>
      <c r="H20">
        <v>1913.8888999999999</v>
      </c>
      <c r="I20">
        <v>0</v>
      </c>
      <c r="J20">
        <v>4472</v>
      </c>
      <c r="K20">
        <v>11097</v>
      </c>
      <c r="L20">
        <v>15442</v>
      </c>
      <c r="M20">
        <v>8889</v>
      </c>
      <c r="N20" s="7">
        <f t="shared" si="0"/>
        <v>43773.888899999998</v>
      </c>
      <c r="P20" s="7">
        <f t="shared" si="1"/>
        <v>31011</v>
      </c>
      <c r="Q20" s="7">
        <f t="shared" si="2"/>
        <v>0</v>
      </c>
      <c r="R20" s="7">
        <f t="shared" si="3"/>
        <v>12762.888899999998</v>
      </c>
    </row>
    <row r="21" spans="1:22" x14ac:dyDescent="0.25">
      <c r="A21" t="s">
        <v>75</v>
      </c>
      <c r="B21" t="s">
        <v>74</v>
      </c>
      <c r="C21">
        <v>1965</v>
      </c>
      <c r="D21">
        <v>56.203850000000003</v>
      </c>
      <c r="E21">
        <v>9.0298610000000004</v>
      </c>
      <c r="F21">
        <v>0</v>
      </c>
      <c r="G21">
        <v>0</v>
      </c>
      <c r="H21">
        <v>2564.4389999999999</v>
      </c>
      <c r="I21">
        <v>70.943669999999997</v>
      </c>
      <c r="J21">
        <v>6303.8209999999999</v>
      </c>
      <c r="K21">
        <v>18011.456999999999</v>
      </c>
      <c r="L21">
        <v>16177.694</v>
      </c>
      <c r="M21">
        <v>9162</v>
      </c>
      <c r="N21" s="7">
        <f t="shared" si="0"/>
        <v>54320.588380999994</v>
      </c>
      <c r="P21" s="7">
        <f t="shared" si="1"/>
        <v>40492.971999999994</v>
      </c>
      <c r="Q21" s="7">
        <f t="shared" si="2"/>
        <v>0</v>
      </c>
      <c r="R21" s="7">
        <f t="shared" si="3"/>
        <v>13827.616381</v>
      </c>
    </row>
    <row r="22" spans="1:22" x14ac:dyDescent="0.25">
      <c r="A22" t="s">
        <v>75</v>
      </c>
      <c r="B22" t="s">
        <v>74</v>
      </c>
      <c r="C22">
        <v>1966</v>
      </c>
      <c r="D22">
        <v>61.893771999999998</v>
      </c>
      <c r="E22">
        <v>9.2098440000000004</v>
      </c>
      <c r="F22">
        <v>0</v>
      </c>
      <c r="G22">
        <v>0</v>
      </c>
      <c r="H22">
        <v>2732.8247000000001</v>
      </c>
      <c r="I22">
        <v>95.648020000000002</v>
      </c>
      <c r="J22">
        <v>6868.8145000000004</v>
      </c>
      <c r="K22">
        <v>19426.414000000001</v>
      </c>
      <c r="L22">
        <v>16359.431</v>
      </c>
      <c r="M22">
        <v>9218</v>
      </c>
      <c r="N22" s="7">
        <f t="shared" si="0"/>
        <v>56738.235836</v>
      </c>
      <c r="P22" s="7">
        <f t="shared" si="1"/>
        <v>42654.659500000002</v>
      </c>
      <c r="Q22" s="7">
        <f t="shared" si="2"/>
        <v>0</v>
      </c>
      <c r="R22" s="7">
        <f t="shared" si="3"/>
        <v>14083.576335999998</v>
      </c>
    </row>
    <row r="23" spans="1:22" x14ac:dyDescent="0.25">
      <c r="A23" t="s">
        <v>75</v>
      </c>
      <c r="B23" t="s">
        <v>74</v>
      </c>
      <c r="C23">
        <v>1967</v>
      </c>
      <c r="D23">
        <v>62.458030000000001</v>
      </c>
      <c r="E23">
        <v>9.3837159999999997</v>
      </c>
      <c r="F23">
        <v>0</v>
      </c>
      <c r="G23">
        <v>0</v>
      </c>
      <c r="H23">
        <v>2793.7287999999999</v>
      </c>
      <c r="I23">
        <v>113.90559399999999</v>
      </c>
      <c r="J23">
        <v>7374.058</v>
      </c>
      <c r="K23">
        <v>20778.916000000001</v>
      </c>
      <c r="L23">
        <v>16095.518</v>
      </c>
      <c r="M23">
        <v>9274</v>
      </c>
      <c r="N23" s="7">
        <f t="shared" si="0"/>
        <v>58468.968139999997</v>
      </c>
      <c r="P23" s="7">
        <f t="shared" si="1"/>
        <v>44248.491999999998</v>
      </c>
      <c r="Q23" s="7">
        <f t="shared" si="2"/>
        <v>0</v>
      </c>
      <c r="R23" s="7">
        <f t="shared" si="3"/>
        <v>14220.476139999999</v>
      </c>
    </row>
    <row r="24" spans="1:22" x14ac:dyDescent="0.25">
      <c r="A24" t="s">
        <v>75</v>
      </c>
      <c r="B24" t="s">
        <v>74</v>
      </c>
      <c r="C24">
        <v>1968</v>
      </c>
      <c r="D24">
        <v>69.125140000000002</v>
      </c>
      <c r="E24">
        <v>9.5538000000000007</v>
      </c>
      <c r="F24">
        <v>0</v>
      </c>
      <c r="G24">
        <v>0</v>
      </c>
      <c r="H24">
        <v>2942.4684999999999</v>
      </c>
      <c r="I24">
        <v>144.75877</v>
      </c>
      <c r="J24">
        <v>8044.3477000000003</v>
      </c>
      <c r="K24">
        <v>22510.49</v>
      </c>
      <c r="L24">
        <v>16333.144</v>
      </c>
      <c r="M24">
        <v>9331</v>
      </c>
      <c r="N24" s="7">
        <f t="shared" si="0"/>
        <v>61352.887910000005</v>
      </c>
      <c r="P24" s="7">
        <f t="shared" si="1"/>
        <v>46887.981700000004</v>
      </c>
      <c r="Q24" s="7">
        <f t="shared" si="2"/>
        <v>0</v>
      </c>
      <c r="R24" s="7">
        <f t="shared" si="3"/>
        <v>14464.906210000001</v>
      </c>
    </row>
    <row r="25" spans="1:22" x14ac:dyDescent="0.25">
      <c r="A25" t="s">
        <v>75</v>
      </c>
      <c r="B25" t="s">
        <v>74</v>
      </c>
      <c r="C25">
        <v>1969</v>
      </c>
      <c r="D25">
        <v>72.681139999999999</v>
      </c>
      <c r="E25">
        <v>9.7239819999999995</v>
      </c>
      <c r="F25">
        <v>0</v>
      </c>
      <c r="G25">
        <v>0</v>
      </c>
      <c r="H25">
        <v>3115.9512</v>
      </c>
      <c r="I25">
        <v>171.62058999999999</v>
      </c>
      <c r="J25">
        <v>8833.4339999999993</v>
      </c>
      <c r="K25">
        <v>24445.395</v>
      </c>
      <c r="L25">
        <v>16847</v>
      </c>
      <c r="M25">
        <v>9387</v>
      </c>
      <c r="N25" s="7">
        <f t="shared" si="0"/>
        <v>64851.805911999996</v>
      </c>
      <c r="P25" s="7">
        <f t="shared" si="1"/>
        <v>50125.828999999998</v>
      </c>
      <c r="Q25" s="7">
        <f t="shared" si="2"/>
        <v>0</v>
      </c>
      <c r="R25" s="7">
        <f t="shared" si="3"/>
        <v>14725.976911999998</v>
      </c>
    </row>
    <row r="26" spans="1:22" x14ac:dyDescent="0.25">
      <c r="A26" t="s">
        <v>75</v>
      </c>
      <c r="B26" t="s">
        <v>74</v>
      </c>
      <c r="C26">
        <v>1970</v>
      </c>
      <c r="D26">
        <v>80.318430000000006</v>
      </c>
      <c r="E26">
        <v>13.501495</v>
      </c>
      <c r="F26">
        <v>0</v>
      </c>
      <c r="G26">
        <v>0</v>
      </c>
      <c r="H26">
        <v>3262.9155000000001</v>
      </c>
      <c r="I26">
        <v>219.09625</v>
      </c>
      <c r="J26">
        <v>9614.8089999999993</v>
      </c>
      <c r="K26">
        <v>26684.724999999999</v>
      </c>
      <c r="L26">
        <v>17087.006000000001</v>
      </c>
      <c r="M26">
        <v>9444</v>
      </c>
      <c r="N26" s="91">
        <f t="shared" si="0"/>
        <v>68376.371675000002</v>
      </c>
      <c r="P26" s="7">
        <f t="shared" si="1"/>
        <v>53386.54</v>
      </c>
      <c r="Q26" s="7">
        <f t="shared" si="2"/>
        <v>0</v>
      </c>
      <c r="R26" s="7">
        <f t="shared" si="3"/>
        <v>14989.831675000001</v>
      </c>
      <c r="T26" s="11"/>
      <c r="U26" s="11"/>
      <c r="V26" s="11"/>
    </row>
    <row r="27" spans="1:22" x14ac:dyDescent="0.25">
      <c r="A27" t="s">
        <v>75</v>
      </c>
      <c r="B27" t="s">
        <v>74</v>
      </c>
      <c r="C27">
        <v>1971</v>
      </c>
      <c r="D27">
        <v>87.150919999999999</v>
      </c>
      <c r="E27">
        <v>13.562147</v>
      </c>
      <c r="F27">
        <v>0</v>
      </c>
      <c r="G27">
        <v>0</v>
      </c>
      <c r="H27">
        <v>3409.0059000000001</v>
      </c>
      <c r="I27">
        <v>304.73383000000001</v>
      </c>
      <c r="J27">
        <v>10293.19</v>
      </c>
      <c r="K27">
        <v>28116.583999999999</v>
      </c>
      <c r="L27">
        <v>16987.655999999999</v>
      </c>
      <c r="M27">
        <v>9499</v>
      </c>
      <c r="N27" s="91">
        <f t="shared" si="0"/>
        <v>70681.882796999998</v>
      </c>
      <c r="P27" s="7">
        <f t="shared" si="1"/>
        <v>55397.429999999993</v>
      </c>
      <c r="Q27" s="7">
        <f t="shared" si="2"/>
        <v>0</v>
      </c>
      <c r="R27" s="7">
        <f t="shared" si="3"/>
        <v>15284.452797000005</v>
      </c>
      <c r="T27" s="11"/>
      <c r="U27" s="11"/>
      <c r="V27" s="11"/>
    </row>
    <row r="28" spans="1:22" x14ac:dyDescent="0.25">
      <c r="A28" t="s">
        <v>75</v>
      </c>
      <c r="B28" t="s">
        <v>74</v>
      </c>
      <c r="C28">
        <v>1972</v>
      </c>
      <c r="D28">
        <v>93.402420000000006</v>
      </c>
      <c r="E28">
        <v>14.823111000000001</v>
      </c>
      <c r="F28">
        <v>0</v>
      </c>
      <c r="G28">
        <v>0</v>
      </c>
      <c r="H28">
        <v>3568.4137999999998</v>
      </c>
      <c r="I28">
        <v>422.70873999999998</v>
      </c>
      <c r="J28">
        <v>10861.714</v>
      </c>
      <c r="K28">
        <v>30335.396000000001</v>
      </c>
      <c r="L28">
        <v>17168.226999999999</v>
      </c>
      <c r="M28">
        <v>9553</v>
      </c>
      <c r="N28" s="91">
        <f t="shared" si="0"/>
        <v>73989.685071</v>
      </c>
      <c r="P28" s="7">
        <f t="shared" si="1"/>
        <v>58365.337</v>
      </c>
      <c r="Q28" s="7">
        <f t="shared" si="2"/>
        <v>0</v>
      </c>
      <c r="R28" s="7">
        <f t="shared" si="3"/>
        <v>15624.348071</v>
      </c>
      <c r="T28" s="11"/>
      <c r="U28" s="11"/>
      <c r="V28" s="11"/>
    </row>
    <row r="29" spans="1:22" x14ac:dyDescent="0.25">
      <c r="A29" t="s">
        <v>75</v>
      </c>
      <c r="B29" t="s">
        <v>74</v>
      </c>
      <c r="C29">
        <v>1973</v>
      </c>
      <c r="D29">
        <v>100.29953999999999</v>
      </c>
      <c r="E29">
        <v>14.250557000000001</v>
      </c>
      <c r="F29">
        <v>0</v>
      </c>
      <c r="G29">
        <v>0</v>
      </c>
      <c r="H29">
        <v>3619.4802</v>
      </c>
      <c r="I29">
        <v>566.39324999999997</v>
      </c>
      <c r="J29">
        <v>11377.833000000001</v>
      </c>
      <c r="K29">
        <v>32730.184000000001</v>
      </c>
      <c r="L29">
        <v>17683.57</v>
      </c>
      <c r="M29">
        <v>9608</v>
      </c>
      <c r="N29" s="91">
        <f t="shared" si="0"/>
        <v>77673.010547000013</v>
      </c>
      <c r="P29" s="7">
        <f t="shared" si="1"/>
        <v>61791.587</v>
      </c>
      <c r="Q29" s="7">
        <f t="shared" si="2"/>
        <v>0</v>
      </c>
      <c r="R29" s="7">
        <f t="shared" si="3"/>
        <v>15881.423547000013</v>
      </c>
      <c r="T29" s="11"/>
      <c r="U29" s="11"/>
      <c r="V29" s="11"/>
    </row>
    <row r="30" spans="1:22" x14ac:dyDescent="0.25">
      <c r="A30" t="s">
        <v>75</v>
      </c>
      <c r="B30" t="s">
        <v>74</v>
      </c>
      <c r="C30">
        <v>1974</v>
      </c>
      <c r="D30">
        <v>107.15339</v>
      </c>
      <c r="E30">
        <v>14.334716</v>
      </c>
      <c r="F30">
        <v>0</v>
      </c>
      <c r="G30">
        <v>0</v>
      </c>
      <c r="H30">
        <v>3975.6433000000002</v>
      </c>
      <c r="I30">
        <v>740.55579999999998</v>
      </c>
      <c r="J30">
        <v>11659.859</v>
      </c>
      <c r="K30">
        <v>32230.395</v>
      </c>
      <c r="L30">
        <v>17696.432000000001</v>
      </c>
      <c r="M30">
        <v>9663</v>
      </c>
      <c r="N30" s="91">
        <f t="shared" si="0"/>
        <v>78061.373206000004</v>
      </c>
      <c r="P30" s="7">
        <f t="shared" si="1"/>
        <v>61586.686000000002</v>
      </c>
      <c r="Q30" s="7">
        <f t="shared" si="2"/>
        <v>0</v>
      </c>
      <c r="R30" s="7">
        <f t="shared" si="3"/>
        <v>16474.687206000002</v>
      </c>
      <c r="T30" s="11"/>
      <c r="U30" s="11"/>
      <c r="V30" s="11"/>
    </row>
    <row r="31" spans="1:22" x14ac:dyDescent="0.25">
      <c r="A31" t="s">
        <v>75</v>
      </c>
      <c r="B31" t="s">
        <v>74</v>
      </c>
      <c r="C31">
        <v>1975</v>
      </c>
      <c r="D31">
        <v>108.78775</v>
      </c>
      <c r="E31">
        <v>13.688392</v>
      </c>
      <c r="F31">
        <v>0</v>
      </c>
      <c r="G31">
        <v>0</v>
      </c>
      <c r="H31">
        <v>4024.6759999999999</v>
      </c>
      <c r="I31">
        <v>1027.3561</v>
      </c>
      <c r="J31">
        <v>11659.736000000001</v>
      </c>
      <c r="K31">
        <v>31996.513999999999</v>
      </c>
      <c r="L31">
        <v>18045.436000000002</v>
      </c>
      <c r="M31">
        <v>9718</v>
      </c>
      <c r="N31" s="91">
        <f t="shared" si="0"/>
        <v>78569.194241999998</v>
      </c>
      <c r="P31" s="7">
        <f t="shared" si="1"/>
        <v>61701.686000000002</v>
      </c>
      <c r="Q31" s="7">
        <f t="shared" si="2"/>
        <v>0</v>
      </c>
      <c r="R31" s="7">
        <f t="shared" si="3"/>
        <v>16867.508241999996</v>
      </c>
      <c r="T31" s="11"/>
      <c r="U31" s="11"/>
      <c r="V31" s="11"/>
    </row>
    <row r="32" spans="1:22" x14ac:dyDescent="0.25">
      <c r="A32" t="s">
        <v>75</v>
      </c>
      <c r="B32" t="s">
        <v>74</v>
      </c>
      <c r="C32">
        <v>1976</v>
      </c>
      <c r="D32">
        <v>121.22203</v>
      </c>
      <c r="E32">
        <v>13.751189999999999</v>
      </c>
      <c r="F32">
        <v>0</v>
      </c>
      <c r="G32">
        <v>0</v>
      </c>
      <c r="H32">
        <v>4008.7125999999998</v>
      </c>
      <c r="I32">
        <v>1201.865</v>
      </c>
      <c r="J32">
        <v>12354.138999999999</v>
      </c>
      <c r="K32">
        <v>34061.47</v>
      </c>
      <c r="L32">
        <v>18699.785</v>
      </c>
      <c r="M32">
        <v>9774</v>
      </c>
      <c r="N32" s="91">
        <f t="shared" si="0"/>
        <v>82210.944820000004</v>
      </c>
      <c r="P32" s="7">
        <f t="shared" si="1"/>
        <v>65115.394</v>
      </c>
      <c r="Q32" s="7">
        <f t="shared" si="2"/>
        <v>0</v>
      </c>
      <c r="R32" s="7">
        <f t="shared" si="3"/>
        <v>17095.550820000004</v>
      </c>
      <c r="T32" s="11"/>
      <c r="U32" s="11"/>
      <c r="V32" s="11"/>
    </row>
    <row r="33" spans="1:22" x14ac:dyDescent="0.25">
      <c r="A33" t="s">
        <v>75</v>
      </c>
      <c r="B33" t="s">
        <v>74</v>
      </c>
      <c r="C33">
        <v>1977</v>
      </c>
      <c r="D33">
        <v>127.78762999999999</v>
      </c>
      <c r="E33">
        <v>18.318535000000001</v>
      </c>
      <c r="F33">
        <v>0</v>
      </c>
      <c r="G33">
        <v>0</v>
      </c>
      <c r="H33">
        <v>4143.5339999999997</v>
      </c>
      <c r="I33">
        <v>1495.9661000000001</v>
      </c>
      <c r="J33">
        <v>12759.838</v>
      </c>
      <c r="K33">
        <v>35194.339999999997</v>
      </c>
      <c r="L33">
        <v>19267.412</v>
      </c>
      <c r="M33">
        <v>9830</v>
      </c>
      <c r="N33" s="91">
        <f t="shared" si="0"/>
        <v>84814.196264999991</v>
      </c>
      <c r="P33" s="7">
        <f t="shared" si="1"/>
        <v>67221.59</v>
      </c>
      <c r="Q33" s="7">
        <f t="shared" si="2"/>
        <v>0</v>
      </c>
      <c r="R33" s="7">
        <f t="shared" si="3"/>
        <v>17592.606264999995</v>
      </c>
      <c r="T33" s="11"/>
      <c r="U33" s="11"/>
      <c r="V33" s="11"/>
    </row>
    <row r="34" spans="1:22" x14ac:dyDescent="0.25">
      <c r="A34" t="s">
        <v>75</v>
      </c>
      <c r="B34" t="s">
        <v>74</v>
      </c>
      <c r="C34">
        <v>1978</v>
      </c>
      <c r="D34">
        <v>135.30203</v>
      </c>
      <c r="E34">
        <v>23.178775999999999</v>
      </c>
      <c r="F34">
        <v>0</v>
      </c>
      <c r="G34">
        <v>8.3333330000000001E-3</v>
      </c>
      <c r="H34">
        <v>4484.3950000000004</v>
      </c>
      <c r="I34">
        <v>1738.3176000000001</v>
      </c>
      <c r="J34">
        <v>13293.947</v>
      </c>
      <c r="K34">
        <v>36709.972999999998</v>
      </c>
      <c r="L34">
        <v>19467.491999999998</v>
      </c>
      <c r="M34">
        <v>9886</v>
      </c>
      <c r="N34" s="91">
        <f t="shared" si="0"/>
        <v>87716.613739332999</v>
      </c>
      <c r="P34" s="7">
        <f t="shared" si="1"/>
        <v>69471.411999999997</v>
      </c>
      <c r="Q34" s="7">
        <f t="shared" si="2"/>
        <v>8.3333330000000001E-3</v>
      </c>
      <c r="R34" s="7">
        <f t="shared" si="3"/>
        <v>18245.193406000002</v>
      </c>
      <c r="T34" s="11"/>
      <c r="U34" s="11"/>
      <c r="V34" s="11"/>
    </row>
    <row r="35" spans="1:22" x14ac:dyDescent="0.25">
      <c r="A35" t="s">
        <v>75</v>
      </c>
      <c r="B35" t="s">
        <v>74</v>
      </c>
      <c r="C35">
        <v>1979</v>
      </c>
      <c r="D35">
        <v>145.31018</v>
      </c>
      <c r="E35">
        <v>28.023213999999999</v>
      </c>
      <c r="F35">
        <v>0</v>
      </c>
      <c r="G35">
        <v>1.6666666E-2</v>
      </c>
      <c r="H35">
        <v>4708.8500000000004</v>
      </c>
      <c r="I35">
        <v>1807.9441999999999</v>
      </c>
      <c r="J35">
        <v>14118.029</v>
      </c>
      <c r="K35">
        <v>37177.995999999999</v>
      </c>
      <c r="L35">
        <v>20370.578000000001</v>
      </c>
      <c r="M35">
        <v>9943</v>
      </c>
      <c r="N35" s="91">
        <f t="shared" si="0"/>
        <v>90278.747260666001</v>
      </c>
      <c r="P35" s="7">
        <f t="shared" si="1"/>
        <v>71666.603000000003</v>
      </c>
      <c r="Q35" s="7">
        <f t="shared" si="2"/>
        <v>1.6666666E-2</v>
      </c>
      <c r="R35" s="7">
        <f t="shared" si="3"/>
        <v>18612.127593999998</v>
      </c>
      <c r="T35" s="11"/>
      <c r="U35" s="11"/>
      <c r="V35" s="11"/>
    </row>
    <row r="36" spans="1:22" x14ac:dyDescent="0.25">
      <c r="A36" t="s">
        <v>75</v>
      </c>
      <c r="B36" t="s">
        <v>74</v>
      </c>
      <c r="C36">
        <v>1980</v>
      </c>
      <c r="D36">
        <v>155.36707999999999</v>
      </c>
      <c r="E36">
        <v>32.786119999999997</v>
      </c>
      <c r="F36">
        <v>0</v>
      </c>
      <c r="G36">
        <v>2.9166665000000001E-2</v>
      </c>
      <c r="H36">
        <v>4810.1367</v>
      </c>
      <c r="I36">
        <v>1977.5671</v>
      </c>
      <c r="J36">
        <v>14236.960999999999</v>
      </c>
      <c r="K36">
        <v>35568.644999999997</v>
      </c>
      <c r="L36">
        <v>20877.782999999999</v>
      </c>
      <c r="M36">
        <v>10000</v>
      </c>
      <c r="N36" s="91">
        <f t="shared" ref="N36:N67" si="4">SUM(C36:M36)</f>
        <v>89639.275166665</v>
      </c>
      <c r="P36" s="7">
        <f t="shared" ref="P36:P67" si="5">SUM(J36:L36)</f>
        <v>70683.388999999996</v>
      </c>
      <c r="Q36" s="7">
        <f t="shared" ref="Q36:Q67" si="6">F36+G36</f>
        <v>2.9166665000000001E-2</v>
      </c>
      <c r="R36" s="7">
        <f t="shared" ref="R36:R67" si="7">N36-P36-Q36</f>
        <v>18955.857000000004</v>
      </c>
      <c r="T36" s="11"/>
      <c r="U36" s="11"/>
      <c r="V36" s="11"/>
    </row>
    <row r="37" spans="1:22" x14ac:dyDescent="0.25">
      <c r="A37" t="s">
        <v>75</v>
      </c>
      <c r="B37" t="s">
        <v>74</v>
      </c>
      <c r="C37">
        <v>1981</v>
      </c>
      <c r="D37">
        <v>167.14429000000001</v>
      </c>
      <c r="E37">
        <v>29.747923</v>
      </c>
      <c r="F37">
        <v>0</v>
      </c>
      <c r="G37">
        <v>2.9166665000000001E-2</v>
      </c>
      <c r="H37">
        <v>4913.6206000000002</v>
      </c>
      <c r="I37">
        <v>2335.4187000000002</v>
      </c>
      <c r="J37">
        <v>14395.874</v>
      </c>
      <c r="K37">
        <v>34289.96</v>
      </c>
      <c r="L37">
        <v>21158.002</v>
      </c>
      <c r="M37">
        <v>10106</v>
      </c>
      <c r="N37" s="91">
        <f t="shared" si="4"/>
        <v>89376.796679665</v>
      </c>
      <c r="P37" s="7">
        <f t="shared" si="5"/>
        <v>69843.83600000001</v>
      </c>
      <c r="Q37" s="7">
        <f t="shared" si="6"/>
        <v>2.9166665000000001E-2</v>
      </c>
      <c r="R37" s="7">
        <f t="shared" si="7"/>
        <v>19532.931512999989</v>
      </c>
      <c r="T37" s="11"/>
      <c r="U37" s="11"/>
      <c r="V37" s="11"/>
    </row>
    <row r="38" spans="1:22" x14ac:dyDescent="0.25">
      <c r="A38" t="s">
        <v>75</v>
      </c>
      <c r="B38" t="s">
        <v>74</v>
      </c>
      <c r="C38">
        <v>1982</v>
      </c>
      <c r="D38">
        <v>192.84048000000001</v>
      </c>
      <c r="E38">
        <v>37.556244</v>
      </c>
      <c r="F38">
        <v>0</v>
      </c>
      <c r="G38">
        <v>5.1388886000000002E-2</v>
      </c>
      <c r="H38">
        <v>5002.5225</v>
      </c>
      <c r="I38">
        <v>2533.8263999999999</v>
      </c>
      <c r="J38">
        <v>14469.731</v>
      </c>
      <c r="K38">
        <v>33270.01</v>
      </c>
      <c r="L38">
        <v>21395.428</v>
      </c>
      <c r="M38">
        <v>10213</v>
      </c>
      <c r="N38" s="91">
        <f t="shared" si="4"/>
        <v>89096.966012885998</v>
      </c>
      <c r="P38" s="7">
        <f t="shared" si="5"/>
        <v>69135.168999999994</v>
      </c>
      <c r="Q38" s="7">
        <f t="shared" si="6"/>
        <v>5.1388886000000002E-2</v>
      </c>
      <c r="R38" s="7">
        <f t="shared" si="7"/>
        <v>19961.745624000003</v>
      </c>
      <c r="T38" s="11"/>
      <c r="U38" s="11"/>
      <c r="V38" s="11"/>
    </row>
    <row r="39" spans="1:22" x14ac:dyDescent="0.25">
      <c r="A39" t="s">
        <v>75</v>
      </c>
      <c r="B39" t="s">
        <v>74</v>
      </c>
      <c r="C39">
        <v>1983</v>
      </c>
      <c r="D39">
        <v>213.60915</v>
      </c>
      <c r="E39">
        <v>49.019240000000003</v>
      </c>
      <c r="F39">
        <v>8.3333330000000001E-3</v>
      </c>
      <c r="G39">
        <v>9.1097079999999997E-2</v>
      </c>
      <c r="H39">
        <v>5216.0244000000002</v>
      </c>
      <c r="I39">
        <v>2871.7020000000002</v>
      </c>
      <c r="J39">
        <v>14703.826999999999</v>
      </c>
      <c r="K39">
        <v>33097.43</v>
      </c>
      <c r="L39">
        <v>22050.973000000002</v>
      </c>
      <c r="M39">
        <v>10321</v>
      </c>
      <c r="N39" s="91">
        <f t="shared" si="4"/>
        <v>90506.684220413008</v>
      </c>
      <c r="P39" s="7">
        <f t="shared" si="5"/>
        <v>69852.23</v>
      </c>
      <c r="Q39" s="7">
        <f t="shared" si="6"/>
        <v>9.9430412999999995E-2</v>
      </c>
      <c r="R39" s="7">
        <f t="shared" si="7"/>
        <v>20654.354790000012</v>
      </c>
      <c r="T39" s="11"/>
      <c r="U39" s="11"/>
      <c r="V39" s="11"/>
    </row>
    <row r="40" spans="1:22" x14ac:dyDescent="0.25">
      <c r="A40" t="s">
        <v>75</v>
      </c>
      <c r="B40" t="s">
        <v>74</v>
      </c>
      <c r="C40">
        <v>1984</v>
      </c>
      <c r="D40">
        <v>238.58172999999999</v>
      </c>
      <c r="E40">
        <v>57.806426999999999</v>
      </c>
      <c r="F40">
        <v>1.7530864E-2</v>
      </c>
      <c r="G40">
        <v>0.124320984</v>
      </c>
      <c r="H40">
        <v>5392.7035999999998</v>
      </c>
      <c r="I40">
        <v>3484.9124000000002</v>
      </c>
      <c r="J40">
        <v>15902.675999999999</v>
      </c>
      <c r="K40">
        <v>33623.599999999999</v>
      </c>
      <c r="L40">
        <v>23008.44</v>
      </c>
      <c r="M40">
        <v>10430</v>
      </c>
      <c r="N40" s="91">
        <f t="shared" si="4"/>
        <v>94122.862008847995</v>
      </c>
      <c r="P40" s="7">
        <f t="shared" si="5"/>
        <v>72534.716</v>
      </c>
      <c r="Q40" s="7">
        <f t="shared" si="6"/>
        <v>0.141851848</v>
      </c>
      <c r="R40" s="7">
        <f t="shared" si="7"/>
        <v>21588.004156999996</v>
      </c>
      <c r="T40" s="11"/>
      <c r="U40" s="11"/>
      <c r="V40" s="11"/>
    </row>
    <row r="41" spans="1:22" x14ac:dyDescent="0.25">
      <c r="A41" t="s">
        <v>75</v>
      </c>
      <c r="B41" t="s">
        <v>74</v>
      </c>
      <c r="C41">
        <v>1985</v>
      </c>
      <c r="D41">
        <v>245.94556</v>
      </c>
      <c r="E41">
        <v>68.410094999999998</v>
      </c>
      <c r="F41">
        <v>3.2631873999999998E-2</v>
      </c>
      <c r="G41">
        <v>0.17838944000000001</v>
      </c>
      <c r="H41">
        <v>5497.8990000000003</v>
      </c>
      <c r="I41">
        <v>4135.893</v>
      </c>
      <c r="J41">
        <v>16262.218000000001</v>
      </c>
      <c r="K41">
        <v>33684.684000000001</v>
      </c>
      <c r="L41">
        <v>23996.738000000001</v>
      </c>
      <c r="M41">
        <v>10541</v>
      </c>
      <c r="N41" s="91">
        <f t="shared" si="4"/>
        <v>96417.998676314004</v>
      </c>
      <c r="P41" s="7">
        <f t="shared" si="5"/>
        <v>73943.64</v>
      </c>
      <c r="Q41" s="7">
        <f t="shared" si="6"/>
        <v>0.21102131400000002</v>
      </c>
      <c r="R41" s="7">
        <f t="shared" si="7"/>
        <v>22474.147655000004</v>
      </c>
      <c r="T41" s="11"/>
      <c r="U41" s="11"/>
      <c r="V41" s="11"/>
    </row>
    <row r="42" spans="1:22" x14ac:dyDescent="0.25">
      <c r="A42" t="s">
        <v>75</v>
      </c>
      <c r="B42" t="s">
        <v>74</v>
      </c>
      <c r="C42">
        <v>1986</v>
      </c>
      <c r="D42">
        <v>267.01056</v>
      </c>
      <c r="E42">
        <v>84.202995000000001</v>
      </c>
      <c r="F42">
        <v>4.2177327000000001E-2</v>
      </c>
      <c r="G42">
        <v>0.38564252999999998</v>
      </c>
      <c r="H42">
        <v>5572.4250000000002</v>
      </c>
      <c r="I42">
        <v>4429.8212999999996</v>
      </c>
      <c r="J42">
        <v>16421.107</v>
      </c>
      <c r="K42">
        <v>34710.476999999999</v>
      </c>
      <c r="L42">
        <v>24263.817999999999</v>
      </c>
      <c r="M42">
        <v>10653</v>
      </c>
      <c r="N42" s="91">
        <f t="shared" si="4"/>
        <v>98388.289674856991</v>
      </c>
      <c r="P42" s="7">
        <f t="shared" si="5"/>
        <v>75395.402000000002</v>
      </c>
      <c r="Q42" s="7">
        <f t="shared" si="6"/>
        <v>0.42781985699999997</v>
      </c>
      <c r="R42" s="7">
        <f t="shared" si="7"/>
        <v>22992.45985499999</v>
      </c>
      <c r="T42" s="11"/>
      <c r="U42" s="11"/>
      <c r="V42" s="11"/>
    </row>
    <row r="43" spans="1:22" x14ac:dyDescent="0.25">
      <c r="A43" t="s">
        <v>75</v>
      </c>
      <c r="B43" t="s">
        <v>74</v>
      </c>
      <c r="C43">
        <v>1987</v>
      </c>
      <c r="D43">
        <v>285.98757999999998</v>
      </c>
      <c r="E43">
        <v>85.330119999999994</v>
      </c>
      <c r="F43">
        <v>2.9452860000000001E-2</v>
      </c>
      <c r="G43">
        <v>0.54271320000000001</v>
      </c>
      <c r="H43">
        <v>5647.7563</v>
      </c>
      <c r="I43">
        <v>4818.7030000000004</v>
      </c>
      <c r="J43">
        <v>17281.893</v>
      </c>
      <c r="K43">
        <v>35508.195</v>
      </c>
      <c r="L43">
        <v>25228.488000000001</v>
      </c>
      <c r="M43">
        <v>10765</v>
      </c>
      <c r="N43" s="91">
        <f t="shared" si="4"/>
        <v>101608.92516606</v>
      </c>
      <c r="P43" s="7">
        <f t="shared" si="5"/>
        <v>78018.576000000001</v>
      </c>
      <c r="Q43" s="7">
        <f t="shared" si="6"/>
        <v>0.57216606000000003</v>
      </c>
      <c r="R43" s="7">
        <f t="shared" si="7"/>
        <v>23589.776999999998</v>
      </c>
      <c r="T43" s="11"/>
      <c r="U43" s="11"/>
      <c r="V43" s="11"/>
    </row>
    <row r="44" spans="1:22" x14ac:dyDescent="0.25">
      <c r="A44" t="s">
        <v>75</v>
      </c>
      <c r="B44" t="s">
        <v>74</v>
      </c>
      <c r="C44">
        <v>1988</v>
      </c>
      <c r="D44">
        <v>294.25283999999999</v>
      </c>
      <c r="E44">
        <v>89.560199999999995</v>
      </c>
      <c r="F44">
        <v>2.8322107999999999E-2</v>
      </c>
      <c r="G44">
        <v>0.92105495999999998</v>
      </c>
      <c r="H44">
        <v>5828.7466000000004</v>
      </c>
      <c r="I44">
        <v>5253.47</v>
      </c>
      <c r="J44">
        <v>18088.844000000001</v>
      </c>
      <c r="K44">
        <v>36641.938000000002</v>
      </c>
      <c r="L44">
        <v>25983.08</v>
      </c>
      <c r="M44">
        <v>10879</v>
      </c>
      <c r="N44" s="91">
        <f t="shared" si="4"/>
        <v>105047.841017068</v>
      </c>
      <c r="P44" s="7">
        <f t="shared" si="5"/>
        <v>80713.862000000008</v>
      </c>
      <c r="Q44" s="7">
        <f t="shared" si="6"/>
        <v>0.94937706799999999</v>
      </c>
      <c r="R44" s="7">
        <f t="shared" si="7"/>
        <v>24333.029639999993</v>
      </c>
      <c r="T44" s="11"/>
      <c r="U44" s="11"/>
      <c r="V44" s="11"/>
    </row>
    <row r="45" spans="1:22" x14ac:dyDescent="0.25">
      <c r="A45" t="s">
        <v>75</v>
      </c>
      <c r="B45" t="s">
        <v>74</v>
      </c>
      <c r="C45">
        <v>1989</v>
      </c>
      <c r="D45">
        <v>327.10113999999999</v>
      </c>
      <c r="E45">
        <v>95.689239999999998</v>
      </c>
      <c r="F45">
        <v>0.72839785000000001</v>
      </c>
      <c r="G45">
        <v>7.3604903000000004</v>
      </c>
      <c r="H45">
        <v>5798.8525</v>
      </c>
      <c r="I45">
        <v>5402.8069999999998</v>
      </c>
      <c r="J45">
        <v>18888.648000000001</v>
      </c>
      <c r="K45">
        <v>37215.688000000002</v>
      </c>
      <c r="L45">
        <v>26231.048999999999</v>
      </c>
      <c r="M45">
        <v>10995</v>
      </c>
      <c r="N45" s="91">
        <f t="shared" si="4"/>
        <v>106951.92376815001</v>
      </c>
      <c r="P45" s="7">
        <f t="shared" si="5"/>
        <v>82335.385000000009</v>
      </c>
      <c r="Q45" s="7">
        <f t="shared" si="6"/>
        <v>8.0888881500000007</v>
      </c>
      <c r="R45" s="7">
        <f t="shared" si="7"/>
        <v>24608.44988</v>
      </c>
      <c r="T45" s="11"/>
      <c r="U45" s="11"/>
      <c r="V45" s="11"/>
    </row>
    <row r="46" spans="1:22" x14ac:dyDescent="0.25">
      <c r="A46" t="s">
        <v>75</v>
      </c>
      <c r="B46" t="s">
        <v>74</v>
      </c>
      <c r="C46">
        <v>1990</v>
      </c>
      <c r="D46">
        <v>366.32607999999999</v>
      </c>
      <c r="E46">
        <v>106.56910999999999</v>
      </c>
      <c r="F46">
        <v>1.0784720999999999</v>
      </c>
      <c r="G46">
        <v>10.090196000000001</v>
      </c>
      <c r="H46">
        <v>5996.1724000000004</v>
      </c>
      <c r="I46">
        <v>5557.2110000000002</v>
      </c>
      <c r="J46">
        <v>19481.150000000001</v>
      </c>
      <c r="K46">
        <v>37906.815999999999</v>
      </c>
      <c r="L46">
        <v>25928.912</v>
      </c>
      <c r="M46">
        <v>11111</v>
      </c>
      <c r="N46" s="91">
        <f t="shared" si="4"/>
        <v>108455.3252581</v>
      </c>
      <c r="P46" s="7">
        <f t="shared" si="5"/>
        <v>83316.877999999997</v>
      </c>
      <c r="Q46" s="7">
        <f t="shared" si="6"/>
        <v>11.168668100000001</v>
      </c>
      <c r="R46" s="7">
        <f t="shared" si="7"/>
        <v>25127.278590000002</v>
      </c>
      <c r="T46" s="11"/>
      <c r="U46" s="11"/>
      <c r="V46" s="11"/>
    </row>
    <row r="47" spans="1:22" x14ac:dyDescent="0.25">
      <c r="A47" t="s">
        <v>75</v>
      </c>
      <c r="B47" t="s">
        <v>74</v>
      </c>
      <c r="C47">
        <v>1991</v>
      </c>
      <c r="D47">
        <v>382.07249999999999</v>
      </c>
      <c r="E47">
        <v>110.64682999999999</v>
      </c>
      <c r="F47">
        <v>1.4033967000000001</v>
      </c>
      <c r="G47">
        <v>11.350296</v>
      </c>
      <c r="H47">
        <v>6134.8446999999996</v>
      </c>
      <c r="I47">
        <v>5823.0825000000004</v>
      </c>
      <c r="J47">
        <v>19972.838</v>
      </c>
      <c r="K47">
        <v>37876.832000000002</v>
      </c>
      <c r="L47">
        <v>25686.726999999999</v>
      </c>
      <c r="M47">
        <v>11243</v>
      </c>
      <c r="N47" s="91">
        <f t="shared" si="4"/>
        <v>109233.7972227</v>
      </c>
      <c r="P47" s="7">
        <f t="shared" si="5"/>
        <v>83536.396999999997</v>
      </c>
      <c r="Q47" s="7">
        <f t="shared" si="6"/>
        <v>12.7536927</v>
      </c>
      <c r="R47" s="7">
        <f t="shared" si="7"/>
        <v>25684.646530000002</v>
      </c>
      <c r="T47" s="11"/>
      <c r="U47" s="11"/>
      <c r="V47" s="11"/>
    </row>
    <row r="48" spans="1:22" x14ac:dyDescent="0.25">
      <c r="A48" t="s">
        <v>75</v>
      </c>
      <c r="B48" t="s">
        <v>74</v>
      </c>
      <c r="C48">
        <v>1992</v>
      </c>
      <c r="D48">
        <v>409.87473</v>
      </c>
      <c r="E48">
        <v>108.705635</v>
      </c>
      <c r="F48">
        <v>1.2960529999999999</v>
      </c>
      <c r="G48">
        <v>13.146699</v>
      </c>
      <c r="H48">
        <v>6134.2070000000003</v>
      </c>
      <c r="I48">
        <v>5867.2856000000002</v>
      </c>
      <c r="J48">
        <v>20063.482</v>
      </c>
      <c r="K48">
        <v>38404.773000000001</v>
      </c>
      <c r="L48">
        <v>25584.3</v>
      </c>
      <c r="M48">
        <v>11376</v>
      </c>
      <c r="N48" s="91">
        <f t="shared" si="4"/>
        <v>109955.07071700001</v>
      </c>
      <c r="P48" s="7">
        <f t="shared" si="5"/>
        <v>84052.555000000008</v>
      </c>
      <c r="Q48" s="7">
        <f t="shared" si="6"/>
        <v>14.442752</v>
      </c>
      <c r="R48" s="7">
        <f t="shared" si="7"/>
        <v>25888.072965000003</v>
      </c>
      <c r="T48" s="11"/>
      <c r="U48" s="11"/>
      <c r="V48" s="11"/>
    </row>
    <row r="49" spans="1:46" x14ac:dyDescent="0.25">
      <c r="A49" t="s">
        <v>75</v>
      </c>
      <c r="B49" t="s">
        <v>74</v>
      </c>
      <c r="C49">
        <v>1993</v>
      </c>
      <c r="D49">
        <v>423.37765999999999</v>
      </c>
      <c r="E49">
        <v>114.34005999999999</v>
      </c>
      <c r="F49">
        <v>1.5463264000000001</v>
      </c>
      <c r="G49">
        <v>15.844913</v>
      </c>
      <c r="H49">
        <v>6503.6679999999997</v>
      </c>
      <c r="I49">
        <v>6069.3456999999999</v>
      </c>
      <c r="J49">
        <v>20265.482</v>
      </c>
      <c r="K49">
        <v>38246.241999999998</v>
      </c>
      <c r="L49">
        <v>25708.831999999999</v>
      </c>
      <c r="M49">
        <v>11511</v>
      </c>
      <c r="N49" s="91">
        <f t="shared" si="4"/>
        <v>110852.6786594</v>
      </c>
      <c r="P49" s="7">
        <f t="shared" si="5"/>
        <v>84220.555999999997</v>
      </c>
      <c r="Q49" s="7">
        <f t="shared" si="6"/>
        <v>17.3912394</v>
      </c>
      <c r="R49" s="7">
        <f t="shared" si="7"/>
        <v>26614.731420000004</v>
      </c>
      <c r="T49" s="11"/>
      <c r="U49" s="11"/>
      <c r="V49" s="11"/>
    </row>
    <row r="50" spans="1:46" x14ac:dyDescent="0.25">
      <c r="A50" t="s">
        <v>75</v>
      </c>
      <c r="B50" t="s">
        <v>74</v>
      </c>
      <c r="C50">
        <v>1994</v>
      </c>
      <c r="D50">
        <v>439.61696999999998</v>
      </c>
      <c r="E50">
        <v>124.101776</v>
      </c>
      <c r="F50">
        <v>1.6582857</v>
      </c>
      <c r="G50">
        <v>19.810359999999999</v>
      </c>
      <c r="H50">
        <v>6544.1815999999999</v>
      </c>
      <c r="I50">
        <v>6183.2740000000003</v>
      </c>
      <c r="J50">
        <v>20389.613000000001</v>
      </c>
      <c r="K50">
        <v>39068.175999999999</v>
      </c>
      <c r="L50">
        <v>25815.187999999998</v>
      </c>
      <c r="M50">
        <v>11647</v>
      </c>
      <c r="N50" s="91">
        <f t="shared" si="4"/>
        <v>112226.61999169999</v>
      </c>
      <c r="P50" s="7">
        <f t="shared" si="5"/>
        <v>85272.976999999999</v>
      </c>
      <c r="Q50" s="7">
        <f t="shared" si="6"/>
        <v>21.4686457</v>
      </c>
      <c r="R50" s="7">
        <f t="shared" si="7"/>
        <v>26932.174345999993</v>
      </c>
      <c r="T50" s="11"/>
      <c r="U50" s="11"/>
      <c r="V50" s="11"/>
    </row>
    <row r="51" spans="1:46" x14ac:dyDescent="0.25">
      <c r="A51" t="s">
        <v>75</v>
      </c>
      <c r="B51" t="s">
        <v>74</v>
      </c>
      <c r="C51">
        <v>1995</v>
      </c>
      <c r="D51">
        <v>458.25740000000002</v>
      </c>
      <c r="E51">
        <v>131.07040000000001</v>
      </c>
      <c r="F51">
        <v>1.7746743</v>
      </c>
      <c r="G51">
        <v>22.978119</v>
      </c>
      <c r="H51">
        <v>6898.3022000000001</v>
      </c>
      <c r="I51">
        <v>6451.4709999999995</v>
      </c>
      <c r="J51">
        <v>21104.491999999998</v>
      </c>
      <c r="K51">
        <v>39666.370000000003</v>
      </c>
      <c r="L51">
        <v>25999.217000000001</v>
      </c>
      <c r="M51">
        <v>11785</v>
      </c>
      <c r="N51" s="91">
        <f t="shared" si="4"/>
        <v>114513.9327933</v>
      </c>
      <c r="P51" s="7">
        <f t="shared" si="5"/>
        <v>86770.078999999998</v>
      </c>
      <c r="Q51" s="7">
        <f t="shared" si="6"/>
        <v>24.7527933</v>
      </c>
      <c r="R51" s="7">
        <f t="shared" si="7"/>
        <v>27719.101000000006</v>
      </c>
      <c r="T51" s="11"/>
      <c r="U51" s="11"/>
      <c r="V51" s="11"/>
    </row>
    <row r="52" spans="1:46" x14ac:dyDescent="0.25">
      <c r="A52" t="s">
        <v>75</v>
      </c>
      <c r="B52" t="s">
        <v>74</v>
      </c>
      <c r="C52">
        <v>1996</v>
      </c>
      <c r="D52">
        <v>470.94907000000001</v>
      </c>
      <c r="E52">
        <v>125.784515</v>
      </c>
      <c r="F52">
        <v>1.9423052999999999</v>
      </c>
      <c r="G52">
        <v>25.598890000000001</v>
      </c>
      <c r="H52">
        <v>6991.1522999999997</v>
      </c>
      <c r="I52">
        <v>6685.0415000000003</v>
      </c>
      <c r="J52">
        <v>22159.254000000001</v>
      </c>
      <c r="K52">
        <v>40576.629999999997</v>
      </c>
      <c r="L52">
        <v>26617.482</v>
      </c>
      <c r="M52">
        <v>11925</v>
      </c>
      <c r="N52" s="91">
        <f t="shared" si="4"/>
        <v>117574.83458030001</v>
      </c>
      <c r="P52" s="7">
        <f t="shared" si="5"/>
        <v>89353.365999999995</v>
      </c>
      <c r="Q52" s="7">
        <f t="shared" si="6"/>
        <v>27.541195300000002</v>
      </c>
      <c r="R52" s="7">
        <f t="shared" si="7"/>
        <v>28193.927385000017</v>
      </c>
      <c r="T52" s="11"/>
      <c r="U52" s="11"/>
      <c r="V52" s="11"/>
      <c r="AT52">
        <v>42</v>
      </c>
    </row>
    <row r="53" spans="1:46" x14ac:dyDescent="0.25">
      <c r="A53" t="s">
        <v>75</v>
      </c>
      <c r="B53" t="s">
        <v>74</v>
      </c>
      <c r="C53">
        <v>1997</v>
      </c>
      <c r="D53">
        <v>504.41165000000001</v>
      </c>
      <c r="E53">
        <v>130.03065000000001</v>
      </c>
      <c r="F53">
        <v>2.0823771999999998</v>
      </c>
      <c r="G53">
        <v>33.411712999999999</v>
      </c>
      <c r="H53">
        <v>7114.8765000000003</v>
      </c>
      <c r="I53">
        <v>6639.067</v>
      </c>
      <c r="J53">
        <v>22030.393</v>
      </c>
      <c r="K53">
        <v>41652.086000000003</v>
      </c>
      <c r="L53">
        <v>26563.252</v>
      </c>
      <c r="M53">
        <v>12066</v>
      </c>
      <c r="N53" s="91">
        <f t="shared" si="4"/>
        <v>118732.61089020001</v>
      </c>
      <c r="P53" s="7">
        <f t="shared" si="5"/>
        <v>90245.731</v>
      </c>
      <c r="Q53" s="7">
        <f t="shared" si="6"/>
        <v>35.494090200000002</v>
      </c>
      <c r="R53" s="7">
        <f t="shared" si="7"/>
        <v>28451.385800000011</v>
      </c>
      <c r="T53" s="11"/>
      <c r="U53" s="11"/>
      <c r="V53" s="11"/>
      <c r="AT53">
        <f>AT52*0.8</f>
        <v>33.6</v>
      </c>
    </row>
    <row r="54" spans="1:46" x14ac:dyDescent="0.25">
      <c r="A54" t="s">
        <v>75</v>
      </c>
      <c r="B54" t="s">
        <v>74</v>
      </c>
      <c r="C54">
        <v>1998</v>
      </c>
      <c r="D54">
        <v>525.67939999999999</v>
      </c>
      <c r="E54">
        <v>133.38396</v>
      </c>
      <c r="F54">
        <v>2.2551443999999998</v>
      </c>
      <c r="G54">
        <v>44.247943999999997</v>
      </c>
      <c r="H54">
        <v>7169.259</v>
      </c>
      <c r="I54">
        <v>6753.3190000000004</v>
      </c>
      <c r="J54">
        <v>22434</v>
      </c>
      <c r="K54">
        <v>41788.616999999998</v>
      </c>
      <c r="L54">
        <v>26395.965</v>
      </c>
      <c r="M54">
        <v>12209</v>
      </c>
      <c r="N54" s="91">
        <f t="shared" si="4"/>
        <v>119453.7264484</v>
      </c>
      <c r="P54" s="7">
        <f t="shared" si="5"/>
        <v>90618.581999999995</v>
      </c>
      <c r="Q54" s="7">
        <f t="shared" si="6"/>
        <v>46.503088399999996</v>
      </c>
      <c r="R54" s="7">
        <f t="shared" si="7"/>
        <v>28788.641360000009</v>
      </c>
      <c r="T54" s="11"/>
      <c r="U54" s="11"/>
      <c r="V54" s="11"/>
    </row>
    <row r="55" spans="1:46" x14ac:dyDescent="0.25">
      <c r="A55" t="s">
        <v>75</v>
      </c>
      <c r="B55" t="s">
        <v>74</v>
      </c>
      <c r="C55">
        <v>1999</v>
      </c>
      <c r="D55">
        <v>552.02520000000004</v>
      </c>
      <c r="E55">
        <v>135.24735999999999</v>
      </c>
      <c r="F55">
        <v>2.5146885000000001</v>
      </c>
      <c r="G55">
        <v>58.963603999999997</v>
      </c>
      <c r="H55">
        <v>7223.5240000000003</v>
      </c>
      <c r="I55">
        <v>7010.2929999999997</v>
      </c>
      <c r="J55">
        <v>23071.903999999999</v>
      </c>
      <c r="K55">
        <v>42435.785000000003</v>
      </c>
      <c r="L55">
        <v>26508.807000000001</v>
      </c>
      <c r="M55">
        <v>12414</v>
      </c>
      <c r="N55" s="91">
        <f t="shared" si="4"/>
        <v>121412.0638525</v>
      </c>
      <c r="P55" s="7">
        <f t="shared" si="5"/>
        <v>92016.495999999999</v>
      </c>
      <c r="Q55" s="7">
        <f t="shared" si="6"/>
        <v>61.478292499999995</v>
      </c>
      <c r="R55" s="7">
        <f t="shared" si="7"/>
        <v>29334.089559999997</v>
      </c>
      <c r="T55" s="11"/>
      <c r="U55" s="11"/>
      <c r="V55" s="11"/>
    </row>
    <row r="56" spans="1:46" x14ac:dyDescent="0.25">
      <c r="A56" t="s">
        <v>75</v>
      </c>
      <c r="B56" t="s">
        <v>74</v>
      </c>
      <c r="C56">
        <v>2000</v>
      </c>
      <c r="D56">
        <v>577.87819999999999</v>
      </c>
      <c r="E56">
        <v>132.50877</v>
      </c>
      <c r="F56">
        <v>2.9392529000000001</v>
      </c>
      <c r="G56">
        <v>87.248739999999998</v>
      </c>
      <c r="H56">
        <v>7351.8926000000001</v>
      </c>
      <c r="I56">
        <v>7168.5204999999996</v>
      </c>
      <c r="J56">
        <v>23994.258000000002</v>
      </c>
      <c r="K56">
        <v>43016.63</v>
      </c>
      <c r="L56">
        <v>27456.373</v>
      </c>
      <c r="M56">
        <v>12500</v>
      </c>
      <c r="N56" s="91">
        <f t="shared" si="4"/>
        <v>124288.24906289999</v>
      </c>
      <c r="P56" s="7">
        <f t="shared" si="5"/>
        <v>94467.260999999999</v>
      </c>
      <c r="Q56" s="7">
        <f t="shared" si="6"/>
        <v>90.187992899999998</v>
      </c>
      <c r="R56" s="7">
        <f t="shared" si="7"/>
        <v>29730.800069999998</v>
      </c>
      <c r="T56" s="11"/>
      <c r="U56" s="11"/>
      <c r="V56" s="11"/>
    </row>
    <row r="57" spans="1:46" x14ac:dyDescent="0.25">
      <c r="A57" t="s">
        <v>75</v>
      </c>
      <c r="B57" t="s">
        <v>74</v>
      </c>
      <c r="C57">
        <v>2001</v>
      </c>
      <c r="D57">
        <v>600.23540000000003</v>
      </c>
      <c r="E57">
        <v>131.42493999999999</v>
      </c>
      <c r="F57">
        <v>3.9282083999999999</v>
      </c>
      <c r="G57">
        <v>106.02212</v>
      </c>
      <c r="H57">
        <v>7123.2290000000003</v>
      </c>
      <c r="I57">
        <v>7330.2120000000004</v>
      </c>
      <c r="J57">
        <v>24316.831999999999</v>
      </c>
      <c r="K57">
        <v>43398.32</v>
      </c>
      <c r="L57">
        <v>27880.072</v>
      </c>
      <c r="M57">
        <v>12500</v>
      </c>
      <c r="N57" s="91">
        <f t="shared" si="4"/>
        <v>125391.27566840001</v>
      </c>
      <c r="P57" s="7">
        <f t="shared" si="5"/>
        <v>95595.224000000002</v>
      </c>
      <c r="Q57" s="7">
        <f t="shared" si="6"/>
        <v>109.9503284</v>
      </c>
      <c r="R57" s="7">
        <f t="shared" si="7"/>
        <v>29686.101340000005</v>
      </c>
      <c r="T57" s="11"/>
      <c r="U57" s="11"/>
      <c r="V57" s="11"/>
    </row>
    <row r="58" spans="1:46" x14ac:dyDescent="0.25">
      <c r="A58" t="s">
        <v>75</v>
      </c>
      <c r="B58" t="s">
        <v>74</v>
      </c>
      <c r="C58">
        <v>2002</v>
      </c>
      <c r="D58">
        <v>646.15560000000005</v>
      </c>
      <c r="E58">
        <v>149.31460000000001</v>
      </c>
      <c r="F58">
        <v>4.9233273999999998</v>
      </c>
      <c r="G58">
        <v>143.51175000000001</v>
      </c>
      <c r="H58">
        <v>7194.9184999999998</v>
      </c>
      <c r="I58">
        <v>7386.15</v>
      </c>
      <c r="J58">
        <v>25051.928</v>
      </c>
      <c r="K58">
        <v>43697.09</v>
      </c>
      <c r="L58">
        <v>28982.217000000001</v>
      </c>
      <c r="M58">
        <v>12470</v>
      </c>
      <c r="N58" s="91">
        <f t="shared" si="4"/>
        <v>127728.2087774</v>
      </c>
      <c r="P58" s="7">
        <f t="shared" si="5"/>
        <v>97731.235000000001</v>
      </c>
      <c r="Q58" s="7">
        <f t="shared" si="6"/>
        <v>148.43507740000001</v>
      </c>
      <c r="R58" s="7">
        <f t="shared" si="7"/>
        <v>29848.538699999994</v>
      </c>
      <c r="T58" s="11"/>
      <c r="U58" s="11"/>
      <c r="V58" s="11"/>
    </row>
    <row r="59" spans="1:46" x14ac:dyDescent="0.25">
      <c r="A59" t="s">
        <v>75</v>
      </c>
      <c r="B59" t="s">
        <v>74</v>
      </c>
      <c r="C59">
        <v>2003</v>
      </c>
      <c r="D59">
        <v>682.59862999999996</v>
      </c>
      <c r="E59">
        <v>168.93165999999999</v>
      </c>
      <c r="F59">
        <v>6.1376122999999998</v>
      </c>
      <c r="G59">
        <v>172.43762000000001</v>
      </c>
      <c r="H59">
        <v>7146.9575000000004</v>
      </c>
      <c r="I59">
        <v>7197.0586000000003</v>
      </c>
      <c r="J59">
        <v>25727.734</v>
      </c>
      <c r="K59">
        <v>44610.883000000002</v>
      </c>
      <c r="L59">
        <v>31519.594000000001</v>
      </c>
      <c r="M59">
        <v>12329</v>
      </c>
      <c r="N59" s="91">
        <f t="shared" si="4"/>
        <v>131564.33262230002</v>
      </c>
      <c r="P59" s="7">
        <f t="shared" si="5"/>
        <v>101858.211</v>
      </c>
      <c r="Q59" s="7">
        <f t="shared" si="6"/>
        <v>178.57523230000001</v>
      </c>
      <c r="R59" s="7">
        <f t="shared" si="7"/>
        <v>29527.546390000021</v>
      </c>
      <c r="T59" s="11"/>
      <c r="U59" s="11"/>
      <c r="V59" s="11"/>
    </row>
    <row r="60" spans="1:46" x14ac:dyDescent="0.25">
      <c r="A60" t="s">
        <v>75</v>
      </c>
      <c r="B60" t="s">
        <v>74</v>
      </c>
      <c r="C60">
        <v>2004</v>
      </c>
      <c r="D60">
        <v>737.75699999999995</v>
      </c>
      <c r="E60">
        <v>201.20049</v>
      </c>
      <c r="F60">
        <v>8.0436549999999993</v>
      </c>
      <c r="G60">
        <v>232.02816999999999</v>
      </c>
      <c r="H60">
        <v>7632.875</v>
      </c>
      <c r="I60">
        <v>7483.3584000000001</v>
      </c>
      <c r="J60">
        <v>26781.62</v>
      </c>
      <c r="K60">
        <v>46413.184000000001</v>
      </c>
      <c r="L60">
        <v>33708.972999999998</v>
      </c>
      <c r="M60">
        <v>12160</v>
      </c>
      <c r="N60" s="91">
        <f t="shared" si="4"/>
        <v>137363.03971499999</v>
      </c>
      <c r="P60" s="7">
        <f t="shared" si="5"/>
        <v>106903.777</v>
      </c>
      <c r="Q60" s="7">
        <f t="shared" si="6"/>
        <v>240.07182499999999</v>
      </c>
      <c r="R60" s="7">
        <f t="shared" si="7"/>
        <v>30219.190889999991</v>
      </c>
      <c r="T60" s="11"/>
      <c r="U60" s="11"/>
      <c r="V60" s="11"/>
    </row>
    <row r="61" spans="1:46" x14ac:dyDescent="0.25">
      <c r="A61" t="s">
        <v>75</v>
      </c>
      <c r="B61" t="s">
        <v>74</v>
      </c>
      <c r="C61">
        <v>2005</v>
      </c>
      <c r="D61">
        <v>798.36126999999999</v>
      </c>
      <c r="E61">
        <v>234.4752</v>
      </c>
      <c r="F61">
        <v>11.242224</v>
      </c>
      <c r="G61">
        <v>281.25607000000002</v>
      </c>
      <c r="H61">
        <v>7825.9549999999999</v>
      </c>
      <c r="I61">
        <v>7442.4880000000003</v>
      </c>
      <c r="J61">
        <v>27439.224999999999</v>
      </c>
      <c r="K61">
        <v>47016.887000000002</v>
      </c>
      <c r="L61">
        <v>36200.953000000001</v>
      </c>
      <c r="M61">
        <v>12076</v>
      </c>
      <c r="N61" s="91">
        <f t="shared" si="4"/>
        <v>141331.842764</v>
      </c>
      <c r="P61" s="7">
        <f t="shared" si="5"/>
        <v>110657.065</v>
      </c>
      <c r="Q61" s="7">
        <f t="shared" si="6"/>
        <v>292.49829400000004</v>
      </c>
      <c r="R61" s="7">
        <f t="shared" si="7"/>
        <v>30382.279469999998</v>
      </c>
      <c r="T61" s="11"/>
      <c r="U61" s="11"/>
      <c r="V61" s="11"/>
    </row>
    <row r="62" spans="1:46" x14ac:dyDescent="0.25">
      <c r="A62" t="s">
        <v>75</v>
      </c>
      <c r="B62" t="s">
        <v>74</v>
      </c>
      <c r="C62">
        <v>2006</v>
      </c>
      <c r="D62">
        <v>850.21550000000002</v>
      </c>
      <c r="E62">
        <v>294.60196000000002</v>
      </c>
      <c r="F62">
        <v>15.387916000000001</v>
      </c>
      <c r="G62">
        <v>356.95940000000002</v>
      </c>
      <c r="H62">
        <v>8080.835</v>
      </c>
      <c r="I62">
        <v>7494.9477999999999</v>
      </c>
      <c r="J62">
        <v>28171.708999999999</v>
      </c>
      <c r="K62">
        <v>47436.953000000001</v>
      </c>
      <c r="L62">
        <v>38087.040000000001</v>
      </c>
      <c r="M62">
        <v>11993</v>
      </c>
      <c r="N62" s="91">
        <f t="shared" si="4"/>
        <v>144787.649576</v>
      </c>
      <c r="P62" s="7">
        <f t="shared" si="5"/>
        <v>113695.70199999999</v>
      </c>
      <c r="Q62" s="7">
        <f t="shared" si="6"/>
        <v>372.34731600000003</v>
      </c>
      <c r="R62" s="7">
        <f t="shared" si="7"/>
        <v>30719.600260000007</v>
      </c>
      <c r="T62" s="11"/>
      <c r="U62" s="11"/>
      <c r="V62" s="11"/>
    </row>
    <row r="63" spans="1:46" x14ac:dyDescent="0.25">
      <c r="A63" t="s">
        <v>75</v>
      </c>
      <c r="B63" t="s">
        <v>74</v>
      </c>
      <c r="C63">
        <v>2007</v>
      </c>
      <c r="D63">
        <v>922.81510000000003</v>
      </c>
      <c r="E63">
        <v>391.65219999999999</v>
      </c>
      <c r="F63">
        <v>20.759594</v>
      </c>
      <c r="G63">
        <v>456.12923999999998</v>
      </c>
      <c r="H63">
        <v>8171.3029999999999</v>
      </c>
      <c r="I63">
        <v>7303.1059999999998</v>
      </c>
      <c r="J63">
        <v>29338.285</v>
      </c>
      <c r="K63">
        <v>48087.519999999997</v>
      </c>
      <c r="L63">
        <v>40241.703000000001</v>
      </c>
      <c r="M63">
        <v>11911</v>
      </c>
      <c r="N63" s="91">
        <f t="shared" si="4"/>
        <v>148851.27313400002</v>
      </c>
      <c r="P63" s="7">
        <f t="shared" si="5"/>
        <v>117667.508</v>
      </c>
      <c r="Q63" s="7">
        <f t="shared" si="6"/>
        <v>476.88883399999997</v>
      </c>
      <c r="R63" s="7">
        <f t="shared" si="7"/>
        <v>30706.876300000014</v>
      </c>
      <c r="T63" s="11"/>
      <c r="U63" s="11"/>
      <c r="V63" s="11"/>
    </row>
    <row r="64" spans="1:46" x14ac:dyDescent="0.25">
      <c r="A64" t="s">
        <v>75</v>
      </c>
      <c r="B64" t="s">
        <v>74</v>
      </c>
      <c r="C64">
        <v>2008</v>
      </c>
      <c r="D64">
        <v>987.2903</v>
      </c>
      <c r="E64">
        <v>535.94213999999999</v>
      </c>
      <c r="F64">
        <v>33.458039999999997</v>
      </c>
      <c r="G64">
        <v>584.20165999999995</v>
      </c>
      <c r="H64">
        <v>8579.4009999999998</v>
      </c>
      <c r="I64">
        <v>7222.835</v>
      </c>
      <c r="J64">
        <v>30050.745999999999</v>
      </c>
      <c r="K64">
        <v>47692.652000000002</v>
      </c>
      <c r="L64">
        <v>40796.644999999997</v>
      </c>
      <c r="M64">
        <v>11829</v>
      </c>
      <c r="N64" s="91">
        <f t="shared" si="4"/>
        <v>150320.17113999999</v>
      </c>
      <c r="P64" s="7">
        <f t="shared" si="5"/>
        <v>118540.04300000001</v>
      </c>
      <c r="Q64" s="7">
        <f t="shared" si="6"/>
        <v>617.65969999999993</v>
      </c>
      <c r="R64" s="7">
        <f t="shared" si="7"/>
        <v>31162.468439999986</v>
      </c>
      <c r="T64" s="11"/>
      <c r="U64" s="11"/>
      <c r="V64" s="11"/>
    </row>
    <row r="65" spans="1:22" x14ac:dyDescent="0.25">
      <c r="A65" t="s">
        <v>75</v>
      </c>
      <c r="B65" t="s">
        <v>74</v>
      </c>
      <c r="C65">
        <v>2009</v>
      </c>
      <c r="D65">
        <v>1056.9937</v>
      </c>
      <c r="E65">
        <v>600.63549999999998</v>
      </c>
      <c r="F65">
        <v>55.273674</v>
      </c>
      <c r="G65">
        <v>726.50214000000005</v>
      </c>
      <c r="H65">
        <v>8520.5609999999997</v>
      </c>
      <c r="I65">
        <v>7083.2520000000004</v>
      </c>
      <c r="J65">
        <v>29403.605</v>
      </c>
      <c r="K65">
        <v>46633.97</v>
      </c>
      <c r="L65">
        <v>40219.008000000002</v>
      </c>
      <c r="M65">
        <v>11747</v>
      </c>
      <c r="N65" s="91">
        <f t="shared" si="4"/>
        <v>148055.801014</v>
      </c>
      <c r="P65" s="7">
        <f t="shared" si="5"/>
        <v>116256.583</v>
      </c>
      <c r="Q65" s="7">
        <f t="shared" si="6"/>
        <v>781.77581400000008</v>
      </c>
      <c r="R65" s="7">
        <f t="shared" si="7"/>
        <v>31017.442199999998</v>
      </c>
      <c r="T65" s="11"/>
      <c r="U65" s="11"/>
      <c r="V65" s="11"/>
    </row>
    <row r="66" spans="1:22" x14ac:dyDescent="0.25">
      <c r="A66" t="s">
        <v>75</v>
      </c>
      <c r="B66" t="s">
        <v>74</v>
      </c>
      <c r="C66">
        <v>2010</v>
      </c>
      <c r="D66">
        <v>1182.4408000000001</v>
      </c>
      <c r="E66">
        <v>678.90075999999999</v>
      </c>
      <c r="F66">
        <v>88.336429999999993</v>
      </c>
      <c r="G66">
        <v>902.10693000000003</v>
      </c>
      <c r="H66">
        <v>8932.5849999999991</v>
      </c>
      <c r="I66">
        <v>7209.0225</v>
      </c>
      <c r="J66">
        <v>31592.870999999999</v>
      </c>
      <c r="K66">
        <v>48192.542999999998</v>
      </c>
      <c r="L66">
        <v>42016.016000000003</v>
      </c>
      <c r="M66">
        <v>11667</v>
      </c>
      <c r="N66" s="91">
        <f t="shared" si="4"/>
        <v>154471.82242000001</v>
      </c>
      <c r="P66" s="7">
        <f t="shared" si="5"/>
        <v>121801.43</v>
      </c>
      <c r="Q66" s="7">
        <f t="shared" si="6"/>
        <v>990.44335999999998</v>
      </c>
      <c r="R66" s="7">
        <f t="shared" si="7"/>
        <v>31679.949060000017</v>
      </c>
      <c r="T66" s="11"/>
      <c r="U66" s="11"/>
      <c r="V66" s="11"/>
    </row>
    <row r="67" spans="1:22" x14ac:dyDescent="0.25">
      <c r="A67" t="s">
        <v>75</v>
      </c>
      <c r="B67" t="s">
        <v>74</v>
      </c>
      <c r="C67">
        <v>2011</v>
      </c>
      <c r="D67">
        <v>1240.7429</v>
      </c>
      <c r="E67">
        <v>717.31209999999999</v>
      </c>
      <c r="F67">
        <v>170.31993</v>
      </c>
      <c r="G67">
        <v>1142.2965999999999</v>
      </c>
      <c r="H67">
        <v>9048.125</v>
      </c>
      <c r="I67">
        <v>6871.5703000000003</v>
      </c>
      <c r="J67">
        <v>32349.884999999998</v>
      </c>
      <c r="K67">
        <v>48578.273000000001</v>
      </c>
      <c r="L67">
        <v>43983.35</v>
      </c>
      <c r="M67">
        <v>11553</v>
      </c>
      <c r="N67" s="91">
        <f t="shared" si="4"/>
        <v>157665.87482999999</v>
      </c>
      <c r="P67" s="7">
        <f t="shared" si="5"/>
        <v>124911.508</v>
      </c>
      <c r="Q67" s="7">
        <f t="shared" si="6"/>
        <v>1312.6165299999998</v>
      </c>
      <c r="R67" s="7">
        <f t="shared" si="7"/>
        <v>31441.750299999985</v>
      </c>
      <c r="T67" s="11"/>
      <c r="U67" s="11"/>
      <c r="V67" s="11"/>
    </row>
    <row r="68" spans="1:22" x14ac:dyDescent="0.25">
      <c r="A68" t="s">
        <v>75</v>
      </c>
      <c r="B68" t="s">
        <v>74</v>
      </c>
      <c r="C68">
        <v>2012</v>
      </c>
      <c r="D68">
        <v>1339.8479</v>
      </c>
      <c r="E68">
        <v>746.39513999999997</v>
      </c>
      <c r="F68">
        <v>261.63909999999998</v>
      </c>
      <c r="G68">
        <v>1368.0691999999999</v>
      </c>
      <c r="H68">
        <v>9385.1389999999992</v>
      </c>
      <c r="I68">
        <v>6367.3774000000003</v>
      </c>
      <c r="J68">
        <v>33246.438000000002</v>
      </c>
      <c r="K68">
        <v>49362.21</v>
      </c>
      <c r="L68">
        <v>44098.684000000001</v>
      </c>
      <c r="M68">
        <v>11441</v>
      </c>
      <c r="N68" s="91">
        <f t="shared" ref="N68:N80" si="8">SUM(C68:M68)</f>
        <v>159628.79974000002</v>
      </c>
      <c r="P68" s="7">
        <f t="shared" ref="P68:P80" si="9">SUM(J68:L68)</f>
        <v>126707.33199999999</v>
      </c>
      <c r="Q68" s="7">
        <f t="shared" ref="Q68:Q80" si="10">F68+G68</f>
        <v>1629.7082999999998</v>
      </c>
      <c r="R68" s="7">
        <f t="shared" ref="R68:R80" si="11">N68-P68-Q68</f>
        <v>31291.759440000023</v>
      </c>
      <c r="T68" s="11"/>
      <c r="U68" s="11"/>
      <c r="V68" s="11"/>
    </row>
    <row r="69" spans="1:22" x14ac:dyDescent="0.25">
      <c r="A69" t="s">
        <v>75</v>
      </c>
      <c r="B69" t="s">
        <v>74</v>
      </c>
      <c r="C69">
        <v>2013</v>
      </c>
      <c r="D69">
        <v>1441.8063999999999</v>
      </c>
      <c r="E69">
        <v>818.51044000000002</v>
      </c>
      <c r="F69">
        <v>354.49993999999998</v>
      </c>
      <c r="G69">
        <v>1626.221</v>
      </c>
      <c r="H69">
        <v>9687.9639999999999</v>
      </c>
      <c r="I69">
        <v>6368.9809999999998</v>
      </c>
      <c r="J69">
        <v>33733.266000000003</v>
      </c>
      <c r="K69">
        <v>49922.811999999998</v>
      </c>
      <c r="L69">
        <v>44745.464999999997</v>
      </c>
      <c r="M69">
        <v>11330</v>
      </c>
      <c r="N69" s="91">
        <f t="shared" si="8"/>
        <v>162042.52578</v>
      </c>
      <c r="P69" s="7">
        <f t="shared" si="9"/>
        <v>128401.54300000001</v>
      </c>
      <c r="Q69" s="7">
        <f t="shared" si="10"/>
        <v>1980.7209399999999</v>
      </c>
      <c r="R69" s="7">
        <f t="shared" si="11"/>
        <v>31660.261839999992</v>
      </c>
      <c r="T69" s="11"/>
      <c r="U69" s="11"/>
      <c r="V69" s="11"/>
    </row>
    <row r="70" spans="1:22" x14ac:dyDescent="0.25">
      <c r="A70" t="s">
        <v>75</v>
      </c>
      <c r="B70" t="s">
        <v>74</v>
      </c>
      <c r="C70">
        <v>2014</v>
      </c>
      <c r="D70">
        <v>1569.0922</v>
      </c>
      <c r="E70">
        <v>865.94560000000001</v>
      </c>
      <c r="F70">
        <v>502.02148</v>
      </c>
      <c r="G70">
        <v>1797.0472</v>
      </c>
      <c r="H70">
        <v>9895.8580000000002</v>
      </c>
      <c r="I70">
        <v>6465.9663</v>
      </c>
      <c r="J70">
        <v>33976.355000000003</v>
      </c>
      <c r="K70">
        <v>50336.394999999997</v>
      </c>
      <c r="L70">
        <v>44912.37</v>
      </c>
      <c r="M70">
        <v>11220</v>
      </c>
      <c r="N70" s="91">
        <f t="shared" si="8"/>
        <v>163555.05077999999</v>
      </c>
      <c r="P70" s="7">
        <f t="shared" si="9"/>
        <v>129225.12</v>
      </c>
      <c r="Q70" s="7">
        <f t="shared" si="10"/>
        <v>2299.0686799999999</v>
      </c>
      <c r="R70" s="7">
        <f t="shared" si="11"/>
        <v>32030.862099999995</v>
      </c>
      <c r="T70" s="11"/>
      <c r="U70" s="11"/>
      <c r="V70" s="11"/>
    </row>
    <row r="71" spans="1:22" x14ac:dyDescent="0.25">
      <c r="A71" t="s">
        <v>75</v>
      </c>
      <c r="B71" t="s">
        <v>74</v>
      </c>
      <c r="C71">
        <v>2015</v>
      </c>
      <c r="D71">
        <v>1669.6791000000001</v>
      </c>
      <c r="E71">
        <v>898.43317000000002</v>
      </c>
      <c r="F71">
        <v>649.45190000000002</v>
      </c>
      <c r="G71">
        <v>2105.7012</v>
      </c>
      <c r="H71">
        <v>9820.6720000000005</v>
      </c>
      <c r="I71">
        <v>6519.8495999999996</v>
      </c>
      <c r="J71">
        <v>34780.042999999998</v>
      </c>
      <c r="K71">
        <v>51294.03</v>
      </c>
      <c r="L71">
        <v>43695.343999999997</v>
      </c>
      <c r="M71">
        <v>11111</v>
      </c>
      <c r="N71" s="91">
        <f t="shared" si="8"/>
        <v>164559.20396999997</v>
      </c>
      <c r="P71" s="7">
        <f t="shared" si="9"/>
        <v>129769.417</v>
      </c>
      <c r="Q71" s="7">
        <f t="shared" si="10"/>
        <v>2755.1531</v>
      </c>
      <c r="R71" s="7">
        <f t="shared" si="11"/>
        <v>32034.633869999972</v>
      </c>
      <c r="T71" s="11"/>
      <c r="U71" s="11"/>
      <c r="V71" s="11"/>
    </row>
    <row r="72" spans="1:22" x14ac:dyDescent="0.25">
      <c r="A72" t="s">
        <v>75</v>
      </c>
      <c r="B72" t="s">
        <v>74</v>
      </c>
      <c r="C72">
        <v>2016</v>
      </c>
      <c r="D72">
        <v>1709.8453</v>
      </c>
      <c r="E72">
        <v>938.65326000000005</v>
      </c>
      <c r="F72">
        <v>824.15769999999998</v>
      </c>
      <c r="G72">
        <v>2418.7546000000002</v>
      </c>
      <c r="H72">
        <v>10090.338</v>
      </c>
      <c r="I72">
        <v>6566.9755999999998</v>
      </c>
      <c r="J72">
        <v>35583.983999999997</v>
      </c>
      <c r="K72">
        <v>52314.516000000003</v>
      </c>
      <c r="L72">
        <v>42767.824000000001</v>
      </c>
      <c r="M72">
        <v>11111</v>
      </c>
      <c r="N72" s="91">
        <f t="shared" si="8"/>
        <v>166342.04845999999</v>
      </c>
      <c r="P72" s="7">
        <f t="shared" si="9"/>
        <v>130666.32399999999</v>
      </c>
      <c r="Q72" s="7">
        <f t="shared" si="10"/>
        <v>3242.9123</v>
      </c>
      <c r="R72" s="7">
        <f t="shared" si="11"/>
        <v>32432.812159999998</v>
      </c>
      <c r="T72" s="11"/>
      <c r="U72" s="11"/>
      <c r="V72" s="11"/>
    </row>
    <row r="73" spans="1:22" x14ac:dyDescent="0.25">
      <c r="A73" t="s">
        <v>75</v>
      </c>
      <c r="B73" t="s">
        <v>74</v>
      </c>
      <c r="C73">
        <v>2017</v>
      </c>
      <c r="D73">
        <v>1800.7177999999999</v>
      </c>
      <c r="E73">
        <v>957.89086999999995</v>
      </c>
      <c r="F73">
        <v>1114.7112999999999</v>
      </c>
      <c r="G73">
        <v>2856.3283999999999</v>
      </c>
      <c r="H73">
        <v>10171.045</v>
      </c>
      <c r="I73">
        <v>6592.5050000000001</v>
      </c>
      <c r="J73">
        <v>36603.055</v>
      </c>
      <c r="K73">
        <v>53263.332000000002</v>
      </c>
      <c r="L73">
        <v>43226.34</v>
      </c>
      <c r="M73">
        <v>11111</v>
      </c>
      <c r="N73" s="91">
        <f t="shared" si="8"/>
        <v>169713.92537000001</v>
      </c>
      <c r="P73" s="7">
        <f t="shared" si="9"/>
        <v>133092.72700000001</v>
      </c>
      <c r="Q73" s="7">
        <f t="shared" si="10"/>
        <v>3971.0396999999998</v>
      </c>
      <c r="R73" s="7">
        <f t="shared" si="11"/>
        <v>32650.158669999997</v>
      </c>
      <c r="T73" s="11"/>
      <c r="U73" s="11"/>
      <c r="V73" s="11"/>
    </row>
    <row r="74" spans="1:22" x14ac:dyDescent="0.25">
      <c r="A74" t="s">
        <v>75</v>
      </c>
      <c r="B74" t="s">
        <v>74</v>
      </c>
      <c r="C74">
        <v>2018</v>
      </c>
      <c r="D74">
        <v>1952.1038000000001</v>
      </c>
      <c r="E74">
        <v>1038.8154</v>
      </c>
      <c r="F74">
        <v>1431.7747999999999</v>
      </c>
      <c r="G74">
        <v>3162.1587</v>
      </c>
      <c r="H74">
        <v>10419.392</v>
      </c>
      <c r="I74">
        <v>6716.9759999999997</v>
      </c>
      <c r="J74">
        <v>38317.06</v>
      </c>
      <c r="K74">
        <v>53792.79</v>
      </c>
      <c r="L74">
        <v>43897.33</v>
      </c>
      <c r="M74">
        <v>11111</v>
      </c>
      <c r="N74" s="91">
        <f t="shared" si="8"/>
        <v>173857.4007</v>
      </c>
      <c r="P74" s="7">
        <f t="shared" si="9"/>
        <v>136007.18</v>
      </c>
      <c r="Q74" s="7">
        <f t="shared" si="10"/>
        <v>4593.9335000000001</v>
      </c>
      <c r="R74" s="7">
        <f t="shared" si="11"/>
        <v>33256.287200000006</v>
      </c>
      <c r="T74" s="11"/>
      <c r="U74" s="11"/>
      <c r="V74" s="11"/>
    </row>
    <row r="75" spans="1:22" x14ac:dyDescent="0.25">
      <c r="A75" t="s">
        <v>75</v>
      </c>
      <c r="B75" t="s">
        <v>74</v>
      </c>
      <c r="C75">
        <v>2019</v>
      </c>
      <c r="D75">
        <v>2038.1202000000001</v>
      </c>
      <c r="E75">
        <v>1127.3136</v>
      </c>
      <c r="F75">
        <v>1748.8293000000001</v>
      </c>
      <c r="G75">
        <v>3520.4438</v>
      </c>
      <c r="H75">
        <v>10501.549000000001</v>
      </c>
      <c r="I75">
        <v>6920.1923999999999</v>
      </c>
      <c r="J75">
        <v>39053.18</v>
      </c>
      <c r="K75">
        <v>53997.266000000003</v>
      </c>
      <c r="L75">
        <v>43627.612999999998</v>
      </c>
      <c r="M75">
        <v>11111</v>
      </c>
      <c r="N75" s="91">
        <f t="shared" si="8"/>
        <v>175664.5073</v>
      </c>
      <c r="P75" s="7">
        <f t="shared" si="9"/>
        <v>136678.05900000001</v>
      </c>
      <c r="Q75" s="7">
        <f t="shared" si="10"/>
        <v>5269.2731000000003</v>
      </c>
      <c r="R75" s="7">
        <f t="shared" si="11"/>
        <v>33717.175199999991</v>
      </c>
      <c r="T75" s="11"/>
      <c r="U75" s="11"/>
      <c r="V75" s="11"/>
    </row>
    <row r="76" spans="1:22" x14ac:dyDescent="0.25">
      <c r="A76" t="s">
        <v>75</v>
      </c>
      <c r="B76" t="s">
        <v>74</v>
      </c>
      <c r="C76">
        <v>2020</v>
      </c>
      <c r="D76">
        <v>2152.2898</v>
      </c>
      <c r="E76">
        <v>1068.2295999999999</v>
      </c>
      <c r="F76">
        <v>2116.7440999999999</v>
      </c>
      <c r="G76">
        <v>3940.1646000000001</v>
      </c>
      <c r="H76">
        <v>10763.28</v>
      </c>
      <c r="I76">
        <v>6639.518</v>
      </c>
      <c r="J76">
        <v>38704.046999999999</v>
      </c>
      <c r="K76">
        <v>49101.245999999999</v>
      </c>
      <c r="L76">
        <v>42316.324000000001</v>
      </c>
      <c r="M76">
        <v>11111</v>
      </c>
      <c r="N76" s="91">
        <f t="shared" si="8"/>
        <v>169932.8431</v>
      </c>
      <c r="P76" s="7">
        <f t="shared" si="9"/>
        <v>130121.617</v>
      </c>
      <c r="Q76" s="7">
        <f t="shared" si="10"/>
        <v>6056.9087</v>
      </c>
      <c r="R76" s="7">
        <f t="shared" si="11"/>
        <v>33754.3174</v>
      </c>
      <c r="T76" s="11"/>
      <c r="U76" s="11"/>
      <c r="V76" s="11"/>
    </row>
    <row r="77" spans="1:22" x14ac:dyDescent="0.25">
      <c r="A77" t="s">
        <v>75</v>
      </c>
      <c r="B77" t="s">
        <v>74</v>
      </c>
      <c r="C77">
        <v>2021</v>
      </c>
      <c r="D77">
        <v>2317.5542</v>
      </c>
      <c r="E77">
        <v>1128.1194</v>
      </c>
      <c r="F77">
        <v>2593.0812999999998</v>
      </c>
      <c r="G77">
        <v>4582.7812000000004</v>
      </c>
      <c r="H77">
        <v>10575.531999999999</v>
      </c>
      <c r="I77">
        <v>6903.3266999999996</v>
      </c>
      <c r="J77">
        <v>40225.733999999997</v>
      </c>
      <c r="K77">
        <v>51846.82</v>
      </c>
      <c r="L77">
        <v>44642.163999999997</v>
      </c>
      <c r="M77">
        <v>11111</v>
      </c>
      <c r="N77" s="91">
        <f t="shared" si="8"/>
        <v>177947.1128</v>
      </c>
      <c r="P77" s="7">
        <f t="shared" si="9"/>
        <v>136714.71799999999</v>
      </c>
      <c r="Q77" s="7">
        <f t="shared" si="10"/>
        <v>7175.8625000000002</v>
      </c>
      <c r="R77" s="7">
        <f t="shared" si="11"/>
        <v>34056.532300000006</v>
      </c>
      <c r="T77" s="11"/>
      <c r="U77" s="11"/>
      <c r="V77" s="11"/>
    </row>
    <row r="78" spans="1:22" x14ac:dyDescent="0.25">
      <c r="A78" t="s">
        <v>75</v>
      </c>
      <c r="B78" t="s">
        <v>74</v>
      </c>
      <c r="C78">
        <v>2022</v>
      </c>
      <c r="D78">
        <v>2379.4794999999999</v>
      </c>
      <c r="E78">
        <v>1193.1312</v>
      </c>
      <c r="F78">
        <v>3249.7456000000002</v>
      </c>
      <c r="G78">
        <v>5184.6016</v>
      </c>
      <c r="H78">
        <v>10650.594999999999</v>
      </c>
      <c r="I78">
        <v>6583.3306000000002</v>
      </c>
      <c r="J78">
        <v>40059.652000000002</v>
      </c>
      <c r="K78">
        <v>53562.11</v>
      </c>
      <c r="L78">
        <v>44926.925999999999</v>
      </c>
      <c r="M78">
        <v>11111</v>
      </c>
      <c r="N78" s="91">
        <f t="shared" si="8"/>
        <v>180922.57149999999</v>
      </c>
      <c r="P78" s="7">
        <f t="shared" si="9"/>
        <v>138548.68799999999</v>
      </c>
      <c r="Q78" s="7">
        <f t="shared" si="10"/>
        <v>8434.3472000000002</v>
      </c>
      <c r="R78" s="7">
        <f t="shared" si="11"/>
        <v>33939.536299999992</v>
      </c>
      <c r="T78" s="11"/>
      <c r="U78" s="11"/>
      <c r="V78" s="11"/>
    </row>
    <row r="79" spans="1:22" x14ac:dyDescent="0.25">
      <c r="A79" t="s">
        <v>75</v>
      </c>
      <c r="B79" t="s">
        <v>74</v>
      </c>
      <c r="C79">
        <v>2023</v>
      </c>
      <c r="D79">
        <v>2411.3584000000001</v>
      </c>
      <c r="E79">
        <v>1319.2163</v>
      </c>
      <c r="F79">
        <v>4026.5817999999999</v>
      </c>
      <c r="G79">
        <v>5665.2079999999996</v>
      </c>
      <c r="H79">
        <v>10392.08</v>
      </c>
      <c r="I79">
        <v>6677.13</v>
      </c>
      <c r="J79">
        <v>40151.22</v>
      </c>
      <c r="K79">
        <v>54838.684000000001</v>
      </c>
      <c r="L79">
        <v>45319.086000000003</v>
      </c>
      <c r="M79">
        <v>11111</v>
      </c>
      <c r="N79" s="91">
        <f t="shared" si="8"/>
        <v>183934.56450000001</v>
      </c>
      <c r="P79" s="7">
        <f t="shared" si="9"/>
        <v>140308.99000000002</v>
      </c>
      <c r="Q79" s="7">
        <f t="shared" si="10"/>
        <v>9691.7897999999986</v>
      </c>
      <c r="R79" s="7">
        <f t="shared" si="11"/>
        <v>33933.784699999989</v>
      </c>
      <c r="T79" s="11"/>
      <c r="U79" s="11"/>
      <c r="V79" s="11"/>
    </row>
    <row r="80" spans="1:22" x14ac:dyDescent="0.25">
      <c r="A80" t="s">
        <v>38</v>
      </c>
      <c r="B80" t="s">
        <v>74</v>
      </c>
      <c r="C80">
        <v>2024</v>
      </c>
      <c r="D80">
        <v>2476.3566999999998</v>
      </c>
      <c r="E80">
        <v>1366.8783000000001</v>
      </c>
      <c r="F80">
        <v>5150.5693000000001</v>
      </c>
      <c r="G80">
        <v>6124.4652999999998</v>
      </c>
      <c r="H80">
        <v>10860.753000000001</v>
      </c>
      <c r="I80">
        <v>6871.835</v>
      </c>
      <c r="J80">
        <v>41278.269999999997</v>
      </c>
      <c r="K80">
        <v>55292.082000000002</v>
      </c>
      <c r="L80">
        <v>45850.542999999998</v>
      </c>
      <c r="M80">
        <v>11111</v>
      </c>
      <c r="N80" s="91">
        <f t="shared" si="8"/>
        <v>188406.75260000001</v>
      </c>
      <c r="P80" s="7">
        <f t="shared" si="9"/>
        <v>142420.89499999999</v>
      </c>
      <c r="Q80" s="7">
        <f t="shared" si="10"/>
        <v>11275.034599999999</v>
      </c>
      <c r="R80" s="7">
        <f t="shared" si="11"/>
        <v>34710.823000000019</v>
      </c>
      <c r="T80" s="11"/>
      <c r="U80" s="11"/>
      <c r="V80" s="11"/>
    </row>
  </sheetData>
  <mergeCells count="3">
    <mergeCell ref="X3:Z3"/>
    <mergeCell ref="X7:Z7"/>
    <mergeCell ref="X11:Z11"/>
  </mergeCells>
  <hyperlinks>
    <hyperlink ref="A1" r:id="rId1" xr:uid="{7770A126-CE48-4737-8B90-B24BC010D15C}"/>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00A05-7351-4610-B75D-2EE29CCC4030}">
  <dimension ref="A1:BJ277"/>
  <sheetViews>
    <sheetView workbookViewId="0">
      <selection activeCell="A2" sqref="A2"/>
    </sheetView>
  </sheetViews>
  <sheetFormatPr defaultRowHeight="15" x14ac:dyDescent="0.25"/>
  <sheetData>
    <row r="1" spans="1:62" x14ac:dyDescent="0.25">
      <c r="A1" s="3" t="s">
        <v>115</v>
      </c>
    </row>
    <row r="2" spans="1:62" s="2" customFormat="1" ht="79.5" customHeight="1" x14ac:dyDescent="0.25">
      <c r="B2" s="2" t="s">
        <v>116</v>
      </c>
      <c r="C2" s="2" t="s">
        <v>117</v>
      </c>
      <c r="D2" s="2" t="s">
        <v>118</v>
      </c>
      <c r="E2" s="2" t="s">
        <v>119</v>
      </c>
      <c r="F2" s="2" t="s">
        <v>120</v>
      </c>
      <c r="G2" s="2" t="s">
        <v>121</v>
      </c>
      <c r="H2" s="2" t="s">
        <v>122</v>
      </c>
      <c r="I2" s="2" t="s">
        <v>25</v>
      </c>
      <c r="J2" s="2" t="s">
        <v>26</v>
      </c>
      <c r="K2" s="2" t="s">
        <v>27</v>
      </c>
      <c r="L2" s="2" t="s">
        <v>123</v>
      </c>
      <c r="M2" s="2" t="s">
        <v>124</v>
      </c>
      <c r="N2" s="2" t="s">
        <v>125</v>
      </c>
      <c r="O2" s="2" t="s">
        <v>126</v>
      </c>
      <c r="P2" s="2" t="s">
        <v>127</v>
      </c>
      <c r="Q2" s="2" t="s">
        <v>128</v>
      </c>
      <c r="R2" s="2" t="s">
        <v>129</v>
      </c>
      <c r="S2" s="2" t="s">
        <v>130</v>
      </c>
      <c r="T2" s="2" t="s">
        <v>131</v>
      </c>
      <c r="U2" s="2" t="s">
        <v>132</v>
      </c>
      <c r="V2" s="2" t="s">
        <v>133</v>
      </c>
      <c r="W2" s="2" t="s">
        <v>134</v>
      </c>
      <c r="X2" s="2" t="s">
        <v>135</v>
      </c>
      <c r="Y2" s="2" t="s">
        <v>136</v>
      </c>
      <c r="Z2" s="2" t="s">
        <v>137</v>
      </c>
      <c r="AA2" s="2" t="s">
        <v>138</v>
      </c>
      <c r="AB2" s="2" t="s">
        <v>139</v>
      </c>
      <c r="AC2" s="2" t="s">
        <v>140</v>
      </c>
      <c r="AD2" s="2" t="s">
        <v>141</v>
      </c>
      <c r="AE2" s="2" t="s">
        <v>142</v>
      </c>
      <c r="AF2" s="2" t="s">
        <v>143</v>
      </c>
      <c r="AG2" s="2" t="s">
        <v>144</v>
      </c>
      <c r="AH2" s="2" t="s">
        <v>145</v>
      </c>
      <c r="AI2" s="2" t="s">
        <v>146</v>
      </c>
      <c r="AJ2" s="2" t="s">
        <v>147</v>
      </c>
      <c r="AK2" s="2" t="s">
        <v>148</v>
      </c>
      <c r="AL2" s="2" t="s">
        <v>149</v>
      </c>
      <c r="AM2" s="2" t="s">
        <v>150</v>
      </c>
      <c r="AN2" s="2" t="s">
        <v>151</v>
      </c>
      <c r="AO2" s="2" t="s">
        <v>152</v>
      </c>
      <c r="AP2" s="2" t="s">
        <v>153</v>
      </c>
      <c r="AQ2" s="2" t="s">
        <v>154</v>
      </c>
      <c r="AR2" s="2" t="s">
        <v>155</v>
      </c>
      <c r="AS2" s="2" t="s">
        <v>156</v>
      </c>
      <c r="AT2" s="2" t="s">
        <v>157</v>
      </c>
      <c r="AU2" s="2" t="s">
        <v>158</v>
      </c>
      <c r="AV2" s="2" t="s">
        <v>159</v>
      </c>
      <c r="AW2" s="2" t="s">
        <v>160</v>
      </c>
      <c r="AX2" s="2" t="s">
        <v>161</v>
      </c>
      <c r="AY2" s="2" t="s">
        <v>162</v>
      </c>
      <c r="AZ2" s="2" t="s">
        <v>163</v>
      </c>
      <c r="BA2" s="2" t="s">
        <v>164</v>
      </c>
      <c r="BB2" s="2" t="s">
        <v>165</v>
      </c>
      <c r="BC2" s="2" t="s">
        <v>166</v>
      </c>
      <c r="BD2" s="2" t="s">
        <v>167</v>
      </c>
      <c r="BE2" s="2" t="s">
        <v>168</v>
      </c>
      <c r="BF2" s="2" t="s">
        <v>169</v>
      </c>
      <c r="BG2" s="2" t="s">
        <v>170</v>
      </c>
      <c r="BH2" s="2" t="s">
        <v>171</v>
      </c>
      <c r="BI2" s="2" t="s">
        <v>172</v>
      </c>
      <c r="BJ2" s="2" t="s">
        <v>173</v>
      </c>
    </row>
    <row r="3" spans="1:62" x14ac:dyDescent="0.25">
      <c r="A3">
        <v>1750</v>
      </c>
      <c r="B3">
        <v>9.7590261992889601E-2</v>
      </c>
      <c r="C3">
        <v>0.20367976721648001</v>
      </c>
      <c r="D3">
        <v>0</v>
      </c>
      <c r="E3">
        <v>0</v>
      </c>
      <c r="F3">
        <v>0</v>
      </c>
      <c r="G3">
        <v>0</v>
      </c>
      <c r="H3">
        <v>0</v>
      </c>
      <c r="I3">
        <v>0</v>
      </c>
      <c r="J3">
        <v>0</v>
      </c>
      <c r="K3">
        <v>0</v>
      </c>
      <c r="L3">
        <v>0</v>
      </c>
      <c r="M3">
        <v>0</v>
      </c>
      <c r="N3">
        <v>0</v>
      </c>
      <c r="O3">
        <v>0</v>
      </c>
      <c r="P3">
        <v>0</v>
      </c>
      <c r="Q3">
        <v>0</v>
      </c>
      <c r="R3">
        <v>0</v>
      </c>
      <c r="S3">
        <v>0</v>
      </c>
      <c r="T3">
        <v>0</v>
      </c>
      <c r="U3">
        <v>0</v>
      </c>
      <c r="V3">
        <v>0</v>
      </c>
      <c r="W3">
        <v>0</v>
      </c>
      <c r="X3">
        <v>0</v>
      </c>
      <c r="Y3">
        <v>0</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v>0</v>
      </c>
      <c r="BE3">
        <v>0</v>
      </c>
      <c r="BF3">
        <v>0</v>
      </c>
      <c r="BG3">
        <v>0</v>
      </c>
      <c r="BH3">
        <v>0</v>
      </c>
      <c r="BI3">
        <v>0</v>
      </c>
      <c r="BJ3">
        <v>0</v>
      </c>
    </row>
    <row r="4" spans="1:62" x14ac:dyDescent="0.25">
      <c r="A4">
        <v>1751</v>
      </c>
      <c r="B4">
        <v>7.9243972930389595E-2</v>
      </c>
      <c r="C4">
        <v>0.237324056655005</v>
      </c>
      <c r="D4">
        <v>6.3088450612783405E-4</v>
      </c>
      <c r="E4">
        <v>3.8301062520430598E-3</v>
      </c>
      <c r="F4">
        <v>0</v>
      </c>
      <c r="G4">
        <v>-1.13617374201E-4</v>
      </c>
      <c r="H4">
        <v>-3.7354791741864703E-4</v>
      </c>
      <c r="I4">
        <v>1.41729211128844E-3</v>
      </c>
      <c r="J4">
        <v>5.0833036095136296E-4</v>
      </c>
      <c r="K4" s="90">
        <v>7.4479984372878894E-5</v>
      </c>
      <c r="L4">
        <v>0</v>
      </c>
      <c r="M4">
        <v>0</v>
      </c>
      <c r="N4">
        <v>0</v>
      </c>
      <c r="O4">
        <v>0</v>
      </c>
      <c r="P4">
        <v>0</v>
      </c>
      <c r="Q4">
        <v>0</v>
      </c>
      <c r="R4">
        <v>0</v>
      </c>
      <c r="S4">
        <v>0</v>
      </c>
      <c r="T4">
        <v>0</v>
      </c>
      <c r="U4">
        <v>0</v>
      </c>
      <c r="V4">
        <v>0</v>
      </c>
      <c r="W4">
        <v>0</v>
      </c>
      <c r="X4">
        <v>0</v>
      </c>
      <c r="Y4">
        <v>0</v>
      </c>
      <c r="Z4">
        <v>0</v>
      </c>
      <c r="AA4">
        <v>0</v>
      </c>
      <c r="AB4">
        <v>0</v>
      </c>
      <c r="AC4">
        <v>0</v>
      </c>
      <c r="AD4">
        <v>0</v>
      </c>
      <c r="AE4">
        <v>0</v>
      </c>
      <c r="AF4">
        <v>0</v>
      </c>
      <c r="AG4">
        <v>0</v>
      </c>
      <c r="AH4">
        <v>0</v>
      </c>
      <c r="AI4">
        <v>0</v>
      </c>
      <c r="AJ4">
        <v>0</v>
      </c>
      <c r="AK4">
        <v>0</v>
      </c>
      <c r="AL4">
        <v>0</v>
      </c>
      <c r="AM4">
        <v>0</v>
      </c>
      <c r="AN4">
        <v>0</v>
      </c>
      <c r="AO4">
        <v>0</v>
      </c>
      <c r="AP4">
        <v>0</v>
      </c>
      <c r="AQ4" s="90">
        <v>7.9580095944530201E-10</v>
      </c>
      <c r="AR4">
        <v>0</v>
      </c>
      <c r="AS4">
        <v>0</v>
      </c>
      <c r="AT4">
        <v>0</v>
      </c>
      <c r="AU4">
        <v>0</v>
      </c>
      <c r="AV4">
        <v>0</v>
      </c>
      <c r="AW4">
        <v>0</v>
      </c>
      <c r="AX4">
        <v>0</v>
      </c>
      <c r="AY4">
        <v>0</v>
      </c>
      <c r="AZ4">
        <v>0</v>
      </c>
      <c r="BA4">
        <v>0</v>
      </c>
      <c r="BB4">
        <v>0</v>
      </c>
      <c r="BC4">
        <v>0</v>
      </c>
      <c r="BD4">
        <v>0</v>
      </c>
      <c r="BE4">
        <v>0</v>
      </c>
      <c r="BF4">
        <v>0</v>
      </c>
      <c r="BG4">
        <v>0</v>
      </c>
      <c r="BH4">
        <v>0</v>
      </c>
      <c r="BI4">
        <v>-4.4156550308183199E-4</v>
      </c>
      <c r="BJ4" s="90">
        <v>3.4468962545778701E-5</v>
      </c>
    </row>
    <row r="5" spans="1:62" x14ac:dyDescent="0.25">
      <c r="A5">
        <v>1752</v>
      </c>
      <c r="B5">
        <v>4.9166043242889597E-2</v>
      </c>
      <c r="C5">
        <v>0.240069526314582</v>
      </c>
      <c r="D5">
        <v>1.1555409039767199E-3</v>
      </c>
      <c r="E5">
        <v>5.5754332059953799E-3</v>
      </c>
      <c r="F5">
        <v>0</v>
      </c>
      <c r="G5">
        <v>-2.3001731555759999E-4</v>
      </c>
      <c r="H5">
        <v>-4.9819633092324097E-4</v>
      </c>
      <c r="I5">
        <v>2.8342465443867101E-3</v>
      </c>
      <c r="J5">
        <v>1.01635349839935E-3</v>
      </c>
      <c r="K5">
        <v>1.48951627272769E-4</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s="90">
        <v>1.5916019188634901E-9</v>
      </c>
      <c r="AR5">
        <v>0</v>
      </c>
      <c r="AS5">
        <v>0</v>
      </c>
      <c r="AT5">
        <v>0</v>
      </c>
      <c r="AU5">
        <v>0</v>
      </c>
      <c r="AV5">
        <v>0</v>
      </c>
      <c r="AW5">
        <v>0</v>
      </c>
      <c r="AX5">
        <v>0</v>
      </c>
      <c r="AY5">
        <v>0</v>
      </c>
      <c r="AZ5">
        <v>0</v>
      </c>
      <c r="BA5">
        <v>0</v>
      </c>
      <c r="BB5">
        <v>0</v>
      </c>
      <c r="BC5">
        <v>0</v>
      </c>
      <c r="BD5">
        <v>0</v>
      </c>
      <c r="BE5">
        <v>0</v>
      </c>
      <c r="BF5">
        <v>0</v>
      </c>
      <c r="BG5">
        <v>0</v>
      </c>
      <c r="BH5">
        <v>0</v>
      </c>
      <c r="BI5">
        <v>-4.0980111262016401E-4</v>
      </c>
      <c r="BJ5" s="90">
        <v>6.8937925091557402E-5</v>
      </c>
    </row>
    <row r="6" spans="1:62" x14ac:dyDescent="0.25">
      <c r="A6">
        <v>1753</v>
      </c>
      <c r="B6">
        <v>1.29882844538271E-2</v>
      </c>
      <c r="C6">
        <v>9.1163617813051406E-2</v>
      </c>
      <c r="D6">
        <v>6.37436644991388E-4</v>
      </c>
      <c r="E6">
        <v>3.8590068802683698E-3</v>
      </c>
      <c r="F6">
        <v>0</v>
      </c>
      <c r="G6">
        <v>-3.4910087688109999E-4</v>
      </c>
      <c r="H6">
        <v>-3.7360606150267699E-4</v>
      </c>
      <c r="I6">
        <v>4.25086347568029E-3</v>
      </c>
      <c r="J6">
        <v>1.5240699051992199E-3</v>
      </c>
      <c r="K6">
        <v>2.23414933554473E-4</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s="90">
        <v>2.3874028783358998E-9</v>
      </c>
      <c r="AR6">
        <v>0</v>
      </c>
      <c r="AS6">
        <v>0</v>
      </c>
      <c r="AT6">
        <v>0</v>
      </c>
      <c r="AU6">
        <v>0</v>
      </c>
      <c r="AV6">
        <v>0</v>
      </c>
      <c r="AW6">
        <v>0</v>
      </c>
      <c r="AX6">
        <v>0</v>
      </c>
      <c r="AY6">
        <v>0</v>
      </c>
      <c r="AZ6">
        <v>0</v>
      </c>
      <c r="BA6">
        <v>0</v>
      </c>
      <c r="BB6">
        <v>0</v>
      </c>
      <c r="BC6">
        <v>0</v>
      </c>
      <c r="BD6">
        <v>0</v>
      </c>
      <c r="BE6">
        <v>0</v>
      </c>
      <c r="BF6">
        <v>0</v>
      </c>
      <c r="BG6">
        <v>0</v>
      </c>
      <c r="BH6">
        <v>0</v>
      </c>
      <c r="BI6">
        <v>-1.48909738712898E-4</v>
      </c>
      <c r="BJ6">
        <v>1.0340688763733599E-4</v>
      </c>
    </row>
    <row r="7" spans="1:62" x14ac:dyDescent="0.25">
      <c r="A7">
        <v>1754</v>
      </c>
      <c r="B7">
        <v>-2.1426608124297801E-2</v>
      </c>
      <c r="C7">
        <v>-7.1972964103411294E-2</v>
      </c>
      <c r="D7">
        <v>-5.3103924945667198E-4</v>
      </c>
      <c r="E7">
        <v>-9.7612657886526595E-4</v>
      </c>
      <c r="F7">
        <v>0</v>
      </c>
      <c r="G7">
        <v>-4.7081885488859998E-4</v>
      </c>
      <c r="H7" s="90">
        <v>5.40142873723563E-5</v>
      </c>
      <c r="I7">
        <v>5.6671430814174703E-3</v>
      </c>
      <c r="J7">
        <v>2.0314800728868398E-3</v>
      </c>
      <c r="K7">
        <v>2.9786990806472999E-4</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s="90">
        <v>3.1832038377812002E-9</v>
      </c>
      <c r="AR7">
        <v>0</v>
      </c>
      <c r="AS7">
        <v>0</v>
      </c>
      <c r="AT7">
        <v>0</v>
      </c>
      <c r="AU7">
        <v>0</v>
      </c>
      <c r="AV7">
        <v>0</v>
      </c>
      <c r="AW7">
        <v>0</v>
      </c>
      <c r="AX7">
        <v>0</v>
      </c>
      <c r="AY7">
        <v>0</v>
      </c>
      <c r="AZ7">
        <v>0</v>
      </c>
      <c r="BA7">
        <v>0</v>
      </c>
      <c r="BB7">
        <v>0</v>
      </c>
      <c r="BC7">
        <v>0</v>
      </c>
      <c r="BD7">
        <v>0</v>
      </c>
      <c r="BE7">
        <v>0</v>
      </c>
      <c r="BF7">
        <v>0</v>
      </c>
      <c r="BG7">
        <v>0</v>
      </c>
      <c r="BH7">
        <v>0</v>
      </c>
      <c r="BI7">
        <v>7.4659102722113898E-4</v>
      </c>
      <c r="BJ7">
        <v>1.3787585018311399E-4</v>
      </c>
    </row>
    <row r="8" spans="1:62" x14ac:dyDescent="0.25">
      <c r="A8">
        <v>1755</v>
      </c>
      <c r="B8">
        <v>-4.5903927460235298E-2</v>
      </c>
      <c r="C8">
        <v>8.6290159171195105E-2</v>
      </c>
      <c r="D8">
        <v>4.7903358173401298E-4</v>
      </c>
      <c r="E8">
        <v>1.5622248208647799E-4</v>
      </c>
      <c r="F8">
        <v>0</v>
      </c>
      <c r="G8">
        <v>-5.9519151170689996E-4</v>
      </c>
      <c r="H8" s="90">
        <v>5.8738608325775101E-5</v>
      </c>
      <c r="I8">
        <v>7.0830855377010896E-3</v>
      </c>
      <c r="J8">
        <v>2.53858449168412E-3</v>
      </c>
      <c r="K8">
        <v>3.7231655563922103E-4</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s="90">
        <v>3.9790047971994E-9</v>
      </c>
      <c r="AR8">
        <v>0</v>
      </c>
      <c r="AS8">
        <v>0</v>
      </c>
      <c r="AT8">
        <v>0</v>
      </c>
      <c r="AU8">
        <v>0</v>
      </c>
      <c r="AV8">
        <v>0</v>
      </c>
      <c r="AW8">
        <v>0</v>
      </c>
      <c r="AX8">
        <v>0</v>
      </c>
      <c r="AY8">
        <v>0</v>
      </c>
      <c r="AZ8">
        <v>0</v>
      </c>
      <c r="BA8">
        <v>0</v>
      </c>
      <c r="BB8">
        <v>0</v>
      </c>
      <c r="BC8">
        <v>0</v>
      </c>
      <c r="BD8">
        <v>0</v>
      </c>
      <c r="BE8">
        <v>0</v>
      </c>
      <c r="BF8">
        <v>0</v>
      </c>
      <c r="BG8">
        <v>0</v>
      </c>
      <c r="BH8">
        <v>0</v>
      </c>
      <c r="BI8">
        <v>1.0370261064625E-3</v>
      </c>
      <c r="BJ8">
        <v>1.72344812728893E-4</v>
      </c>
    </row>
    <row r="9" spans="1:62" x14ac:dyDescent="0.25">
      <c r="A9">
        <v>1756</v>
      </c>
      <c r="B9">
        <v>-5.3485812225860303E-2</v>
      </c>
      <c r="C9">
        <v>-3.5536597144705202E-2</v>
      </c>
      <c r="D9">
        <v>4.8227066790211998E-4</v>
      </c>
      <c r="E9">
        <v>3.7957511364190301E-3</v>
      </c>
      <c r="F9">
        <v>0</v>
      </c>
      <c r="G9">
        <v>-7.2213677877199997E-4</v>
      </c>
      <c r="H9">
        <v>-3.9829679010583099E-4</v>
      </c>
      <c r="I9">
        <v>8.4986910205032094E-3</v>
      </c>
      <c r="J9">
        <v>3.0453836505032802E-3</v>
      </c>
      <c r="K9">
        <v>4.4675488110563301E-4</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s="90">
        <v>4.7748057566718104E-9</v>
      </c>
      <c r="AR9">
        <v>0</v>
      </c>
      <c r="AS9">
        <v>0</v>
      </c>
      <c r="AT9">
        <v>0</v>
      </c>
      <c r="AU9">
        <v>0</v>
      </c>
      <c r="AV9">
        <v>0</v>
      </c>
      <c r="AW9">
        <v>0</v>
      </c>
      <c r="AX9">
        <v>0</v>
      </c>
      <c r="AY9">
        <v>0</v>
      </c>
      <c r="AZ9">
        <v>0</v>
      </c>
      <c r="BA9">
        <v>0</v>
      </c>
      <c r="BB9">
        <v>0</v>
      </c>
      <c r="BC9">
        <v>0</v>
      </c>
      <c r="BD9">
        <v>0</v>
      </c>
      <c r="BE9">
        <v>0</v>
      </c>
      <c r="BF9">
        <v>0</v>
      </c>
      <c r="BG9">
        <v>0</v>
      </c>
      <c r="BH9">
        <v>0</v>
      </c>
      <c r="BI9">
        <v>2.07777801106412E-4</v>
      </c>
      <c r="BJ9">
        <v>2.0681377527467199E-4</v>
      </c>
    </row>
    <row r="10" spans="1:62" x14ac:dyDescent="0.25">
      <c r="A10">
        <v>1757</v>
      </c>
      <c r="B10">
        <v>-3.4343893280547801E-2</v>
      </c>
      <c r="C10">
        <v>0.19284791182622599</v>
      </c>
      <c r="D10" s="90">
        <v>2.71969712889436E-5</v>
      </c>
      <c r="E10">
        <v>-5.4374543961567701E-3</v>
      </c>
      <c r="F10">
        <v>0</v>
      </c>
      <c r="G10">
        <v>-8.5167259923010004E-4</v>
      </c>
      <c r="H10">
        <v>8.2075632150809604E-4</v>
      </c>
      <c r="I10">
        <v>9.9139597056567101E-3</v>
      </c>
      <c r="J10">
        <v>3.55187803695258E-3</v>
      </c>
      <c r="K10">
        <v>5.2118488928108795E-4</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s="90">
        <v>5.57060671614421E-9</v>
      </c>
      <c r="AR10">
        <v>0</v>
      </c>
      <c r="AS10">
        <v>0</v>
      </c>
      <c r="AT10">
        <v>0</v>
      </c>
      <c r="AU10">
        <v>0</v>
      </c>
      <c r="AV10">
        <v>0</v>
      </c>
      <c r="AW10">
        <v>0</v>
      </c>
      <c r="AX10">
        <v>0</v>
      </c>
      <c r="AY10">
        <v>0</v>
      </c>
      <c r="AZ10">
        <v>0</v>
      </c>
      <c r="BA10">
        <v>0</v>
      </c>
      <c r="BB10">
        <v>0</v>
      </c>
      <c r="BC10">
        <v>0</v>
      </c>
      <c r="BD10">
        <v>0</v>
      </c>
      <c r="BE10">
        <v>0</v>
      </c>
      <c r="BF10">
        <v>0</v>
      </c>
      <c r="BG10">
        <v>0</v>
      </c>
      <c r="BH10">
        <v>0</v>
      </c>
      <c r="BI10">
        <v>2.7551041449275001E-3</v>
      </c>
      <c r="BJ10">
        <v>2.41282737820451E-4</v>
      </c>
    </row>
    <row r="11" spans="1:62" x14ac:dyDescent="0.25">
      <c r="A11">
        <v>1758</v>
      </c>
      <c r="B11">
        <v>1.7013235625702099E-2</v>
      </c>
      <c r="C11">
        <v>0.237671158294566</v>
      </c>
      <c r="D11">
        <v>2.32815208331062E-4</v>
      </c>
      <c r="E11">
        <v>-2.0102046761776801E-3</v>
      </c>
      <c r="F11">
        <v>0</v>
      </c>
      <c r="G11">
        <v>-9.8378121463709996E-4</v>
      </c>
      <c r="H11">
        <v>4.0932260293312302E-4</v>
      </c>
      <c r="I11">
        <v>1.13288917688531E-2</v>
      </c>
      <c r="J11">
        <v>4.0580681373404703E-3</v>
      </c>
      <c r="K11">
        <v>5.9560658497520005E-4</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s="90">
        <v>6.3664076755624103E-9</v>
      </c>
      <c r="AR11">
        <v>0</v>
      </c>
      <c r="AS11">
        <v>0</v>
      </c>
      <c r="AT11">
        <v>0</v>
      </c>
      <c r="AU11">
        <v>0</v>
      </c>
      <c r="AV11">
        <v>0</v>
      </c>
      <c r="AW11">
        <v>0</v>
      </c>
      <c r="AX11">
        <v>0</v>
      </c>
      <c r="AY11">
        <v>0</v>
      </c>
      <c r="AZ11">
        <v>0</v>
      </c>
      <c r="BA11">
        <v>0</v>
      </c>
      <c r="BB11">
        <v>0</v>
      </c>
      <c r="BC11">
        <v>0</v>
      </c>
      <c r="BD11">
        <v>0</v>
      </c>
      <c r="BE11">
        <v>0</v>
      </c>
      <c r="BF11">
        <v>0</v>
      </c>
      <c r="BG11">
        <v>0</v>
      </c>
      <c r="BH11">
        <v>0</v>
      </c>
      <c r="BI11">
        <v>2.3343907426116302E-3</v>
      </c>
      <c r="BJ11">
        <v>2.75751700366234E-4</v>
      </c>
    </row>
    <row r="12" spans="1:62" x14ac:dyDescent="0.25">
      <c r="A12">
        <v>1759</v>
      </c>
      <c r="B12">
        <v>6.7512332305389597E-2</v>
      </c>
      <c r="C12">
        <v>0.23192872592155001</v>
      </c>
      <c r="D12">
        <v>-1.03887924930371E-4</v>
      </c>
      <c r="E12">
        <v>-2.6478089012790199E-3</v>
      </c>
      <c r="F12">
        <v>0</v>
      </c>
      <c r="G12">
        <v>-1.1183880056046E-3</v>
      </c>
      <c r="H12">
        <v>3.6544875319112897E-4</v>
      </c>
      <c r="I12">
        <v>1.27434873856498E-2</v>
      </c>
      <c r="J12">
        <v>4.56395443668058E-3</v>
      </c>
      <c r="K12">
        <v>6.7001997298622501E-4</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s="90">
        <v>7.1622086350077098E-9</v>
      </c>
      <c r="AR12">
        <v>0</v>
      </c>
      <c r="AS12">
        <v>0</v>
      </c>
      <c r="AT12">
        <v>0</v>
      </c>
      <c r="AU12">
        <v>0</v>
      </c>
      <c r="AV12">
        <v>0</v>
      </c>
      <c r="AW12">
        <v>0</v>
      </c>
      <c r="AX12">
        <v>0</v>
      </c>
      <c r="AY12">
        <v>0</v>
      </c>
      <c r="AZ12">
        <v>0</v>
      </c>
      <c r="BA12">
        <v>0</v>
      </c>
      <c r="BB12">
        <v>0</v>
      </c>
      <c r="BC12">
        <v>0</v>
      </c>
      <c r="BD12">
        <v>0</v>
      </c>
      <c r="BE12">
        <v>0</v>
      </c>
      <c r="BF12">
        <v>0</v>
      </c>
      <c r="BG12">
        <v>0</v>
      </c>
      <c r="BH12">
        <v>0</v>
      </c>
      <c r="BI12">
        <v>2.1023220909596099E-3</v>
      </c>
      <c r="BJ12">
        <v>3.1022066291201298E-4</v>
      </c>
    </row>
    <row r="13" spans="1:62" x14ac:dyDescent="0.25">
      <c r="A13">
        <v>1760</v>
      </c>
      <c r="B13">
        <v>9.2395266875702098E-2</v>
      </c>
      <c r="C13">
        <v>5.0240461888834499E-2</v>
      </c>
      <c r="D13">
        <v>-1.0371094827283101E-3</v>
      </c>
      <c r="E13">
        <v>-5.5869597917865598E-3</v>
      </c>
      <c r="F13">
        <v>0</v>
      </c>
      <c r="G13">
        <v>-1.2627865734778001E-3</v>
      </c>
      <c r="H13">
        <v>5.3443817850499196E-4</v>
      </c>
      <c r="I13">
        <v>1.4157746731468201E-2</v>
      </c>
      <c r="J13">
        <v>5.0695374186969996E-3</v>
      </c>
      <c r="K13">
        <v>7.44425058104106E-4</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s="90">
        <v>7.9580095944530201E-9</v>
      </c>
      <c r="AR13">
        <v>0</v>
      </c>
      <c r="AS13">
        <v>0</v>
      </c>
      <c r="AT13">
        <v>0</v>
      </c>
      <c r="AU13">
        <v>0</v>
      </c>
      <c r="AV13">
        <v>0</v>
      </c>
      <c r="AW13">
        <v>0</v>
      </c>
      <c r="AX13">
        <v>0</v>
      </c>
      <c r="AY13">
        <v>0</v>
      </c>
      <c r="AZ13">
        <v>0</v>
      </c>
      <c r="BA13">
        <v>0</v>
      </c>
      <c r="BB13">
        <v>0</v>
      </c>
      <c r="BC13">
        <v>0</v>
      </c>
      <c r="BD13">
        <v>0</v>
      </c>
      <c r="BE13">
        <v>0</v>
      </c>
      <c r="BF13">
        <v>0</v>
      </c>
      <c r="BG13">
        <v>0</v>
      </c>
      <c r="BH13">
        <v>0</v>
      </c>
      <c r="BI13">
        <v>2.4766180356435401E-3</v>
      </c>
      <c r="BJ13">
        <v>3.4468962545779202E-4</v>
      </c>
    </row>
    <row r="14" spans="1:62" x14ac:dyDescent="0.25">
      <c r="A14">
        <v>1761</v>
      </c>
      <c r="B14">
        <v>8.6248636016327096E-2</v>
      </c>
      <c r="C14">
        <v>-1.25623957045057</v>
      </c>
      <c r="D14">
        <v>-1.91684157406494E-4</v>
      </c>
      <c r="E14">
        <v>-5.1028097149441697E-3</v>
      </c>
      <c r="F14">
        <v>0</v>
      </c>
      <c r="G14">
        <v>-1.4169399549558001E-3</v>
      </c>
      <c r="H14">
        <v>6.9548802177746695E-4</v>
      </c>
      <c r="I14">
        <v>1.5571669981584799E-2</v>
      </c>
      <c r="J14">
        <v>5.5748175658286298E-3</v>
      </c>
      <c r="K14">
        <v>8.1882184511051104E-4</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s="90">
        <v>8.7538105538712104E-9</v>
      </c>
      <c r="AR14">
        <v>0</v>
      </c>
      <c r="AS14">
        <v>0</v>
      </c>
      <c r="AT14">
        <v>0</v>
      </c>
      <c r="AU14">
        <v>0</v>
      </c>
      <c r="AV14">
        <v>0</v>
      </c>
      <c r="AW14">
        <v>0</v>
      </c>
      <c r="AX14">
        <v>0</v>
      </c>
      <c r="AY14">
        <v>0</v>
      </c>
      <c r="AZ14">
        <v>0</v>
      </c>
      <c r="BA14">
        <v>0</v>
      </c>
      <c r="BB14">
        <v>0</v>
      </c>
      <c r="BC14">
        <v>0</v>
      </c>
      <c r="BD14">
        <v>0</v>
      </c>
      <c r="BE14">
        <v>0</v>
      </c>
      <c r="BF14">
        <v>0</v>
      </c>
      <c r="BG14">
        <v>0</v>
      </c>
      <c r="BH14">
        <v>0</v>
      </c>
      <c r="BI14">
        <v>3.16034299793561E-3</v>
      </c>
      <c r="BJ14">
        <v>3.7915858800357101E-4</v>
      </c>
    </row>
    <row r="15" spans="1:62" x14ac:dyDescent="0.25">
      <c r="A15">
        <v>1762</v>
      </c>
      <c r="B15">
        <v>6.41582063288271E-2</v>
      </c>
      <c r="C15">
        <v>-0.59186976339046105</v>
      </c>
      <c r="D15">
        <v>-2.8116432003708302E-4</v>
      </c>
      <c r="E15">
        <v>-1.51344166848557E-3</v>
      </c>
      <c r="F15">
        <v>0</v>
      </c>
      <c r="G15">
        <v>-1.5735497323629E-3</v>
      </c>
      <c r="H15">
        <v>1.5234069706495E-4</v>
      </c>
      <c r="I15">
        <v>1.6985257311146199E-2</v>
      </c>
      <c r="J15">
        <v>6.0797953592340703E-3</v>
      </c>
      <c r="K15">
        <v>8.9321033877669601E-4</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s="90">
        <v>9.5496115133436208E-9</v>
      </c>
      <c r="AR15">
        <v>0</v>
      </c>
      <c r="AS15">
        <v>0</v>
      </c>
      <c r="AT15">
        <v>0</v>
      </c>
      <c r="AU15">
        <v>0</v>
      </c>
      <c r="AV15">
        <v>0</v>
      </c>
      <c r="AW15">
        <v>0</v>
      </c>
      <c r="AX15">
        <v>0</v>
      </c>
      <c r="AY15">
        <v>0</v>
      </c>
      <c r="AZ15">
        <v>0</v>
      </c>
      <c r="BA15">
        <v>0</v>
      </c>
      <c r="BB15">
        <v>0</v>
      </c>
      <c r="BC15">
        <v>0</v>
      </c>
      <c r="BD15">
        <v>0</v>
      </c>
      <c r="BE15">
        <v>0</v>
      </c>
      <c r="BF15">
        <v>0</v>
      </c>
      <c r="BG15">
        <v>0</v>
      </c>
      <c r="BH15">
        <v>0</v>
      </c>
      <c r="BI15">
        <v>2.0686692402086702E-3</v>
      </c>
      <c r="BJ15">
        <v>4.1362755054934902E-4</v>
      </c>
    </row>
    <row r="16" spans="1:62" x14ac:dyDescent="0.25">
      <c r="A16">
        <v>1763</v>
      </c>
      <c r="B16">
        <v>3.08197541803896E-2</v>
      </c>
      <c r="C16">
        <v>-3.0711403692253801E-2</v>
      </c>
      <c r="D16">
        <v>-1.7494266863613499E-4</v>
      </c>
      <c r="E16">
        <v>-1.93880058096642E-3</v>
      </c>
      <c r="F16">
        <v>0</v>
      </c>
      <c r="G16">
        <v>-1.7325542530021E-3</v>
      </c>
      <c r="H16">
        <v>2.4239638745104201E-4</v>
      </c>
      <c r="I16">
        <v>1.8398508895160801E-2</v>
      </c>
      <c r="J16">
        <v>6.5844712787963599E-3</v>
      </c>
      <c r="K16">
        <v>9.6759054386483202E-4</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s="90">
        <v>1.03454124727889E-8</v>
      </c>
      <c r="AR16">
        <v>0</v>
      </c>
      <c r="AS16">
        <v>0</v>
      </c>
      <c r="AT16">
        <v>0</v>
      </c>
      <c r="AU16">
        <v>0</v>
      </c>
      <c r="AV16">
        <v>0</v>
      </c>
      <c r="AW16">
        <v>0</v>
      </c>
      <c r="AX16">
        <v>0</v>
      </c>
      <c r="AY16">
        <v>0</v>
      </c>
      <c r="AZ16">
        <v>0</v>
      </c>
      <c r="BA16">
        <v>0</v>
      </c>
      <c r="BB16">
        <v>0</v>
      </c>
      <c r="BC16">
        <v>0</v>
      </c>
      <c r="BD16">
        <v>0</v>
      </c>
      <c r="BE16">
        <v>0</v>
      </c>
      <c r="BF16">
        <v>0</v>
      </c>
      <c r="BG16">
        <v>0</v>
      </c>
      <c r="BH16">
        <v>0</v>
      </c>
      <c r="BI16">
        <v>2.58078681152322E-3</v>
      </c>
      <c r="BJ16">
        <v>4.48096513095128E-4</v>
      </c>
    </row>
    <row r="17" spans="1:62" x14ac:dyDescent="0.25">
      <c r="A17">
        <v>1764</v>
      </c>
      <c r="B17">
        <v>-5.9352262883603001E-3</v>
      </c>
      <c r="C17">
        <v>0.16959958020524901</v>
      </c>
      <c r="D17">
        <v>1.7094621618924501E-3</v>
      </c>
      <c r="E17">
        <v>4.4775559399964204E-3</v>
      </c>
      <c r="F17">
        <v>0</v>
      </c>
      <c r="G17">
        <v>-1.8939447480380001E-3</v>
      </c>
      <c r="H17">
        <v>-2.9266577755955299E-4</v>
      </c>
      <c r="I17">
        <v>1.9811424908496501E-2</v>
      </c>
      <c r="J17">
        <v>7.08884580312771E-3</v>
      </c>
      <c r="K17">
        <v>1.04196246512847E-3</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s="90">
        <v>1.11412134322071E-8</v>
      </c>
      <c r="AR17">
        <v>0</v>
      </c>
      <c r="AS17">
        <v>0</v>
      </c>
      <c r="AT17">
        <v>0</v>
      </c>
      <c r="AU17">
        <v>0</v>
      </c>
      <c r="AV17">
        <v>0</v>
      </c>
      <c r="AW17">
        <v>0</v>
      </c>
      <c r="AX17">
        <v>0</v>
      </c>
      <c r="AY17">
        <v>0</v>
      </c>
      <c r="AZ17">
        <v>0</v>
      </c>
      <c r="BA17">
        <v>0</v>
      </c>
      <c r="BB17">
        <v>0</v>
      </c>
      <c r="BC17">
        <v>0</v>
      </c>
      <c r="BD17">
        <v>0</v>
      </c>
      <c r="BE17">
        <v>0</v>
      </c>
      <c r="BF17">
        <v>0</v>
      </c>
      <c r="BG17">
        <v>0</v>
      </c>
      <c r="BH17">
        <v>0</v>
      </c>
      <c r="BI17">
        <v>2.0090531810704601E-3</v>
      </c>
      <c r="BJ17">
        <v>4.8256547564090699E-4</v>
      </c>
    </row>
    <row r="18" spans="1:62" x14ac:dyDescent="0.25">
      <c r="A18">
        <v>1765</v>
      </c>
      <c r="B18">
        <v>-3.5779147186797797E-2</v>
      </c>
      <c r="C18">
        <v>0.23295098580325199</v>
      </c>
      <c r="D18">
        <v>-4.7186459283533102E-4</v>
      </c>
      <c r="E18">
        <v>-4.4388364378483399E-3</v>
      </c>
      <c r="F18">
        <v>0</v>
      </c>
      <c r="G18">
        <v>-2.0576975005510002E-3</v>
      </c>
      <c r="H18">
        <v>5.1460167878989902E-4</v>
      </c>
      <c r="I18">
        <v>2.12240055258879E-2</v>
      </c>
      <c r="J18">
        <v>7.5929194095742496E-3</v>
      </c>
      <c r="K18">
        <v>1.11632610731259E-3</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s="90">
        <v>1.19370143916524E-8</v>
      </c>
      <c r="AR18">
        <v>0</v>
      </c>
      <c r="AS18">
        <v>0</v>
      </c>
      <c r="AT18">
        <v>0</v>
      </c>
      <c r="AU18">
        <v>0</v>
      </c>
      <c r="AV18">
        <v>0</v>
      </c>
      <c r="AW18">
        <v>0</v>
      </c>
      <c r="AX18">
        <v>0</v>
      </c>
      <c r="AY18">
        <v>0</v>
      </c>
      <c r="AZ18">
        <v>0</v>
      </c>
      <c r="BA18">
        <v>0</v>
      </c>
      <c r="BB18">
        <v>0</v>
      </c>
      <c r="BC18">
        <v>0</v>
      </c>
      <c r="BD18">
        <v>0</v>
      </c>
      <c r="BE18">
        <v>0</v>
      </c>
      <c r="BF18">
        <v>0</v>
      </c>
      <c r="BG18">
        <v>0</v>
      </c>
      <c r="BH18">
        <v>0</v>
      </c>
      <c r="BI18">
        <v>3.4119157780669999E-3</v>
      </c>
      <c r="BJ18">
        <v>5.1703443818668603E-4</v>
      </c>
    </row>
    <row r="19" spans="1:62" x14ac:dyDescent="0.25">
      <c r="A19">
        <v>1766</v>
      </c>
      <c r="B19">
        <v>-4.9897677460235303E-2</v>
      </c>
      <c r="C19">
        <v>-0.24227234730856301</v>
      </c>
      <c r="D19">
        <v>7.2487941514518895E-4</v>
      </c>
      <c r="E19">
        <v>-2.0086968244208299E-4</v>
      </c>
      <c r="F19">
        <v>0</v>
      </c>
      <c r="G19">
        <v>-2.2237859743677001E-3</v>
      </c>
      <c r="H19">
        <v>3.2124811539651401E-4</v>
      </c>
      <c r="I19">
        <v>2.2636250921933099E-2</v>
      </c>
      <c r="J19">
        <v>8.0966925742207898E-3</v>
      </c>
      <c r="K19">
        <v>1.19068147515184E-3</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s="90">
        <v>1.2732815351124801E-8</v>
      </c>
      <c r="AR19">
        <v>0</v>
      </c>
      <c r="AS19">
        <v>0</v>
      </c>
      <c r="AT19">
        <v>0</v>
      </c>
      <c r="AU19">
        <v>0</v>
      </c>
      <c r="AV19">
        <v>0</v>
      </c>
      <c r="AW19">
        <v>0</v>
      </c>
      <c r="AX19">
        <v>0</v>
      </c>
      <c r="AY19">
        <v>0</v>
      </c>
      <c r="AZ19">
        <v>0</v>
      </c>
      <c r="BA19">
        <v>0</v>
      </c>
      <c r="BB19">
        <v>0</v>
      </c>
      <c r="BC19">
        <v>0</v>
      </c>
      <c r="BD19">
        <v>0</v>
      </c>
      <c r="BE19">
        <v>0</v>
      </c>
      <c r="BF19">
        <v>0</v>
      </c>
      <c r="BG19">
        <v>0</v>
      </c>
      <c r="BH19">
        <v>0</v>
      </c>
      <c r="BI19">
        <v>3.3574452977346001E-3</v>
      </c>
      <c r="BJ19">
        <v>5.5150340073246398E-4</v>
      </c>
    </row>
    <row r="20" spans="1:62" x14ac:dyDescent="0.25">
      <c r="A20">
        <v>1767</v>
      </c>
      <c r="B20">
        <v>-3.6715182343047797E-2</v>
      </c>
      <c r="C20">
        <v>3.0143531443610001E-3</v>
      </c>
      <c r="D20">
        <v>5.9053234562275595E-4</v>
      </c>
      <c r="E20">
        <v>-3.0911383591822301E-4</v>
      </c>
      <c r="F20">
        <v>0</v>
      </c>
      <c r="G20">
        <v>-2.3921635477628001E-3</v>
      </c>
      <c r="H20">
        <v>3.6095442222139199E-4</v>
      </c>
      <c r="I20">
        <v>2.4048161271091099E-2</v>
      </c>
      <c r="J20">
        <v>8.6001657718953999E-3</v>
      </c>
      <c r="K20">
        <v>1.26502857337239E-3</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s="90">
        <v>1.3528616310570099E-8</v>
      </c>
      <c r="AR20">
        <v>0</v>
      </c>
      <c r="AS20">
        <v>0</v>
      </c>
      <c r="AT20">
        <v>0</v>
      </c>
      <c r="AU20">
        <v>0</v>
      </c>
      <c r="AV20">
        <v>0</v>
      </c>
      <c r="AW20">
        <v>0</v>
      </c>
      <c r="AX20">
        <v>0</v>
      </c>
      <c r="AY20">
        <v>0</v>
      </c>
      <c r="AZ20">
        <v>0</v>
      </c>
      <c r="BA20">
        <v>0</v>
      </c>
      <c r="BB20">
        <v>0</v>
      </c>
      <c r="BC20">
        <v>0</v>
      </c>
      <c r="BD20">
        <v>0</v>
      </c>
      <c r="BE20">
        <v>0</v>
      </c>
      <c r="BF20">
        <v>0</v>
      </c>
      <c r="BG20">
        <v>0</v>
      </c>
      <c r="BH20">
        <v>0</v>
      </c>
      <c r="BI20">
        <v>3.5532887604649201E-3</v>
      </c>
      <c r="BJ20">
        <v>5.8597236327824302E-4</v>
      </c>
    </row>
    <row r="21" spans="1:62" x14ac:dyDescent="0.25">
      <c r="A21">
        <v>1768</v>
      </c>
      <c r="B21">
        <v>1.94469270319521E-2</v>
      </c>
      <c r="C21">
        <v>0.167134713979911</v>
      </c>
      <c r="D21">
        <v>-8.4485903383252196E-4</v>
      </c>
      <c r="E21">
        <v>-1.16935039344416E-2</v>
      </c>
      <c r="F21">
        <v>0</v>
      </c>
      <c r="G21">
        <v>-2.5628368600826E-3</v>
      </c>
      <c r="H21">
        <v>1.4537515476816399E-3</v>
      </c>
      <c r="I21">
        <v>2.5459736747684699E-2</v>
      </c>
      <c r="J21">
        <v>9.1033394761736407E-3</v>
      </c>
      <c r="K21">
        <v>1.33936740669229E-3</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s="90">
        <v>1.43244172700154E-8</v>
      </c>
      <c r="AR21">
        <v>0</v>
      </c>
      <c r="AS21">
        <v>0</v>
      </c>
      <c r="AT21">
        <v>0</v>
      </c>
      <c r="AU21">
        <v>0</v>
      </c>
      <c r="AV21">
        <v>0</v>
      </c>
      <c r="AW21">
        <v>0</v>
      </c>
      <c r="AX21">
        <v>0</v>
      </c>
      <c r="AY21">
        <v>0</v>
      </c>
      <c r="AZ21">
        <v>0</v>
      </c>
      <c r="BA21">
        <v>0</v>
      </c>
      <c r="BB21">
        <v>0</v>
      </c>
      <c r="BC21">
        <v>0</v>
      </c>
      <c r="BD21">
        <v>0</v>
      </c>
      <c r="BE21">
        <v>0</v>
      </c>
      <c r="BF21">
        <v>0</v>
      </c>
      <c r="BG21">
        <v>0</v>
      </c>
      <c r="BH21">
        <v>0</v>
      </c>
      <c r="BI21">
        <v>5.7787177597102002E-3</v>
      </c>
      <c r="BJ21">
        <v>6.2044132582402196E-4</v>
      </c>
    </row>
    <row r="22" spans="1:62" x14ac:dyDescent="0.25">
      <c r="A22">
        <v>1769</v>
      </c>
      <c r="B22">
        <v>8.5593411406952105E-2</v>
      </c>
      <c r="C22">
        <v>3.4183551722879298E-2</v>
      </c>
      <c r="D22">
        <v>-4.2288855047782799E-4</v>
      </c>
      <c r="E22">
        <v>-6.0407711539765098E-3</v>
      </c>
      <c r="F22">
        <v>0</v>
      </c>
      <c r="G22">
        <v>-2.7357544666088999E-3</v>
      </c>
      <c r="H22">
        <v>7.6501835008703804E-4</v>
      </c>
      <c r="I22">
        <v>2.6870977525904199E-2</v>
      </c>
      <c r="J22">
        <v>9.6062141593843409E-3</v>
      </c>
      <c r="K22">
        <v>1.4136979798185501E-3</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s="90">
        <v>1.5120218229460698E-8</v>
      </c>
      <c r="AR22">
        <v>0</v>
      </c>
      <c r="AS22">
        <v>0</v>
      </c>
      <c r="AT22">
        <v>0</v>
      </c>
      <c r="AU22">
        <v>0</v>
      </c>
      <c r="AV22">
        <v>0</v>
      </c>
      <c r="AW22">
        <v>0</v>
      </c>
      <c r="AX22">
        <v>0</v>
      </c>
      <c r="AY22">
        <v>0</v>
      </c>
      <c r="AZ22">
        <v>0</v>
      </c>
      <c r="BA22">
        <v>0</v>
      </c>
      <c r="BB22">
        <v>0</v>
      </c>
      <c r="BC22">
        <v>0</v>
      </c>
      <c r="BD22">
        <v>0</v>
      </c>
      <c r="BE22">
        <v>0</v>
      </c>
      <c r="BF22">
        <v>0</v>
      </c>
      <c r="BG22">
        <v>0</v>
      </c>
      <c r="BH22">
        <v>0</v>
      </c>
      <c r="BI22">
        <v>4.6166053385718097E-3</v>
      </c>
      <c r="BJ22">
        <v>6.54910288369801E-4</v>
      </c>
    </row>
    <row r="23" spans="1:62" x14ac:dyDescent="0.25">
      <c r="A23">
        <v>1770</v>
      </c>
      <c r="B23">
        <v>0.117262600860077</v>
      </c>
      <c r="C23">
        <v>0.17953389169481901</v>
      </c>
      <c r="D23">
        <v>-4.0944920110913698E-4</v>
      </c>
      <c r="E23">
        <v>-6.2485134975305201E-3</v>
      </c>
      <c r="F23">
        <v>0</v>
      </c>
      <c r="G23">
        <v>-2.9303801786677002E-3</v>
      </c>
      <c r="H23">
        <v>8.0056222535820898E-4</v>
      </c>
      <c r="I23">
        <v>2.8281883779798699E-2</v>
      </c>
      <c r="J23">
        <v>1.01087902926126E-2</v>
      </c>
      <c r="K23">
        <v>1.48802029745148E-3</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s="90">
        <v>1.5916019188878899E-8</v>
      </c>
      <c r="AR23">
        <v>0</v>
      </c>
      <c r="AS23">
        <v>0</v>
      </c>
      <c r="AT23">
        <v>0</v>
      </c>
      <c r="AU23">
        <v>0</v>
      </c>
      <c r="AV23">
        <v>0</v>
      </c>
      <c r="AW23">
        <v>0</v>
      </c>
      <c r="AX23">
        <v>0</v>
      </c>
      <c r="AY23">
        <v>0</v>
      </c>
      <c r="AZ23">
        <v>0</v>
      </c>
      <c r="BA23">
        <v>0</v>
      </c>
      <c r="BB23">
        <v>0</v>
      </c>
      <c r="BC23">
        <v>0</v>
      </c>
      <c r="BD23">
        <v>0</v>
      </c>
      <c r="BE23">
        <v>0</v>
      </c>
      <c r="BF23">
        <v>0</v>
      </c>
      <c r="BG23">
        <v>0</v>
      </c>
      <c r="BH23">
        <v>0</v>
      </c>
      <c r="BI23">
        <v>4.9168545956401102E-3</v>
      </c>
      <c r="BJ23">
        <v>6.8937925091557895E-4</v>
      </c>
    </row>
    <row r="24" spans="1:62" x14ac:dyDescent="0.25">
      <c r="A24">
        <v>1771</v>
      </c>
      <c r="B24">
        <v>0.10971191726632699</v>
      </c>
      <c r="C24">
        <v>0.23405969221259801</v>
      </c>
      <c r="D24">
        <v>6.3639158959548098E-4</v>
      </c>
      <c r="E24">
        <v>-2.01602323148374E-4</v>
      </c>
      <c r="F24">
        <v>0</v>
      </c>
      <c r="G24">
        <v>-3.1467552503883001E-3</v>
      </c>
      <c r="H24">
        <v>2.2104409023052199E-4</v>
      </c>
      <c r="I24">
        <v>2.9692455683285199E-2</v>
      </c>
      <c r="J24">
        <v>1.0611068345705899E-2</v>
      </c>
      <c r="K24">
        <v>1.5623343642816299E-3</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s="90">
        <v>1.6711820148351299E-8</v>
      </c>
      <c r="AR24">
        <v>0</v>
      </c>
      <c r="AS24">
        <v>0</v>
      </c>
      <c r="AT24">
        <v>0</v>
      </c>
      <c r="AU24">
        <v>0</v>
      </c>
      <c r="AV24">
        <v>0</v>
      </c>
      <c r="AW24">
        <v>0</v>
      </c>
      <c r="AX24">
        <v>0</v>
      </c>
      <c r="AY24">
        <v>0</v>
      </c>
      <c r="AZ24">
        <v>0</v>
      </c>
      <c r="BA24">
        <v>0</v>
      </c>
      <c r="BB24">
        <v>0</v>
      </c>
      <c r="BC24">
        <v>0</v>
      </c>
      <c r="BD24">
        <v>0</v>
      </c>
      <c r="BE24">
        <v>0</v>
      </c>
      <c r="BF24">
        <v>0</v>
      </c>
      <c r="BG24">
        <v>0</v>
      </c>
      <c r="BH24">
        <v>0</v>
      </c>
      <c r="BI24">
        <v>3.9782068869466799E-3</v>
      </c>
      <c r="BJ24">
        <v>7.2384821346135799E-4</v>
      </c>
    </row>
    <row r="25" spans="1:62" x14ac:dyDescent="0.25">
      <c r="A25">
        <v>1772</v>
      </c>
      <c r="B25">
        <v>8.6779055938202093E-2</v>
      </c>
      <c r="C25">
        <v>0.243692271687524</v>
      </c>
      <c r="D25">
        <v>1.3004194698453301E-3</v>
      </c>
      <c r="E25">
        <v>3.3275172525935501E-4</v>
      </c>
      <c r="F25">
        <v>0</v>
      </c>
      <c r="G25">
        <v>-3.3652764885343999E-3</v>
      </c>
      <c r="H25" s="90">
        <v>2.00411316170876E-5</v>
      </c>
      <c r="I25">
        <v>3.1102693410144901E-2</v>
      </c>
      <c r="J25">
        <v>1.1113048787277501E-2</v>
      </c>
      <c r="K25">
        <v>1.63664018499035E-3</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s="90">
        <v>1.7507621107769499E-8</v>
      </c>
      <c r="AR25">
        <v>0</v>
      </c>
      <c r="AS25">
        <v>0</v>
      </c>
      <c r="AT25">
        <v>0</v>
      </c>
      <c r="AU25">
        <v>0</v>
      </c>
      <c r="AV25">
        <v>0</v>
      </c>
      <c r="AW25">
        <v>0</v>
      </c>
      <c r="AX25">
        <v>0</v>
      </c>
      <c r="AY25">
        <v>0</v>
      </c>
      <c r="AZ25">
        <v>0</v>
      </c>
      <c r="BA25">
        <v>0</v>
      </c>
      <c r="BB25">
        <v>0</v>
      </c>
      <c r="BC25">
        <v>0</v>
      </c>
      <c r="BD25">
        <v>0</v>
      </c>
      <c r="BE25">
        <v>0</v>
      </c>
      <c r="BF25">
        <v>0</v>
      </c>
      <c r="BG25">
        <v>0</v>
      </c>
      <c r="BH25">
        <v>0</v>
      </c>
      <c r="BI25">
        <v>3.7205126003558302E-3</v>
      </c>
      <c r="BJ25">
        <v>7.5831717600714202E-4</v>
      </c>
    </row>
    <row r="26" spans="1:62" x14ac:dyDescent="0.25">
      <c r="A26">
        <v>1773</v>
      </c>
      <c r="B26">
        <v>5.0835305938202097E-2</v>
      </c>
      <c r="C26">
        <v>0.24524535292173399</v>
      </c>
      <c r="D26">
        <v>1.0151691169454E-3</v>
      </c>
      <c r="E26" s="90">
        <v>7.7061013358352401E-5</v>
      </c>
      <c r="F26">
        <v>0</v>
      </c>
      <c r="G26">
        <v>-3.5859331932671999E-3</v>
      </c>
      <c r="H26">
        <v>1.18225468884798E-4</v>
      </c>
      <c r="I26">
        <v>3.2512597134019702E-2</v>
      </c>
      <c r="J26">
        <v>1.1614732084711799E-2</v>
      </c>
      <c r="K26">
        <v>1.7109377642501699E-3</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s="90">
        <v>1.8303422067214801E-8</v>
      </c>
      <c r="AR26">
        <v>0</v>
      </c>
      <c r="AS26">
        <v>0</v>
      </c>
      <c r="AT26">
        <v>0</v>
      </c>
      <c r="AU26">
        <v>0</v>
      </c>
      <c r="AV26">
        <v>0</v>
      </c>
      <c r="AW26">
        <v>0</v>
      </c>
      <c r="AX26">
        <v>0</v>
      </c>
      <c r="AY26">
        <v>0</v>
      </c>
      <c r="AZ26">
        <v>0</v>
      </c>
      <c r="BA26">
        <v>0</v>
      </c>
      <c r="BB26">
        <v>0</v>
      </c>
      <c r="BC26">
        <v>0</v>
      </c>
      <c r="BD26">
        <v>0</v>
      </c>
      <c r="BE26">
        <v>0</v>
      </c>
      <c r="BF26">
        <v>0</v>
      </c>
      <c r="BG26">
        <v>0</v>
      </c>
      <c r="BH26">
        <v>0</v>
      </c>
      <c r="BI26">
        <v>3.9040656699312701E-3</v>
      </c>
      <c r="BJ26">
        <v>7.9278613855292095E-4</v>
      </c>
    </row>
    <row r="27" spans="1:62" x14ac:dyDescent="0.25">
      <c r="A27">
        <v>1774</v>
      </c>
      <c r="B27">
        <v>1.0086575469452101E-2</v>
      </c>
      <c r="C27">
        <v>0.24548460749392501</v>
      </c>
      <c r="D27">
        <v>-7.0772529710406398E-4</v>
      </c>
      <c r="E27">
        <v>-8.7014794461874097E-3</v>
      </c>
      <c r="F27">
        <v>0</v>
      </c>
      <c r="G27">
        <v>-3.8087091152127E-3</v>
      </c>
      <c r="H27">
        <v>1.0823496359076399E-3</v>
      </c>
      <c r="I27">
        <v>3.3922167028420699E-2</v>
      </c>
      <c r="J27">
        <v>1.2116118704168E-2</v>
      </c>
      <c r="K27">
        <v>1.7852271067253199E-3</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s="90">
        <v>1.90992230266601E-8</v>
      </c>
      <c r="AR27">
        <v>0</v>
      </c>
      <c r="AS27">
        <v>0</v>
      </c>
      <c r="AT27">
        <v>0</v>
      </c>
      <c r="AU27">
        <v>0</v>
      </c>
      <c r="AV27">
        <v>0</v>
      </c>
      <c r="AW27">
        <v>0</v>
      </c>
      <c r="AX27">
        <v>0</v>
      </c>
      <c r="AY27">
        <v>0</v>
      </c>
      <c r="AZ27">
        <v>0</v>
      </c>
      <c r="BA27">
        <v>0</v>
      </c>
      <c r="BB27">
        <v>0</v>
      </c>
      <c r="BC27">
        <v>0</v>
      </c>
      <c r="BD27">
        <v>0</v>
      </c>
      <c r="BE27">
        <v>0</v>
      </c>
      <c r="BF27">
        <v>0</v>
      </c>
      <c r="BG27">
        <v>0</v>
      </c>
      <c r="BH27">
        <v>0</v>
      </c>
      <c r="BI27">
        <v>5.6986906474285597E-3</v>
      </c>
      <c r="BJ27">
        <v>8.2725510109869901E-4</v>
      </c>
    </row>
    <row r="28" spans="1:62" x14ac:dyDescent="0.25">
      <c r="A28">
        <v>1775</v>
      </c>
      <c r="B28">
        <v>-2.5638766327422801E-2</v>
      </c>
      <c r="C28">
        <v>0.24552050623190599</v>
      </c>
      <c r="D28">
        <v>5.7843984184614199E-4</v>
      </c>
      <c r="E28">
        <v>-4.7173100069802E-3</v>
      </c>
      <c r="F28">
        <v>0</v>
      </c>
      <c r="G28">
        <v>-4.0335401960378998E-3</v>
      </c>
      <c r="H28">
        <v>1.0028907149647499E-3</v>
      </c>
      <c r="I28">
        <v>3.5331403266720199E-2</v>
      </c>
      <c r="J28">
        <v>1.2617209110585699E-2</v>
      </c>
      <c r="K28">
        <v>1.85950821707083E-3</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s="90">
        <v>1.9895023986105399E-8</v>
      </c>
      <c r="AR28">
        <v>0</v>
      </c>
      <c r="AS28">
        <v>0</v>
      </c>
      <c r="AT28">
        <v>0</v>
      </c>
      <c r="AU28">
        <v>0</v>
      </c>
      <c r="AV28">
        <v>0</v>
      </c>
      <c r="AW28">
        <v>0</v>
      </c>
      <c r="AX28">
        <v>0</v>
      </c>
      <c r="AY28">
        <v>0</v>
      </c>
      <c r="AZ28">
        <v>0</v>
      </c>
      <c r="BA28">
        <v>0</v>
      </c>
      <c r="BB28">
        <v>0</v>
      </c>
      <c r="BC28">
        <v>0</v>
      </c>
      <c r="BD28">
        <v>0</v>
      </c>
      <c r="BE28">
        <v>0</v>
      </c>
      <c r="BF28">
        <v>0</v>
      </c>
      <c r="BG28">
        <v>0</v>
      </c>
      <c r="BH28">
        <v>0</v>
      </c>
      <c r="BI28">
        <v>5.7800302170447296E-3</v>
      </c>
      <c r="BJ28">
        <v>8.6172406364447805E-4</v>
      </c>
    </row>
    <row r="29" spans="1:62" x14ac:dyDescent="0.25">
      <c r="A29">
        <v>1776</v>
      </c>
      <c r="B29">
        <v>-4.67931608586728E-2</v>
      </c>
      <c r="C29">
        <v>0.24552581078549901</v>
      </c>
      <c r="D29">
        <v>6.6991832289286601E-4</v>
      </c>
      <c r="E29">
        <v>-4.6309795508175998E-4</v>
      </c>
      <c r="F29">
        <v>0</v>
      </c>
      <c r="G29">
        <v>-4.2604658554265002E-3</v>
      </c>
      <c r="H29">
        <v>4.47822511557647E-4</v>
      </c>
      <c r="I29">
        <v>3.6740306022155202E-2</v>
      </c>
      <c r="J29">
        <v>1.31180037676883E-2</v>
      </c>
      <c r="K29">
        <v>1.93378109993304E-3</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s="90">
        <v>2.0690824945550701E-8</v>
      </c>
      <c r="AR29">
        <v>0</v>
      </c>
      <c r="AS29">
        <v>0</v>
      </c>
      <c r="AT29">
        <v>0</v>
      </c>
      <c r="AU29">
        <v>0</v>
      </c>
      <c r="AV29">
        <v>0</v>
      </c>
      <c r="AW29">
        <v>0</v>
      </c>
      <c r="AX29">
        <v>0</v>
      </c>
      <c r="AY29">
        <v>0</v>
      </c>
      <c r="AZ29">
        <v>0</v>
      </c>
      <c r="BA29">
        <v>0</v>
      </c>
      <c r="BB29">
        <v>0</v>
      </c>
      <c r="BC29">
        <v>0</v>
      </c>
      <c r="BD29">
        <v>0</v>
      </c>
      <c r="BE29">
        <v>0</v>
      </c>
      <c r="BF29">
        <v>0</v>
      </c>
      <c r="BG29">
        <v>0</v>
      </c>
      <c r="BH29">
        <v>0</v>
      </c>
      <c r="BI29">
        <v>4.6243238883023601E-3</v>
      </c>
      <c r="BJ29">
        <v>8.9619302619025698E-4</v>
      </c>
    </row>
    <row r="30" spans="1:62" x14ac:dyDescent="0.25">
      <c r="A30">
        <v>1777</v>
      </c>
      <c r="B30">
        <v>-4.29866178899228E-2</v>
      </c>
      <c r="C30">
        <v>0.24552658769902999</v>
      </c>
      <c r="D30">
        <v>6.9233534198775602E-4</v>
      </c>
      <c r="E30">
        <v>-6.7408559930623099E-3</v>
      </c>
      <c r="F30">
        <v>0</v>
      </c>
      <c r="G30">
        <v>-4.4893914890366E-3</v>
      </c>
      <c r="H30">
        <v>1.34990154003668E-3</v>
      </c>
      <c r="I30">
        <v>3.8148875467830003E-2</v>
      </c>
      <c r="J30">
        <v>1.3618503137987899E-2</v>
      </c>
      <c r="K30">
        <v>2.0080457599496401E-3</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s="90">
        <v>2.1486625905023101E-8</v>
      </c>
      <c r="AR30">
        <v>0</v>
      </c>
      <c r="AS30">
        <v>0</v>
      </c>
      <c r="AT30">
        <v>0</v>
      </c>
      <c r="AU30">
        <v>0</v>
      </c>
      <c r="AV30">
        <v>0</v>
      </c>
      <c r="AW30">
        <v>0</v>
      </c>
      <c r="AX30">
        <v>0</v>
      </c>
      <c r="AY30">
        <v>0</v>
      </c>
      <c r="AZ30">
        <v>0</v>
      </c>
      <c r="BA30">
        <v>0</v>
      </c>
      <c r="BB30">
        <v>0</v>
      </c>
      <c r="BC30">
        <v>0</v>
      </c>
      <c r="BD30">
        <v>0</v>
      </c>
      <c r="BE30">
        <v>0</v>
      </c>
      <c r="BF30">
        <v>0</v>
      </c>
      <c r="BG30">
        <v>0</v>
      </c>
      <c r="BH30">
        <v>0</v>
      </c>
      <c r="BI30">
        <v>6.4842819260591397E-3</v>
      </c>
      <c r="BJ30">
        <v>9.3066198873603505E-4</v>
      </c>
    </row>
    <row r="31" spans="1:62" x14ac:dyDescent="0.25">
      <c r="A31">
        <v>1778</v>
      </c>
      <c r="B31">
        <v>1.6466584772646001E-3</v>
      </c>
      <c r="C31">
        <v>0.242553280513122</v>
      </c>
      <c r="D31">
        <v>2.7095068034990798E-4</v>
      </c>
      <c r="E31">
        <v>-1.0926001753768099E-2</v>
      </c>
      <c r="F31">
        <v>0</v>
      </c>
      <c r="G31">
        <v>-4.7203494495928998E-3</v>
      </c>
      <c r="H31">
        <v>1.7866116744805699E-3</v>
      </c>
      <c r="I31">
        <v>3.9557111776713803E-2</v>
      </c>
      <c r="J31">
        <v>1.41187076827899E-2</v>
      </c>
      <c r="K31">
        <v>2.0823022017496299E-3</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s="90">
        <v>2.2282426864441301E-8</v>
      </c>
      <c r="AR31">
        <v>0</v>
      </c>
      <c r="AS31">
        <v>0</v>
      </c>
      <c r="AT31">
        <v>0</v>
      </c>
      <c r="AU31">
        <v>0</v>
      </c>
      <c r="AV31">
        <v>0</v>
      </c>
      <c r="AW31">
        <v>0</v>
      </c>
      <c r="AX31">
        <v>0</v>
      </c>
      <c r="AY31">
        <v>0</v>
      </c>
      <c r="AZ31">
        <v>0</v>
      </c>
      <c r="BA31">
        <v>0</v>
      </c>
      <c r="BB31">
        <v>0</v>
      </c>
      <c r="BC31">
        <v>0</v>
      </c>
      <c r="BD31">
        <v>0</v>
      </c>
      <c r="BE31">
        <v>0</v>
      </c>
      <c r="BF31">
        <v>0</v>
      </c>
      <c r="BG31">
        <v>0</v>
      </c>
      <c r="BH31">
        <v>0</v>
      </c>
      <c r="BI31">
        <v>7.5966713003977502E-3</v>
      </c>
      <c r="BJ31">
        <v>9.6513095128181398E-4</v>
      </c>
    </row>
    <row r="32" spans="1:62" x14ac:dyDescent="0.25">
      <c r="A32">
        <v>1779</v>
      </c>
      <c r="B32">
        <v>7.30505403132021E-2</v>
      </c>
      <c r="C32">
        <v>0.165436256200344</v>
      </c>
      <c r="D32">
        <v>6.5551928849638197E-4</v>
      </c>
      <c r="E32">
        <v>-5.7719399806998401E-3</v>
      </c>
      <c r="F32">
        <v>0</v>
      </c>
      <c r="G32">
        <v>-4.9532727299954997E-3</v>
      </c>
      <c r="H32">
        <v>1.2089841321597499E-3</v>
      </c>
      <c r="I32">
        <v>4.0965015121637603E-2</v>
      </c>
      <c r="J32">
        <v>1.4618617862197199E-2</v>
      </c>
      <c r="K32">
        <v>2.1565504299534198E-3</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s="90">
        <v>2.30782278238866E-8</v>
      </c>
      <c r="AR32">
        <v>0</v>
      </c>
      <c r="AS32">
        <v>0</v>
      </c>
      <c r="AT32">
        <v>0</v>
      </c>
      <c r="AU32">
        <v>0</v>
      </c>
      <c r="AV32">
        <v>0</v>
      </c>
      <c r="AW32">
        <v>0</v>
      </c>
      <c r="AX32">
        <v>0</v>
      </c>
      <c r="AY32">
        <v>0</v>
      </c>
      <c r="AZ32">
        <v>0</v>
      </c>
      <c r="BA32">
        <v>0</v>
      </c>
      <c r="BB32">
        <v>0</v>
      </c>
      <c r="BC32">
        <v>0</v>
      </c>
      <c r="BD32">
        <v>0</v>
      </c>
      <c r="BE32">
        <v>0</v>
      </c>
      <c r="BF32">
        <v>0</v>
      </c>
      <c r="BG32">
        <v>0</v>
      </c>
      <c r="BH32">
        <v>0</v>
      </c>
      <c r="BI32">
        <v>6.2972943154365503E-3</v>
      </c>
      <c r="BJ32">
        <v>9.9959991382759291E-4</v>
      </c>
    </row>
    <row r="33" spans="1:62" x14ac:dyDescent="0.25">
      <c r="A33">
        <v>1780</v>
      </c>
      <c r="B33">
        <v>0.115827346953827</v>
      </c>
      <c r="C33">
        <v>0.19198439580035401</v>
      </c>
      <c r="D33">
        <v>-5.4400766782965496E-4</v>
      </c>
      <c r="E33">
        <v>-1.19315177410861E-2</v>
      </c>
      <c r="F33">
        <v>0</v>
      </c>
      <c r="G33">
        <v>-5.1786450139968002E-3</v>
      </c>
      <c r="H33">
        <v>1.63319091690745E-3</v>
      </c>
      <c r="I33">
        <v>4.2372585675301298E-2</v>
      </c>
      <c r="J33">
        <v>1.51182341351144E-2</v>
      </c>
      <c r="K33">
        <v>2.2307904491723901E-3</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s="90">
        <v>2.3874028783359001E-8</v>
      </c>
      <c r="AR33">
        <v>0</v>
      </c>
      <c r="AS33">
        <v>0</v>
      </c>
      <c r="AT33">
        <v>0</v>
      </c>
      <c r="AU33">
        <v>0</v>
      </c>
      <c r="AV33">
        <v>0</v>
      </c>
      <c r="AW33">
        <v>0</v>
      </c>
      <c r="AX33">
        <v>0</v>
      </c>
      <c r="AY33">
        <v>0</v>
      </c>
      <c r="AZ33">
        <v>0</v>
      </c>
      <c r="BA33">
        <v>0</v>
      </c>
      <c r="BB33">
        <v>0</v>
      </c>
      <c r="BC33">
        <v>0</v>
      </c>
      <c r="BD33">
        <v>0</v>
      </c>
      <c r="BE33">
        <v>0</v>
      </c>
      <c r="BF33">
        <v>0</v>
      </c>
      <c r="BG33">
        <v>0</v>
      </c>
      <c r="BH33">
        <v>0</v>
      </c>
      <c r="BI33">
        <v>6.9959271505794203E-3</v>
      </c>
      <c r="BJ33">
        <v>1.0340688763733701E-3</v>
      </c>
    </row>
    <row r="34" spans="1:62" x14ac:dyDescent="0.25">
      <c r="A34">
        <v>1781</v>
      </c>
      <c r="B34">
        <v>0.115671341094452</v>
      </c>
      <c r="C34">
        <v>0.23645367447632401</v>
      </c>
      <c r="D34">
        <v>4.4619803351420001E-4</v>
      </c>
      <c r="E34">
        <v>-9.4412198673530998E-3</v>
      </c>
      <c r="F34">
        <v>0</v>
      </c>
      <c r="G34">
        <v>-5.3964773596267002E-3</v>
      </c>
      <c r="H34">
        <v>1.64990733822063E-3</v>
      </c>
      <c r="I34">
        <v>4.3779823610271398E-2</v>
      </c>
      <c r="J34">
        <v>1.56175569592528E-2</v>
      </c>
      <c r="K34">
        <v>2.3050222640097801E-3</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s="90">
        <v>2.4669829742777201E-8</v>
      </c>
      <c r="AR34">
        <v>0</v>
      </c>
      <c r="AS34">
        <v>0</v>
      </c>
      <c r="AT34">
        <v>0</v>
      </c>
      <c r="AU34">
        <v>0</v>
      </c>
      <c r="AV34">
        <v>0</v>
      </c>
      <c r="AW34">
        <v>0</v>
      </c>
      <c r="AX34">
        <v>0</v>
      </c>
      <c r="AY34">
        <v>0</v>
      </c>
      <c r="AZ34">
        <v>0</v>
      </c>
      <c r="BA34">
        <v>0</v>
      </c>
      <c r="BB34">
        <v>0</v>
      </c>
      <c r="BC34">
        <v>0</v>
      </c>
      <c r="BD34">
        <v>0</v>
      </c>
      <c r="BE34">
        <v>0</v>
      </c>
      <c r="BF34">
        <v>0</v>
      </c>
      <c r="BG34">
        <v>0</v>
      </c>
      <c r="BH34">
        <v>0</v>
      </c>
      <c r="BI34">
        <v>7.3589838247772304E-3</v>
      </c>
      <c r="BJ34">
        <v>1.0685378389191499E-3</v>
      </c>
    </row>
    <row r="35" spans="1:62" x14ac:dyDescent="0.25">
      <c r="A35">
        <v>1782</v>
      </c>
      <c r="B35">
        <v>9.1381228789764596E-2</v>
      </c>
      <c r="C35">
        <v>0.24414492866645501</v>
      </c>
      <c r="D35">
        <v>1.91516948548792E-4</v>
      </c>
      <c r="E35">
        <v>-7.1956059974326199E-3</v>
      </c>
      <c r="F35">
        <v>0</v>
      </c>
      <c r="G35">
        <v>-5.6162010287138997E-3</v>
      </c>
      <c r="H35">
        <v>1.2190555550325799E-3</v>
      </c>
      <c r="I35">
        <v>4.5186729098972797E-2</v>
      </c>
      <c r="J35">
        <v>1.61165867911338E-2</v>
      </c>
      <c r="K35">
        <v>2.3792458790594401E-3</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s="90">
        <v>2.54656307022225E-8</v>
      </c>
      <c r="AR35">
        <v>0</v>
      </c>
      <c r="AS35">
        <v>0</v>
      </c>
      <c r="AT35">
        <v>0</v>
      </c>
      <c r="AU35">
        <v>0</v>
      </c>
      <c r="AV35">
        <v>0</v>
      </c>
      <c r="AW35">
        <v>0</v>
      </c>
      <c r="AX35">
        <v>0</v>
      </c>
      <c r="AY35">
        <v>0</v>
      </c>
      <c r="AZ35">
        <v>0</v>
      </c>
      <c r="BA35">
        <v>0</v>
      </c>
      <c r="BB35">
        <v>0</v>
      </c>
      <c r="BC35">
        <v>0</v>
      </c>
      <c r="BD35">
        <v>0</v>
      </c>
      <c r="BE35">
        <v>0</v>
      </c>
      <c r="BF35">
        <v>0</v>
      </c>
      <c r="BG35">
        <v>0</v>
      </c>
      <c r="BH35">
        <v>0</v>
      </c>
      <c r="BI35">
        <v>6.4693213012117301E-3</v>
      </c>
      <c r="BJ35">
        <v>1.1030068014649199E-3</v>
      </c>
    </row>
    <row r="36" spans="1:62" x14ac:dyDescent="0.25">
      <c r="A36">
        <v>1783</v>
      </c>
      <c r="B36">
        <v>5.4517044219452103E-2</v>
      </c>
      <c r="C36">
        <v>-2.09200576532827</v>
      </c>
      <c r="D36">
        <v>4.28546453423838E-4</v>
      </c>
      <c r="E36">
        <v>-5.4975982546602298E-3</v>
      </c>
      <c r="F36">
        <v>0</v>
      </c>
      <c r="G36">
        <v>-5.8377725302465999E-3</v>
      </c>
      <c r="H36">
        <v>1.08142112602776E-3</v>
      </c>
      <c r="I36">
        <v>4.6593302313703303E-2</v>
      </c>
      <c r="J36">
        <v>1.66153240860944E-2</v>
      </c>
      <c r="K36">
        <v>2.4534612989084298E-3</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s="90">
        <v>2.6261431661667802E-8</v>
      </c>
      <c r="AR36">
        <v>0</v>
      </c>
      <c r="AS36">
        <v>0</v>
      </c>
      <c r="AT36">
        <v>0</v>
      </c>
      <c r="AU36">
        <v>0</v>
      </c>
      <c r="AV36">
        <v>0</v>
      </c>
      <c r="AW36">
        <v>0</v>
      </c>
      <c r="AX36">
        <v>0</v>
      </c>
      <c r="AY36">
        <v>0</v>
      </c>
      <c r="AZ36">
        <v>0</v>
      </c>
      <c r="BA36">
        <v>0</v>
      </c>
      <c r="BB36">
        <v>0</v>
      </c>
      <c r="BC36">
        <v>0</v>
      </c>
      <c r="BD36">
        <v>0</v>
      </c>
      <c r="BE36">
        <v>0</v>
      </c>
      <c r="BF36">
        <v>0</v>
      </c>
      <c r="BG36">
        <v>0</v>
      </c>
      <c r="BH36">
        <v>0</v>
      </c>
      <c r="BI36">
        <v>6.49458242984975E-3</v>
      </c>
      <c r="BJ36">
        <v>1.1374757640107E-3</v>
      </c>
    </row>
    <row r="37" spans="1:62" x14ac:dyDescent="0.25">
      <c r="A37">
        <v>1784</v>
      </c>
      <c r="B37">
        <v>1.09914094538271E-2</v>
      </c>
      <c r="C37">
        <v>-3.0453962703050799</v>
      </c>
      <c r="D37">
        <v>2.0429026623510899E-3</v>
      </c>
      <c r="E37">
        <v>-4.7269523631725101E-4</v>
      </c>
      <c r="F37">
        <v>0</v>
      </c>
      <c r="G37">
        <v>-6.0612011718882003E-3</v>
      </c>
      <c r="H37">
        <v>9.4011210298084E-4</v>
      </c>
      <c r="I37">
        <v>4.7999543426625602E-2</v>
      </c>
      <c r="J37">
        <v>1.7113769298289901E-2</v>
      </c>
      <c r="K37">
        <v>2.52766852813275E-3</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s="90">
        <v>2.7057232621085999E-8</v>
      </c>
      <c r="AR37">
        <v>0</v>
      </c>
      <c r="AS37">
        <v>0</v>
      </c>
      <c r="AT37">
        <v>0</v>
      </c>
      <c r="AU37">
        <v>0</v>
      </c>
      <c r="AV37">
        <v>0</v>
      </c>
      <c r="AW37">
        <v>0</v>
      </c>
      <c r="AX37">
        <v>0</v>
      </c>
      <c r="AY37">
        <v>0</v>
      </c>
      <c r="AZ37">
        <v>0</v>
      </c>
      <c r="BA37">
        <v>0</v>
      </c>
      <c r="BB37">
        <v>0</v>
      </c>
      <c r="BC37">
        <v>0</v>
      </c>
      <c r="BD37">
        <v>0</v>
      </c>
      <c r="BE37">
        <v>0</v>
      </c>
      <c r="BF37">
        <v>0</v>
      </c>
      <c r="BG37">
        <v>0</v>
      </c>
      <c r="BH37">
        <v>0</v>
      </c>
      <c r="BI37">
        <v>6.6559179215062896E-3</v>
      </c>
      <c r="BJ37">
        <v>1.17194472655648E-3</v>
      </c>
    </row>
    <row r="38" spans="1:62" x14ac:dyDescent="0.25">
      <c r="A38">
        <v>1785</v>
      </c>
      <c r="B38">
        <v>-2.5701168671172801E-2</v>
      </c>
      <c r="C38">
        <v>-0.31178893004656399</v>
      </c>
      <c r="D38">
        <v>2.3324752678162099E-4</v>
      </c>
      <c r="E38">
        <v>-7.87076957807579E-3</v>
      </c>
      <c r="F38">
        <v>0</v>
      </c>
      <c r="G38">
        <v>-6.2864410399200996E-3</v>
      </c>
      <c r="H38">
        <v>1.3391229053228201E-3</v>
      </c>
      <c r="I38">
        <v>4.9405452609764498E-2</v>
      </c>
      <c r="J38">
        <v>1.7611922880700299E-2</v>
      </c>
      <c r="K38">
        <v>2.6018675713016699E-3</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s="90">
        <v>2.7853033580558399E-8</v>
      </c>
      <c r="AR38">
        <v>0</v>
      </c>
      <c r="AS38">
        <v>0</v>
      </c>
      <c r="AT38">
        <v>0</v>
      </c>
      <c r="AU38">
        <v>0</v>
      </c>
      <c r="AV38">
        <v>0</v>
      </c>
      <c r="AW38">
        <v>0</v>
      </c>
      <c r="AX38">
        <v>0</v>
      </c>
      <c r="AY38">
        <v>0</v>
      </c>
      <c r="AZ38">
        <v>0</v>
      </c>
      <c r="BA38">
        <v>0</v>
      </c>
      <c r="BB38">
        <v>0</v>
      </c>
      <c r="BC38">
        <v>0</v>
      </c>
      <c r="BD38">
        <v>0</v>
      </c>
      <c r="BE38">
        <v>0</v>
      </c>
      <c r="BF38">
        <v>0</v>
      </c>
      <c r="BG38">
        <v>0</v>
      </c>
      <c r="BH38">
        <v>0</v>
      </c>
      <c r="BI38">
        <v>7.2927017547497301E-3</v>
      </c>
      <c r="BJ38">
        <v>1.20641368910226E-3</v>
      </c>
    </row>
    <row r="39" spans="1:62" x14ac:dyDescent="0.25">
      <c r="A39">
        <v>1786</v>
      </c>
      <c r="B39">
        <v>-4.49990934758603E-2</v>
      </c>
      <c r="C39">
        <v>-5.4343722181830402E-2</v>
      </c>
      <c r="D39">
        <v>1.2896378960465099E-3</v>
      </c>
      <c r="E39">
        <v>-3.47914973404367E-3</v>
      </c>
      <c r="F39">
        <v>0</v>
      </c>
      <c r="G39">
        <v>-6.5134439043489003E-3</v>
      </c>
      <c r="H39">
        <v>1.23923350799814E-3</v>
      </c>
      <c r="I39">
        <v>5.0811030035014797E-2</v>
      </c>
      <c r="J39">
        <v>1.8109785285132299E-2</v>
      </c>
      <c r="K39">
        <v>2.6760584329759999E-3</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s="90">
        <v>2.8648834540003701E-8</v>
      </c>
      <c r="AR39">
        <v>0</v>
      </c>
      <c r="AS39">
        <v>0</v>
      </c>
      <c r="AT39">
        <v>0</v>
      </c>
      <c r="AU39">
        <v>0</v>
      </c>
      <c r="AV39">
        <v>0</v>
      </c>
      <c r="AW39">
        <v>0</v>
      </c>
      <c r="AX39">
        <v>0</v>
      </c>
      <c r="AY39">
        <v>0</v>
      </c>
      <c r="AZ39">
        <v>0</v>
      </c>
      <c r="BA39">
        <v>0</v>
      </c>
      <c r="BB39">
        <v>0</v>
      </c>
      <c r="BC39">
        <v>0</v>
      </c>
      <c r="BD39">
        <v>0</v>
      </c>
      <c r="BE39">
        <v>0</v>
      </c>
      <c r="BF39">
        <v>0</v>
      </c>
      <c r="BG39">
        <v>0</v>
      </c>
      <c r="BH39">
        <v>0</v>
      </c>
      <c r="BI39">
        <v>7.3021667064482598E-3</v>
      </c>
      <c r="BJ39">
        <v>1.24088265164804E-3</v>
      </c>
    </row>
    <row r="40" spans="1:62" x14ac:dyDescent="0.25">
      <c r="A40">
        <v>1787</v>
      </c>
      <c r="B40">
        <v>-3.1301779022735302E-2</v>
      </c>
      <c r="C40">
        <v>0.15166222378755501</v>
      </c>
      <c r="D40">
        <v>7.9404653450382496E-4</v>
      </c>
      <c r="E40">
        <v>-8.3316070269983094E-3</v>
      </c>
      <c r="F40">
        <v>0</v>
      </c>
      <c r="G40">
        <v>-6.7422182082465002E-3</v>
      </c>
      <c r="H40">
        <v>1.6584806636494799E-3</v>
      </c>
      <c r="I40">
        <v>5.2216275874138698E-2</v>
      </c>
      <c r="J40">
        <v>1.8607356962225499E-2</v>
      </c>
      <c r="K40">
        <v>2.7502411177069098E-3</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s="90">
        <v>2.9444635499449E-8</v>
      </c>
      <c r="AR40">
        <v>0</v>
      </c>
      <c r="AS40">
        <v>0</v>
      </c>
      <c r="AT40">
        <v>0</v>
      </c>
      <c r="AU40">
        <v>0</v>
      </c>
      <c r="AV40">
        <v>0</v>
      </c>
      <c r="AW40">
        <v>0</v>
      </c>
      <c r="AX40">
        <v>0</v>
      </c>
      <c r="AY40">
        <v>0</v>
      </c>
      <c r="AZ40">
        <v>0</v>
      </c>
      <c r="BA40">
        <v>0</v>
      </c>
      <c r="BB40">
        <v>0</v>
      </c>
      <c r="BC40">
        <v>0</v>
      </c>
      <c r="BD40">
        <v>0</v>
      </c>
      <c r="BE40">
        <v>0</v>
      </c>
      <c r="BF40">
        <v>0</v>
      </c>
      <c r="BG40">
        <v>0</v>
      </c>
      <c r="BH40">
        <v>0</v>
      </c>
      <c r="BI40">
        <v>8.2307286056003594E-3</v>
      </c>
      <c r="BJ40">
        <v>1.27535161419382E-3</v>
      </c>
    </row>
    <row r="41" spans="1:62" x14ac:dyDescent="0.25">
      <c r="A41">
        <v>1788</v>
      </c>
      <c r="B41">
        <v>3.7309597930389599E-2</v>
      </c>
      <c r="C41">
        <v>0.13836946104081699</v>
      </c>
      <c r="D41">
        <v>-4.8896951628575797E-4</v>
      </c>
      <c r="E41">
        <v>-1.9207074823714101E-2</v>
      </c>
      <c r="F41">
        <v>0</v>
      </c>
      <c r="G41">
        <v>-6.9727011773362E-3</v>
      </c>
      <c r="H41">
        <v>2.7459283402749999E-3</v>
      </c>
      <c r="I41">
        <v>5.3621190298757698E-2</v>
      </c>
      <c r="J41">
        <v>1.9104638361455002E-2</v>
      </c>
      <c r="K41">
        <v>2.82441563003847E-3</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s="90">
        <v>3.0240436458894298E-8</v>
      </c>
      <c r="AR41">
        <v>0</v>
      </c>
      <c r="AS41">
        <v>0</v>
      </c>
      <c r="AT41">
        <v>0</v>
      </c>
      <c r="AU41">
        <v>0</v>
      </c>
      <c r="AV41">
        <v>0</v>
      </c>
      <c r="AW41">
        <v>0</v>
      </c>
      <c r="AX41">
        <v>0</v>
      </c>
      <c r="AY41">
        <v>0</v>
      </c>
      <c r="AZ41">
        <v>0</v>
      </c>
      <c r="BA41">
        <v>0</v>
      </c>
      <c r="BB41">
        <v>0</v>
      </c>
      <c r="BC41">
        <v>0</v>
      </c>
      <c r="BD41">
        <v>0</v>
      </c>
      <c r="BE41">
        <v>0</v>
      </c>
      <c r="BF41">
        <v>0</v>
      </c>
      <c r="BG41">
        <v>0</v>
      </c>
      <c r="BH41">
        <v>0</v>
      </c>
      <c r="BI41">
        <v>1.03834199079763E-2</v>
      </c>
      <c r="BJ41">
        <v>1.3098205767396E-3</v>
      </c>
    </row>
    <row r="42" spans="1:62" x14ac:dyDescent="0.25">
      <c r="A42">
        <v>1789</v>
      </c>
      <c r="B42">
        <v>0.117449807891327</v>
      </c>
      <c r="C42">
        <v>0.217801210049229</v>
      </c>
      <c r="D42" s="90">
        <v>-4.2765571080194203E-5</v>
      </c>
      <c r="E42">
        <v>-1.32524798769747E-2</v>
      </c>
      <c r="F42">
        <v>0</v>
      </c>
      <c r="G42">
        <v>-7.2049003241444996E-3</v>
      </c>
      <c r="H42">
        <v>2.0309816642816998E-3</v>
      </c>
      <c r="I42">
        <v>5.5025773480366899E-2</v>
      </c>
      <c r="J42">
        <v>1.9601629931137302E-2</v>
      </c>
      <c r="K42">
        <v>2.8985819745050798E-3</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s="90">
        <v>3.10362374183396E-8</v>
      </c>
      <c r="AR42">
        <v>0</v>
      </c>
      <c r="AS42">
        <v>0</v>
      </c>
      <c r="AT42">
        <v>0</v>
      </c>
      <c r="AU42">
        <v>0</v>
      </c>
      <c r="AV42">
        <v>0</v>
      </c>
      <c r="AW42">
        <v>0</v>
      </c>
      <c r="AX42">
        <v>0</v>
      </c>
      <c r="AY42">
        <v>0</v>
      </c>
      <c r="AZ42">
        <v>0</v>
      </c>
      <c r="BA42">
        <v>0</v>
      </c>
      <c r="BB42">
        <v>0</v>
      </c>
      <c r="BC42">
        <v>0</v>
      </c>
      <c r="BD42">
        <v>0</v>
      </c>
      <c r="BE42">
        <v>0</v>
      </c>
      <c r="BF42">
        <v>0</v>
      </c>
      <c r="BG42">
        <v>0</v>
      </c>
      <c r="BH42">
        <v>0</v>
      </c>
      <c r="BI42">
        <v>9.1739948193769408E-3</v>
      </c>
      <c r="BJ42">
        <v>1.3442895392853801E-3</v>
      </c>
    </row>
    <row r="43" spans="1:62" x14ac:dyDescent="0.25">
      <c r="A43">
        <v>1790</v>
      </c>
      <c r="B43">
        <v>0.14462602859445201</v>
      </c>
      <c r="C43">
        <v>-5.0680728559543697E-2</v>
      </c>
      <c r="D43" s="90">
        <v>-8.2669025583034095E-5</v>
      </c>
      <c r="E43">
        <v>-1.43342779202098E-2</v>
      </c>
      <c r="F43">
        <v>0</v>
      </c>
      <c r="G43">
        <v>-7.4644972612032002E-3</v>
      </c>
      <c r="H43">
        <v>2.17725038896975E-3</v>
      </c>
      <c r="I43">
        <v>5.6430025590327199E-2</v>
      </c>
      <c r="J43">
        <v>2.00983321184325E-2</v>
      </c>
      <c r="K43">
        <v>2.9727401556337201E-3</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s="90">
        <v>3.1832038377784902E-8</v>
      </c>
      <c r="AR43">
        <v>0</v>
      </c>
      <c r="AS43">
        <v>0</v>
      </c>
      <c r="AT43">
        <v>0</v>
      </c>
      <c r="AU43">
        <v>0</v>
      </c>
      <c r="AV43">
        <v>0</v>
      </c>
      <c r="AW43">
        <v>0</v>
      </c>
      <c r="AX43">
        <v>0</v>
      </c>
      <c r="AY43">
        <v>0</v>
      </c>
      <c r="AZ43">
        <v>0</v>
      </c>
      <c r="BA43">
        <v>0</v>
      </c>
      <c r="BB43">
        <v>0</v>
      </c>
      <c r="BC43">
        <v>0</v>
      </c>
      <c r="BD43">
        <v>0</v>
      </c>
      <c r="BE43">
        <v>0</v>
      </c>
      <c r="BF43">
        <v>0</v>
      </c>
      <c r="BG43">
        <v>0</v>
      </c>
      <c r="BH43">
        <v>0</v>
      </c>
      <c r="BI43">
        <v>9.6433302082698201E-3</v>
      </c>
      <c r="BJ43">
        <v>1.3787585018311601E-3</v>
      </c>
    </row>
    <row r="44" spans="1:62" x14ac:dyDescent="0.25">
      <c r="A44">
        <v>1791</v>
      </c>
      <c r="B44">
        <v>0.13052309890695199</v>
      </c>
      <c r="C44">
        <v>0.10515062839028901</v>
      </c>
      <c r="D44">
        <v>9.2152687562819103E-4</v>
      </c>
      <c r="E44">
        <v>-6.9396774566144997E-3</v>
      </c>
      <c r="F44">
        <v>0</v>
      </c>
      <c r="G44">
        <v>-7.7514385009118999E-3</v>
      </c>
      <c r="H44">
        <v>1.52675581361033E-3</v>
      </c>
      <c r="I44">
        <v>5.7833946799862299E-2</v>
      </c>
      <c r="J44">
        <v>2.0594745369350499E-2</v>
      </c>
      <c r="K44">
        <v>3.04689017794306E-3</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s="90">
        <v>3.2627839337230198E-8</v>
      </c>
      <c r="AR44">
        <v>0</v>
      </c>
      <c r="AS44">
        <v>0</v>
      </c>
      <c r="AT44">
        <v>0</v>
      </c>
      <c r="AU44">
        <v>0</v>
      </c>
      <c r="AV44">
        <v>0</v>
      </c>
      <c r="AW44">
        <v>0</v>
      </c>
      <c r="AX44">
        <v>0</v>
      </c>
      <c r="AY44">
        <v>0</v>
      </c>
      <c r="AZ44">
        <v>0</v>
      </c>
      <c r="BA44">
        <v>0</v>
      </c>
      <c r="BB44">
        <v>0</v>
      </c>
      <c r="BC44">
        <v>0</v>
      </c>
      <c r="BD44">
        <v>0</v>
      </c>
      <c r="BE44">
        <v>0</v>
      </c>
      <c r="BF44">
        <v>0</v>
      </c>
      <c r="BG44">
        <v>0</v>
      </c>
      <c r="BH44">
        <v>0</v>
      </c>
      <c r="BI44">
        <v>8.6283790481223501E-3</v>
      </c>
      <c r="BJ44">
        <v>1.4132274643769401E-3</v>
      </c>
    </row>
    <row r="45" spans="1:62" x14ac:dyDescent="0.25">
      <c r="A45">
        <v>1792</v>
      </c>
      <c r="B45">
        <v>0.112348416289764</v>
      </c>
      <c r="C45">
        <v>0.21596772852325899</v>
      </c>
      <c r="D45">
        <v>1.48338313514528E-3</v>
      </c>
      <c r="E45">
        <v>-3.8696640608607202E-3</v>
      </c>
      <c r="F45">
        <v>0</v>
      </c>
      <c r="G45">
        <v>-8.0399910248139996E-3</v>
      </c>
      <c r="H45">
        <v>1.39287761534227E-3</v>
      </c>
      <c r="I45">
        <v>5.9237537280066997E-2</v>
      </c>
      <c r="J45">
        <v>2.1090870128753401E-2</v>
      </c>
      <c r="K45">
        <v>3.1210320459422198E-3</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s="90">
        <v>3.3423640296648401E-8</v>
      </c>
      <c r="AR45">
        <v>0</v>
      </c>
      <c r="AS45">
        <v>0</v>
      </c>
      <c r="AT45">
        <v>0</v>
      </c>
      <c r="AU45">
        <v>0</v>
      </c>
      <c r="AV45">
        <v>0</v>
      </c>
      <c r="AW45">
        <v>0</v>
      </c>
      <c r="AX45">
        <v>0</v>
      </c>
      <c r="AY45">
        <v>0</v>
      </c>
      <c r="AZ45">
        <v>0</v>
      </c>
      <c r="BA45">
        <v>0</v>
      </c>
      <c r="BB45">
        <v>0</v>
      </c>
      <c r="BC45">
        <v>0</v>
      </c>
      <c r="BD45">
        <v>0</v>
      </c>
      <c r="BE45">
        <v>0</v>
      </c>
      <c r="BF45">
        <v>0</v>
      </c>
      <c r="BG45">
        <v>0</v>
      </c>
      <c r="BH45">
        <v>0</v>
      </c>
      <c r="BI45">
        <v>8.6577897262343894E-3</v>
      </c>
      <c r="BJ45">
        <v>1.4476964269227201E-3</v>
      </c>
    </row>
    <row r="46" spans="1:62" x14ac:dyDescent="0.25">
      <c r="A46">
        <v>1793</v>
      </c>
      <c r="B46">
        <v>8.1568460235077106E-2</v>
      </c>
      <c r="C46">
        <v>0.19572452212378699</v>
      </c>
      <c r="D46">
        <v>1.1565750894706199E-3</v>
      </c>
      <c r="E46">
        <v>-4.3870784365180101E-3</v>
      </c>
      <c r="F46">
        <v>0</v>
      </c>
      <c r="G46">
        <v>-8.3301366964970997E-3</v>
      </c>
      <c r="H46">
        <v>1.2863791501306701E-3</v>
      </c>
      <c r="I46">
        <v>6.0640797201902803E-2</v>
      </c>
      <c r="J46">
        <v>2.15867068403609E-2</v>
      </c>
      <c r="K46">
        <v>3.1951657641337999E-3</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s="90">
        <v>3.4219441256093697E-8</v>
      </c>
      <c r="AR46">
        <v>0</v>
      </c>
      <c r="AS46">
        <v>0</v>
      </c>
      <c r="AT46">
        <v>0</v>
      </c>
      <c r="AU46">
        <v>0</v>
      </c>
      <c r="AV46">
        <v>0</v>
      </c>
      <c r="AW46">
        <v>0</v>
      </c>
      <c r="AX46">
        <v>0</v>
      </c>
      <c r="AY46">
        <v>0</v>
      </c>
      <c r="AZ46">
        <v>0</v>
      </c>
      <c r="BA46">
        <v>0</v>
      </c>
      <c r="BB46">
        <v>0</v>
      </c>
      <c r="BC46">
        <v>0</v>
      </c>
      <c r="BD46">
        <v>0</v>
      </c>
      <c r="BE46">
        <v>0</v>
      </c>
      <c r="BF46">
        <v>0</v>
      </c>
      <c r="BG46">
        <v>0</v>
      </c>
      <c r="BH46">
        <v>0</v>
      </c>
      <c r="BI46">
        <v>8.46982170023069E-3</v>
      </c>
      <c r="BJ46">
        <v>1.4821653894684999E-3</v>
      </c>
    </row>
    <row r="47" spans="1:62" x14ac:dyDescent="0.25">
      <c r="A47">
        <v>1794</v>
      </c>
      <c r="B47">
        <v>4.5702713164764597E-2</v>
      </c>
      <c r="C47">
        <v>0.215489482080235</v>
      </c>
      <c r="D47">
        <v>-6.4938860195970505E-4</v>
      </c>
      <c r="E47">
        <v>-1.6228417621827699E-2</v>
      </c>
      <c r="F47">
        <v>0</v>
      </c>
      <c r="G47">
        <v>-8.6218291978106005E-3</v>
      </c>
      <c r="H47">
        <v>2.2434581126385199E-3</v>
      </c>
      <c r="I47">
        <v>6.2043726736196403E-2</v>
      </c>
      <c r="J47">
        <v>2.2082255946753698E-2</v>
      </c>
      <c r="K47">
        <v>3.2692913370108898E-3</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s="90">
        <v>3.5015242215566097E-8</v>
      </c>
      <c r="AR47">
        <v>0</v>
      </c>
      <c r="AS47">
        <v>0</v>
      </c>
      <c r="AT47">
        <v>0</v>
      </c>
      <c r="AU47">
        <v>0</v>
      </c>
      <c r="AV47">
        <v>0</v>
      </c>
      <c r="AW47">
        <v>0</v>
      </c>
      <c r="AX47">
        <v>0</v>
      </c>
      <c r="AY47">
        <v>0</v>
      </c>
      <c r="AZ47">
        <v>0</v>
      </c>
      <c r="BA47">
        <v>0</v>
      </c>
      <c r="BB47">
        <v>0</v>
      </c>
      <c r="BC47">
        <v>0</v>
      </c>
      <c r="BD47">
        <v>0</v>
      </c>
      <c r="BE47">
        <v>0</v>
      </c>
      <c r="BF47">
        <v>0</v>
      </c>
      <c r="BG47">
        <v>0</v>
      </c>
      <c r="BH47">
        <v>0</v>
      </c>
      <c r="BI47">
        <v>1.0326871032329699E-2</v>
      </c>
      <c r="BJ47">
        <v>1.5166343520142699E-3</v>
      </c>
    </row>
    <row r="48" spans="1:62" x14ac:dyDescent="0.25">
      <c r="A48">
        <v>1795</v>
      </c>
      <c r="B48">
        <v>7.8088899225771001E-3</v>
      </c>
      <c r="C48">
        <v>-0.163848227942861</v>
      </c>
      <c r="D48">
        <v>5.1192114514399397E-4</v>
      </c>
      <c r="E48">
        <v>-1.22187597869335E-2</v>
      </c>
      <c r="F48">
        <v>0</v>
      </c>
      <c r="G48">
        <v>-8.9150884724876998E-3</v>
      </c>
      <c r="H48">
        <v>2.0973009817446199E-3</v>
      </c>
      <c r="I48">
        <v>6.3446326053641602E-2</v>
      </c>
      <c r="J48">
        <v>2.2577517889377799E-2</v>
      </c>
      <c r="K48">
        <v>3.3434087690583799E-3</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s="90">
        <v>3.5811043174984301E-8</v>
      </c>
      <c r="AR48">
        <v>0</v>
      </c>
      <c r="AS48">
        <v>0</v>
      </c>
      <c r="AT48">
        <v>0</v>
      </c>
      <c r="AU48">
        <v>0</v>
      </c>
      <c r="AV48">
        <v>0</v>
      </c>
      <c r="AW48">
        <v>0</v>
      </c>
      <c r="AX48">
        <v>0</v>
      </c>
      <c r="AY48">
        <v>0</v>
      </c>
      <c r="AZ48">
        <v>0</v>
      </c>
      <c r="BA48">
        <v>0</v>
      </c>
      <c r="BB48">
        <v>0</v>
      </c>
      <c r="BC48">
        <v>0</v>
      </c>
      <c r="BD48">
        <v>0</v>
      </c>
      <c r="BE48">
        <v>0</v>
      </c>
      <c r="BF48">
        <v>0</v>
      </c>
      <c r="BG48">
        <v>0</v>
      </c>
      <c r="BH48">
        <v>0</v>
      </c>
      <c r="BI48">
        <v>1.0332804537097199E-2</v>
      </c>
      <c r="BJ48">
        <v>1.55110331456005E-3</v>
      </c>
    </row>
    <row r="49" spans="1:62" x14ac:dyDescent="0.25">
      <c r="A49">
        <v>1796</v>
      </c>
      <c r="B49">
        <v>-2.6059982147735299E-2</v>
      </c>
      <c r="C49">
        <v>0.13185453784565401</v>
      </c>
      <c r="D49">
        <v>5.0167249752185498E-4</v>
      </c>
      <c r="E49">
        <v>-7.2350667775652197E-3</v>
      </c>
      <c r="F49">
        <v>0</v>
      </c>
      <c r="G49">
        <v>-9.2098494653223006E-3</v>
      </c>
      <c r="H49">
        <v>1.3682815552158801E-3</v>
      </c>
      <c r="I49">
        <v>6.4848595324803499E-2</v>
      </c>
      <c r="J49">
        <v>2.3072493108548701E-2</v>
      </c>
      <c r="K49">
        <v>3.41751806475346E-3</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s="90">
        <v>3.6606844134429603E-8</v>
      </c>
      <c r="AR49">
        <v>0</v>
      </c>
      <c r="AS49">
        <v>0</v>
      </c>
      <c r="AT49">
        <v>0</v>
      </c>
      <c r="AU49">
        <v>0</v>
      </c>
      <c r="AV49">
        <v>0</v>
      </c>
      <c r="AW49">
        <v>0</v>
      </c>
      <c r="AX49">
        <v>0</v>
      </c>
      <c r="AY49">
        <v>0</v>
      </c>
      <c r="AZ49">
        <v>0</v>
      </c>
      <c r="BA49">
        <v>0</v>
      </c>
      <c r="BB49">
        <v>0</v>
      </c>
      <c r="BC49">
        <v>0</v>
      </c>
      <c r="BD49">
        <v>0</v>
      </c>
      <c r="BE49">
        <v>0</v>
      </c>
      <c r="BF49">
        <v>0</v>
      </c>
      <c r="BG49">
        <v>0</v>
      </c>
      <c r="BH49">
        <v>0</v>
      </c>
      <c r="BI49">
        <v>8.8937250307826003E-3</v>
      </c>
      <c r="BJ49">
        <v>1.58557227710583E-3</v>
      </c>
    </row>
    <row r="50" spans="1:62" x14ac:dyDescent="0.25">
      <c r="A50">
        <v>1797</v>
      </c>
      <c r="B50">
        <v>-5.1098922577422802E-2</v>
      </c>
      <c r="C50">
        <v>3.5266678178743398E-2</v>
      </c>
      <c r="D50">
        <v>5.3852789975784203E-4</v>
      </c>
      <c r="E50">
        <v>-1.36706722668414E-2</v>
      </c>
      <c r="F50">
        <v>0</v>
      </c>
      <c r="G50">
        <v>-9.5060856078031004E-3</v>
      </c>
      <c r="H50">
        <v>2.3165497273844198E-3</v>
      </c>
      <c r="I50">
        <v>6.6250534720109902E-2</v>
      </c>
      <c r="J50">
        <v>2.3567182043454999E-2</v>
      </c>
      <c r="K50">
        <v>3.4916192285647202E-3</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s="90">
        <v>3.7402645093902003E-8</v>
      </c>
      <c r="AR50">
        <v>0</v>
      </c>
      <c r="AS50">
        <v>0</v>
      </c>
      <c r="AT50">
        <v>0</v>
      </c>
      <c r="AU50">
        <v>0</v>
      </c>
      <c r="AV50">
        <v>0</v>
      </c>
      <c r="AW50">
        <v>0</v>
      </c>
      <c r="AX50">
        <v>0</v>
      </c>
      <c r="AY50">
        <v>0</v>
      </c>
      <c r="AZ50">
        <v>0</v>
      </c>
      <c r="BA50">
        <v>0</v>
      </c>
      <c r="BB50">
        <v>0</v>
      </c>
      <c r="BC50">
        <v>0</v>
      </c>
      <c r="BD50">
        <v>0</v>
      </c>
      <c r="BE50">
        <v>0</v>
      </c>
      <c r="BF50">
        <v>0</v>
      </c>
      <c r="BG50">
        <v>0</v>
      </c>
      <c r="BH50">
        <v>0</v>
      </c>
      <c r="BI50">
        <v>1.0983386923965501E-2</v>
      </c>
      <c r="BJ50">
        <v>1.62004123965161E-3</v>
      </c>
    </row>
    <row r="51" spans="1:62" x14ac:dyDescent="0.25">
      <c r="A51">
        <v>1798</v>
      </c>
      <c r="B51">
        <v>-6.3329781952422795E-2</v>
      </c>
      <c r="C51">
        <v>0.176899324696077</v>
      </c>
      <c r="D51">
        <v>1.17906911168231E-4</v>
      </c>
      <c r="E51">
        <v>-1.71292742232406E-2</v>
      </c>
      <c r="F51">
        <v>0</v>
      </c>
      <c r="G51">
        <v>-9.8037864631790993E-3</v>
      </c>
      <c r="H51">
        <v>2.6550911492492098E-3</v>
      </c>
      <c r="I51">
        <v>6.7652144409860296E-2</v>
      </c>
      <c r="J51">
        <v>2.40615851321632E-2</v>
      </c>
      <c r="K51">
        <v>3.5657122649530998E-3</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0</v>
      </c>
      <c r="AO51">
        <v>0</v>
      </c>
      <c r="AP51">
        <v>0</v>
      </c>
      <c r="AQ51" s="90">
        <v>3.8198446053347299E-8</v>
      </c>
      <c r="AR51">
        <v>0</v>
      </c>
      <c r="AS51">
        <v>0</v>
      </c>
      <c r="AT51">
        <v>0</v>
      </c>
      <c r="AU51">
        <v>0</v>
      </c>
      <c r="AV51">
        <v>0</v>
      </c>
      <c r="AW51">
        <v>0</v>
      </c>
      <c r="AX51">
        <v>0</v>
      </c>
      <c r="AY51">
        <v>0</v>
      </c>
      <c r="AZ51">
        <v>0</v>
      </c>
      <c r="BA51">
        <v>0</v>
      </c>
      <c r="BB51">
        <v>0</v>
      </c>
      <c r="BC51">
        <v>0</v>
      </c>
      <c r="BD51">
        <v>0</v>
      </c>
      <c r="BE51">
        <v>0</v>
      </c>
      <c r="BF51">
        <v>0</v>
      </c>
      <c r="BG51">
        <v>0</v>
      </c>
      <c r="BH51">
        <v>0</v>
      </c>
      <c r="BI51">
        <v>1.19676567668474E-2</v>
      </c>
      <c r="BJ51">
        <v>1.65451020219739E-3</v>
      </c>
    </row>
    <row r="52" spans="1:62" x14ac:dyDescent="0.25">
      <c r="A52">
        <v>1799</v>
      </c>
      <c r="B52">
        <v>-6.0802487030547803E-2</v>
      </c>
      <c r="C52">
        <v>0.23345251379010601</v>
      </c>
      <c r="D52" s="90">
        <v>-9.6406422413566797E-5</v>
      </c>
      <c r="E52">
        <v>-1.5065268017012801E-2</v>
      </c>
      <c r="F52">
        <v>0</v>
      </c>
      <c r="G52">
        <v>-1.0102893401811501E-2</v>
      </c>
      <c r="H52">
        <v>2.2643408968099901E-3</v>
      </c>
      <c r="I52">
        <v>6.9053424564221796E-2</v>
      </c>
      <c r="J52">
        <v>2.4555702811620801E-2</v>
      </c>
      <c r="K52">
        <v>3.6397971783714302E-3</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s="90">
        <v>3.8994247012792601E-8</v>
      </c>
      <c r="AR52">
        <v>0</v>
      </c>
      <c r="AS52">
        <v>0</v>
      </c>
      <c r="AT52">
        <v>0</v>
      </c>
      <c r="AU52">
        <v>0</v>
      </c>
      <c r="AV52">
        <v>0</v>
      </c>
      <c r="AW52">
        <v>0</v>
      </c>
      <c r="AX52">
        <v>0</v>
      </c>
      <c r="AY52">
        <v>0</v>
      </c>
      <c r="AZ52">
        <v>0</v>
      </c>
      <c r="BA52">
        <v>0</v>
      </c>
      <c r="BB52">
        <v>0</v>
      </c>
      <c r="BC52">
        <v>0</v>
      </c>
      <c r="BD52">
        <v>0</v>
      </c>
      <c r="BE52">
        <v>0</v>
      </c>
      <c r="BF52">
        <v>0</v>
      </c>
      <c r="BG52">
        <v>0</v>
      </c>
      <c r="BH52">
        <v>0</v>
      </c>
      <c r="BI52">
        <v>1.1037857583112201E-2</v>
      </c>
      <c r="BJ52">
        <v>1.68897916474317E-3</v>
      </c>
    </row>
    <row r="53" spans="1:62" x14ac:dyDescent="0.25">
      <c r="A53">
        <v>1800</v>
      </c>
      <c r="B53">
        <v>-4.2596603241485301E-2</v>
      </c>
      <c r="C53">
        <v>-0.14933365414136801</v>
      </c>
      <c r="D53">
        <v>-8.9778890380825399E-4</v>
      </c>
      <c r="E53">
        <v>-1.8135996650654601E-2</v>
      </c>
      <c r="F53">
        <v>0</v>
      </c>
      <c r="G53">
        <v>-1.04621097733405E-2</v>
      </c>
      <c r="H53">
        <v>2.4201910374977999E-3</v>
      </c>
      <c r="I53">
        <v>7.0454375353226101E-2</v>
      </c>
      <c r="J53">
        <v>2.50495355176612E-2</v>
      </c>
      <c r="K53">
        <v>3.7138739732632E-3</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s="90">
        <v>3.9790047972237903E-8</v>
      </c>
      <c r="AR53">
        <v>0</v>
      </c>
      <c r="AS53">
        <v>0</v>
      </c>
      <c r="AT53">
        <v>0</v>
      </c>
      <c r="AU53">
        <v>0</v>
      </c>
      <c r="AV53">
        <v>0</v>
      </c>
      <c r="AW53">
        <v>0</v>
      </c>
      <c r="AX53">
        <v>0</v>
      </c>
      <c r="AY53">
        <v>0</v>
      </c>
      <c r="AZ53">
        <v>0</v>
      </c>
      <c r="BA53">
        <v>0</v>
      </c>
      <c r="BB53">
        <v>0</v>
      </c>
      <c r="BC53">
        <v>0</v>
      </c>
      <c r="BD53">
        <v>0</v>
      </c>
      <c r="BE53">
        <v>0</v>
      </c>
      <c r="BF53">
        <v>0</v>
      </c>
      <c r="BG53">
        <v>0</v>
      </c>
      <c r="BH53">
        <v>0</v>
      </c>
      <c r="BI53">
        <v>1.13480968048727E-2</v>
      </c>
      <c r="BJ53">
        <v>1.72344812728895E-3</v>
      </c>
    </row>
    <row r="54" spans="1:62" x14ac:dyDescent="0.25">
      <c r="A54">
        <v>1801</v>
      </c>
      <c r="B54">
        <v>-1.27214811711728E-2</v>
      </c>
      <c r="C54">
        <v>0.117349029813704</v>
      </c>
      <c r="D54" s="90">
        <v>9.2913647106018601E-5</v>
      </c>
      <c r="E54">
        <v>-1.61923676706697E-2</v>
      </c>
      <c r="F54">
        <v>0</v>
      </c>
      <c r="G54">
        <v>-1.0881455956559601E-2</v>
      </c>
      <c r="H54">
        <v>2.5072193678581699E-3</v>
      </c>
      <c r="I54">
        <v>7.1854996946778105E-2</v>
      </c>
      <c r="J54">
        <v>2.5543083685007E-2</v>
      </c>
      <c r="K54">
        <v>3.7879426540647302E-3</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s="90">
        <v>4.05858489316561E-8</v>
      </c>
      <c r="AR54">
        <v>0</v>
      </c>
      <c r="AS54">
        <v>0</v>
      </c>
      <c r="AT54">
        <v>0</v>
      </c>
      <c r="AU54">
        <v>0</v>
      </c>
      <c r="AV54">
        <v>0</v>
      </c>
      <c r="AW54">
        <v>0</v>
      </c>
      <c r="AX54">
        <v>0</v>
      </c>
      <c r="AY54">
        <v>0</v>
      </c>
      <c r="AZ54">
        <v>0</v>
      </c>
      <c r="BA54">
        <v>0</v>
      </c>
      <c r="BB54">
        <v>0</v>
      </c>
      <c r="BC54">
        <v>0</v>
      </c>
      <c r="BD54">
        <v>0</v>
      </c>
      <c r="BE54">
        <v>0</v>
      </c>
      <c r="BF54">
        <v>0</v>
      </c>
      <c r="BG54">
        <v>0</v>
      </c>
      <c r="BH54">
        <v>0</v>
      </c>
      <c r="BI54">
        <v>1.17830141758402E-2</v>
      </c>
      <c r="BJ54">
        <v>1.75791708983473E-3</v>
      </c>
    </row>
    <row r="55" spans="1:62" x14ac:dyDescent="0.25">
      <c r="A55">
        <v>1802</v>
      </c>
      <c r="B55">
        <v>1.5421975860077101E-2</v>
      </c>
      <c r="C55">
        <v>0.18257801925306399</v>
      </c>
      <c r="D55">
        <v>-4.5575415625671297E-4</v>
      </c>
      <c r="E55">
        <v>-1.6194998074974501E-2</v>
      </c>
      <c r="F55">
        <v>0</v>
      </c>
      <c r="G55">
        <v>-1.13021017271421E-2</v>
      </c>
      <c r="H55">
        <v>2.2938173258477599E-3</v>
      </c>
      <c r="I55">
        <v>7.3255289514647104E-2</v>
      </c>
      <c r="J55">
        <v>2.60363477472739E-2</v>
      </c>
      <c r="K55">
        <v>3.8620032252047599E-3</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s="90">
        <v>4.1381649891101402E-8</v>
      </c>
      <c r="AR55">
        <v>0</v>
      </c>
      <c r="AS55">
        <v>0</v>
      </c>
      <c r="AT55">
        <v>0</v>
      </c>
      <c r="AU55">
        <v>0</v>
      </c>
      <c r="AV55">
        <v>0</v>
      </c>
      <c r="AW55">
        <v>0</v>
      </c>
      <c r="AX55">
        <v>0</v>
      </c>
      <c r="AY55">
        <v>0</v>
      </c>
      <c r="AZ55">
        <v>0</v>
      </c>
      <c r="BA55">
        <v>0</v>
      </c>
      <c r="BB55">
        <v>0</v>
      </c>
      <c r="BC55">
        <v>0</v>
      </c>
      <c r="BD55">
        <v>0</v>
      </c>
      <c r="BE55">
        <v>0</v>
      </c>
      <c r="BF55">
        <v>0</v>
      </c>
      <c r="BG55">
        <v>0</v>
      </c>
      <c r="BH55">
        <v>0</v>
      </c>
      <c r="BI55">
        <v>1.1166896890477999E-2</v>
      </c>
      <c r="BJ55">
        <v>1.7923860523805101E-3</v>
      </c>
    </row>
    <row r="56" spans="1:62" x14ac:dyDescent="0.25">
      <c r="A56">
        <v>1803</v>
      </c>
      <c r="B56">
        <v>3.2582620391327102E-2</v>
      </c>
      <c r="C56">
        <v>0.218720483191085</v>
      </c>
      <c r="D56">
        <v>1.9051643525500801E-4</v>
      </c>
      <c r="E56">
        <v>-1.23383072530488E-2</v>
      </c>
      <c r="F56">
        <v>0</v>
      </c>
      <c r="G56">
        <v>-1.1724066269092901E-2</v>
      </c>
      <c r="H56">
        <v>1.9778952016047601E-3</v>
      </c>
      <c r="I56">
        <v>7.4655253226471194E-2</v>
      </c>
      <c r="J56">
        <v>2.6529328136975699E-2</v>
      </c>
      <c r="K56">
        <v>3.9360556911031798E-3</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s="90">
        <v>4.2177450850573901E-8</v>
      </c>
      <c r="AR56">
        <v>0</v>
      </c>
      <c r="AS56">
        <v>0</v>
      </c>
      <c r="AT56">
        <v>0</v>
      </c>
      <c r="AU56">
        <v>0</v>
      </c>
      <c r="AV56">
        <v>0</v>
      </c>
      <c r="AW56">
        <v>0</v>
      </c>
      <c r="AX56">
        <v>0</v>
      </c>
      <c r="AY56">
        <v>0</v>
      </c>
      <c r="AZ56">
        <v>0</v>
      </c>
      <c r="BA56">
        <v>0</v>
      </c>
      <c r="BB56">
        <v>0</v>
      </c>
      <c r="BC56">
        <v>0</v>
      </c>
      <c r="BD56">
        <v>0</v>
      </c>
      <c r="BE56">
        <v>0</v>
      </c>
      <c r="BF56">
        <v>0</v>
      </c>
      <c r="BG56">
        <v>0</v>
      </c>
      <c r="BH56">
        <v>0</v>
      </c>
      <c r="BI56">
        <v>1.07573671096232E-2</v>
      </c>
      <c r="BJ56">
        <v>1.8268550149262901E-3</v>
      </c>
    </row>
    <row r="57" spans="1:62" x14ac:dyDescent="0.25">
      <c r="A57">
        <v>1804</v>
      </c>
      <c r="B57">
        <v>3.48603059382021E-2</v>
      </c>
      <c r="C57">
        <v>0.236857881914563</v>
      </c>
      <c r="D57">
        <v>1.4095744697539101E-3</v>
      </c>
      <c r="E57">
        <v>-1.07270165694805E-2</v>
      </c>
      <c r="F57">
        <v>0</v>
      </c>
      <c r="G57">
        <v>-1.2147331185046E-2</v>
      </c>
      <c r="H57">
        <v>2.28329648736745E-3</v>
      </c>
      <c r="I57">
        <v>7.6054888251759101E-2</v>
      </c>
      <c r="J57">
        <v>2.7022025285526701E-2</v>
      </c>
      <c r="K57">
        <v>4.0101000561723697E-3</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s="90">
        <v>4.2973251809992098E-8</v>
      </c>
      <c r="AR57">
        <v>0</v>
      </c>
      <c r="AS57">
        <v>0</v>
      </c>
      <c r="AT57">
        <v>0</v>
      </c>
      <c r="AU57">
        <v>0</v>
      </c>
      <c r="AV57">
        <v>0</v>
      </c>
      <c r="AW57">
        <v>0</v>
      </c>
      <c r="AX57">
        <v>0</v>
      </c>
      <c r="AY57">
        <v>0</v>
      </c>
      <c r="AZ57">
        <v>0</v>
      </c>
      <c r="BA57">
        <v>0</v>
      </c>
      <c r="BB57">
        <v>0</v>
      </c>
      <c r="BC57">
        <v>0</v>
      </c>
      <c r="BD57">
        <v>0</v>
      </c>
      <c r="BE57">
        <v>0</v>
      </c>
      <c r="BF57">
        <v>0</v>
      </c>
      <c r="BG57">
        <v>0</v>
      </c>
      <c r="BH57">
        <v>0</v>
      </c>
      <c r="BI57">
        <v>1.15900465483632E-2</v>
      </c>
      <c r="BJ57">
        <v>1.8613239774720701E-3</v>
      </c>
    </row>
    <row r="58" spans="1:62" x14ac:dyDescent="0.25">
      <c r="A58">
        <v>1805</v>
      </c>
      <c r="B58">
        <v>2.63111848444521E-2</v>
      </c>
      <c r="C58">
        <v>0.14819752087274901</v>
      </c>
      <c r="D58">
        <v>-1.58705796546213E-4</v>
      </c>
      <c r="E58">
        <v>-1.7367192345310301E-2</v>
      </c>
      <c r="F58">
        <v>0</v>
      </c>
      <c r="G58">
        <v>-1.25718523371593E-2</v>
      </c>
      <c r="H58">
        <v>2.58878427022882E-3</v>
      </c>
      <c r="I58">
        <v>7.7454194759888906E-2</v>
      </c>
      <c r="J58">
        <v>2.7514439623247101E-2</v>
      </c>
      <c r="K58">
        <v>4.08413632481632E-3</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c r="AQ58" s="90">
        <v>4.37690527694374E-8</v>
      </c>
      <c r="AR58">
        <v>0</v>
      </c>
      <c r="AS58">
        <v>0</v>
      </c>
      <c r="AT58">
        <v>0</v>
      </c>
      <c r="AU58">
        <v>0</v>
      </c>
      <c r="AV58">
        <v>0</v>
      </c>
      <c r="AW58">
        <v>0</v>
      </c>
      <c r="AX58">
        <v>0</v>
      </c>
      <c r="AY58">
        <v>0</v>
      </c>
      <c r="AZ58">
        <v>0</v>
      </c>
      <c r="BA58">
        <v>0</v>
      </c>
      <c r="BB58">
        <v>0</v>
      </c>
      <c r="BC58">
        <v>0</v>
      </c>
      <c r="BD58">
        <v>0</v>
      </c>
      <c r="BE58">
        <v>0</v>
      </c>
      <c r="BF58">
        <v>0</v>
      </c>
      <c r="BG58">
        <v>0</v>
      </c>
      <c r="BH58">
        <v>0</v>
      </c>
      <c r="BI58">
        <v>1.20106537175305E-2</v>
      </c>
      <c r="BJ58">
        <v>1.8957929400178499E-3</v>
      </c>
    </row>
    <row r="59" spans="1:62" x14ac:dyDescent="0.25">
      <c r="A59">
        <v>1806</v>
      </c>
      <c r="B59">
        <v>1.18338410944521E-2</v>
      </c>
      <c r="C59">
        <v>0.224419562615087</v>
      </c>
      <c r="D59">
        <v>7.2355252648560297E-4</v>
      </c>
      <c r="E59">
        <v>-1.5939107175118001E-2</v>
      </c>
      <c r="F59">
        <v>0</v>
      </c>
      <c r="G59">
        <v>-1.29976101904509E-2</v>
      </c>
      <c r="H59">
        <v>2.7432180302187801E-3</v>
      </c>
      <c r="I59">
        <v>7.8853172920103298E-2</v>
      </c>
      <c r="J59">
        <v>2.80065715793653E-2</v>
      </c>
      <c r="K59">
        <v>4.1581645014306997E-3</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s="90">
        <v>4.4564853728855597E-8</v>
      </c>
      <c r="AR59">
        <v>0</v>
      </c>
      <c r="AS59">
        <v>0</v>
      </c>
      <c r="AT59">
        <v>0</v>
      </c>
      <c r="AU59">
        <v>0</v>
      </c>
      <c r="AV59">
        <v>0</v>
      </c>
      <c r="AW59">
        <v>0</v>
      </c>
      <c r="AX59">
        <v>0</v>
      </c>
      <c r="AY59">
        <v>0</v>
      </c>
      <c r="AZ59">
        <v>0</v>
      </c>
      <c r="BA59">
        <v>0</v>
      </c>
      <c r="BB59">
        <v>0</v>
      </c>
      <c r="BC59">
        <v>0</v>
      </c>
      <c r="BD59">
        <v>0</v>
      </c>
      <c r="BE59">
        <v>0</v>
      </c>
      <c r="BF59">
        <v>0</v>
      </c>
      <c r="BG59">
        <v>0</v>
      </c>
      <c r="BH59">
        <v>0</v>
      </c>
      <c r="BI59">
        <v>1.2404801367039401E-2</v>
      </c>
      <c r="BJ59">
        <v>1.9302619025636199E-3</v>
      </c>
    </row>
    <row r="60" spans="1:62" x14ac:dyDescent="0.25">
      <c r="A60">
        <v>1807</v>
      </c>
      <c r="B60">
        <v>-8.2129118352352991E-3</v>
      </c>
      <c r="C60">
        <v>0.24224585571580301</v>
      </c>
      <c r="D60">
        <v>3.5742574366938299E-4</v>
      </c>
      <c r="E60">
        <v>-1.8955940116249102E-2</v>
      </c>
      <c r="F60">
        <v>0</v>
      </c>
      <c r="G60">
        <v>-1.34245584688469E-2</v>
      </c>
      <c r="H60">
        <v>3.0382997121980401E-3</v>
      </c>
      <c r="I60">
        <v>8.0251822901519193E-2</v>
      </c>
      <c r="J60">
        <v>2.8498421582023301E-2</v>
      </c>
      <c r="K60">
        <v>4.2321845904045802E-3</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s="90">
        <v>4.5360654688327998E-8</v>
      </c>
      <c r="AR60">
        <v>0</v>
      </c>
      <c r="AS60">
        <v>0</v>
      </c>
      <c r="AT60">
        <v>0</v>
      </c>
      <c r="AU60">
        <v>0</v>
      </c>
      <c r="AV60">
        <v>0</v>
      </c>
      <c r="AW60">
        <v>0</v>
      </c>
      <c r="AX60">
        <v>0</v>
      </c>
      <c r="AY60">
        <v>0</v>
      </c>
      <c r="AZ60">
        <v>0</v>
      </c>
      <c r="BA60">
        <v>0</v>
      </c>
      <c r="BB60">
        <v>0</v>
      </c>
      <c r="BC60">
        <v>0</v>
      </c>
      <c r="BD60">
        <v>0</v>
      </c>
      <c r="BE60">
        <v>0</v>
      </c>
      <c r="BF60">
        <v>0</v>
      </c>
      <c r="BG60">
        <v>0</v>
      </c>
      <c r="BH60">
        <v>0</v>
      </c>
      <c r="BI60">
        <v>1.29994006109206E-2</v>
      </c>
      <c r="BJ60">
        <v>1.9647308651094E-3</v>
      </c>
    </row>
    <row r="61" spans="1:62" x14ac:dyDescent="0.25">
      <c r="A61">
        <v>1808</v>
      </c>
      <c r="B61">
        <v>-2.9866525116485299E-2</v>
      </c>
      <c r="C61">
        <v>0.24503255165482299</v>
      </c>
      <c r="D61">
        <v>-7.3062174039411601E-4</v>
      </c>
      <c r="E61">
        <v>-2.9358894860456598E-2</v>
      </c>
      <c r="F61">
        <v>0</v>
      </c>
      <c r="G61">
        <v>-1.3852702279794699E-2</v>
      </c>
      <c r="H61">
        <v>4.1809622107997803E-3</v>
      </c>
      <c r="I61">
        <v>8.1650144873119002E-2</v>
      </c>
      <c r="J61">
        <v>2.8989990058279801E-2</v>
      </c>
      <c r="K61">
        <v>4.3061965961183196E-3</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s="90">
        <v>4.6156455647800398E-8</v>
      </c>
      <c r="AR61">
        <v>0</v>
      </c>
      <c r="AS61">
        <v>0</v>
      </c>
      <c r="AT61">
        <v>0</v>
      </c>
      <c r="AU61">
        <v>0</v>
      </c>
      <c r="AV61">
        <v>0</v>
      </c>
      <c r="AW61">
        <v>0</v>
      </c>
      <c r="AX61">
        <v>0</v>
      </c>
      <c r="AY61">
        <v>0</v>
      </c>
      <c r="AZ61">
        <v>0</v>
      </c>
      <c r="BA61">
        <v>0</v>
      </c>
      <c r="BB61">
        <v>0</v>
      </c>
      <c r="BC61">
        <v>0</v>
      </c>
      <c r="BD61">
        <v>0</v>
      </c>
      <c r="BE61">
        <v>0</v>
      </c>
      <c r="BF61">
        <v>0</v>
      </c>
      <c r="BG61">
        <v>0</v>
      </c>
      <c r="BH61">
        <v>0</v>
      </c>
      <c r="BI61">
        <v>1.5234224888223499E-2</v>
      </c>
      <c r="BJ61">
        <v>1.9991998276551802E-3</v>
      </c>
    </row>
    <row r="62" spans="1:62" x14ac:dyDescent="0.25">
      <c r="A62">
        <v>1809</v>
      </c>
      <c r="B62">
        <v>-4.9382858124297803E-2</v>
      </c>
      <c r="C62">
        <v>-3.43631610430901</v>
      </c>
      <c r="D62">
        <v>-4.3554016405990899E-4</v>
      </c>
      <c r="E62">
        <v>-2.4245947142691501E-2</v>
      </c>
      <c r="F62">
        <v>0</v>
      </c>
      <c r="G62">
        <v>-1.42819937459323E-2</v>
      </c>
      <c r="H62">
        <v>3.5336537752858601E-3</v>
      </c>
      <c r="I62">
        <v>8.3048139003754295E-2</v>
      </c>
      <c r="J62">
        <v>2.94812774341137E-2</v>
      </c>
      <c r="K62">
        <v>4.3802005229435703E-3</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s="90">
        <v>4.6952256607218602E-8</v>
      </c>
      <c r="AR62">
        <v>0</v>
      </c>
      <c r="AS62">
        <v>0</v>
      </c>
      <c r="AT62">
        <v>0</v>
      </c>
      <c r="AU62">
        <v>0</v>
      </c>
      <c r="AV62">
        <v>0</v>
      </c>
      <c r="AW62">
        <v>0</v>
      </c>
      <c r="AX62">
        <v>0</v>
      </c>
      <c r="AY62">
        <v>0</v>
      </c>
      <c r="AZ62">
        <v>0</v>
      </c>
      <c r="BA62">
        <v>0</v>
      </c>
      <c r="BB62">
        <v>0</v>
      </c>
      <c r="BC62">
        <v>0</v>
      </c>
      <c r="BD62">
        <v>0</v>
      </c>
      <c r="BE62">
        <v>0</v>
      </c>
      <c r="BF62">
        <v>0</v>
      </c>
      <c r="BG62">
        <v>0</v>
      </c>
      <c r="BH62">
        <v>0</v>
      </c>
      <c r="BI62">
        <v>1.4058867286342499E-2</v>
      </c>
      <c r="BJ62">
        <v>2.03366879020096E-3</v>
      </c>
    </row>
    <row r="63" spans="1:62" x14ac:dyDescent="0.25">
      <c r="A63">
        <v>1810</v>
      </c>
      <c r="B63">
        <v>-6.2799362030547798E-2</v>
      </c>
      <c r="C63">
        <v>-4.0104552529950999</v>
      </c>
      <c r="D63">
        <v>-5.0256031680426304E-4</v>
      </c>
      <c r="E63">
        <v>-2.5937585074586E-2</v>
      </c>
      <c r="F63">
        <v>0</v>
      </c>
      <c r="G63">
        <v>-1.47288367503201E-2</v>
      </c>
      <c r="H63">
        <v>3.7605258949256798E-3</v>
      </c>
      <c r="I63">
        <v>8.4445805462148596E-2</v>
      </c>
      <c r="J63">
        <v>2.99722841344288E-2</v>
      </c>
      <c r="K63">
        <v>4.4541963752450396E-3</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s="90">
        <v>4.7748057566663897E-8</v>
      </c>
      <c r="AR63">
        <v>0</v>
      </c>
      <c r="AS63">
        <v>0</v>
      </c>
      <c r="AT63">
        <v>0</v>
      </c>
      <c r="AU63">
        <v>0</v>
      </c>
      <c r="AV63">
        <v>0</v>
      </c>
      <c r="AW63">
        <v>0</v>
      </c>
      <c r="AX63">
        <v>0</v>
      </c>
      <c r="AY63">
        <v>0</v>
      </c>
      <c r="AZ63">
        <v>0</v>
      </c>
      <c r="BA63">
        <v>0</v>
      </c>
      <c r="BB63">
        <v>0</v>
      </c>
      <c r="BC63">
        <v>0</v>
      </c>
      <c r="BD63">
        <v>0</v>
      </c>
      <c r="BE63">
        <v>0</v>
      </c>
      <c r="BF63">
        <v>0</v>
      </c>
      <c r="BG63">
        <v>0</v>
      </c>
      <c r="BH63">
        <v>0</v>
      </c>
      <c r="BI63">
        <v>1.4522764191233E-2</v>
      </c>
      <c r="BJ63">
        <v>2.0681377527467402E-3</v>
      </c>
    </row>
    <row r="64" spans="1:62" x14ac:dyDescent="0.25">
      <c r="A64">
        <v>1811</v>
      </c>
      <c r="B64">
        <v>-6.7495138397735299E-2</v>
      </c>
      <c r="C64">
        <v>-1.6555353813875699</v>
      </c>
      <c r="D64">
        <v>4.3585193122232501E-4</v>
      </c>
      <c r="E64">
        <v>-2.1040046203089399E-2</v>
      </c>
      <c r="F64">
        <v>0</v>
      </c>
      <c r="G64">
        <v>-1.51931593246906E-2</v>
      </c>
      <c r="H64">
        <v>3.39229475982959E-3</v>
      </c>
      <c r="I64">
        <v>8.5843144416894807E-2</v>
      </c>
      <c r="J64">
        <v>3.04630105830569E-2</v>
      </c>
      <c r="K64">
        <v>4.5281841573805298E-3</v>
      </c>
      <c r="L64">
        <v>0</v>
      </c>
      <c r="M64">
        <v>0</v>
      </c>
      <c r="N64">
        <v>0</v>
      </c>
      <c r="O64">
        <v>0</v>
      </c>
      <c r="P64">
        <v>0</v>
      </c>
      <c r="Q64">
        <v>0</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c r="AQ64" s="90">
        <v>4.8543858526109199E-8</v>
      </c>
      <c r="AR64">
        <v>0</v>
      </c>
      <c r="AS64">
        <v>0</v>
      </c>
      <c r="AT64">
        <v>0</v>
      </c>
      <c r="AU64">
        <v>0</v>
      </c>
      <c r="AV64">
        <v>0</v>
      </c>
      <c r="AW64">
        <v>0</v>
      </c>
      <c r="AX64">
        <v>0</v>
      </c>
      <c r="AY64">
        <v>0</v>
      </c>
      <c r="AZ64">
        <v>0</v>
      </c>
      <c r="BA64">
        <v>0</v>
      </c>
      <c r="BB64">
        <v>0</v>
      </c>
      <c r="BC64">
        <v>0</v>
      </c>
      <c r="BD64">
        <v>0</v>
      </c>
      <c r="BE64">
        <v>0</v>
      </c>
      <c r="BF64">
        <v>0</v>
      </c>
      <c r="BG64">
        <v>0</v>
      </c>
      <c r="BH64">
        <v>0</v>
      </c>
      <c r="BI64">
        <v>1.4004477725974299E-2</v>
      </c>
      <c r="BJ64">
        <v>2.10260671529252E-3</v>
      </c>
    </row>
    <row r="65" spans="1:62" x14ac:dyDescent="0.25">
      <c r="A65">
        <v>1812</v>
      </c>
      <c r="B65">
        <v>-6.2222140350860301E-2</v>
      </c>
      <c r="C65">
        <v>-0.667432941565275</v>
      </c>
      <c r="D65">
        <v>1.0846365601793601E-3</v>
      </c>
      <c r="E65">
        <v>-1.7013257407619199E-2</v>
      </c>
      <c r="F65">
        <v>0</v>
      </c>
      <c r="G65">
        <v>-1.5658580347665998E-2</v>
      </c>
      <c r="H65">
        <v>3.06769796645077E-3</v>
      </c>
      <c r="I65">
        <v>8.7240156036452202E-2</v>
      </c>
      <c r="J65">
        <v>3.0953457202761801E-2</v>
      </c>
      <c r="K65">
        <v>4.6021638736978903E-3</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s="90">
        <v>4.9339659485554501E-8</v>
      </c>
      <c r="AR65">
        <v>0</v>
      </c>
      <c r="AS65">
        <v>0</v>
      </c>
      <c r="AT65">
        <v>0</v>
      </c>
      <c r="AU65">
        <v>0</v>
      </c>
      <c r="AV65">
        <v>0</v>
      </c>
      <c r="AW65">
        <v>0</v>
      </c>
      <c r="AX65">
        <v>0</v>
      </c>
      <c r="AY65">
        <v>0</v>
      </c>
      <c r="AZ65">
        <v>0</v>
      </c>
      <c r="BA65">
        <v>0</v>
      </c>
      <c r="BB65">
        <v>0</v>
      </c>
      <c r="BC65">
        <v>0</v>
      </c>
      <c r="BD65">
        <v>0</v>
      </c>
      <c r="BE65">
        <v>0</v>
      </c>
      <c r="BF65">
        <v>0</v>
      </c>
      <c r="BG65">
        <v>0</v>
      </c>
      <c r="BH65">
        <v>0</v>
      </c>
      <c r="BI65">
        <v>1.35540063076803E-2</v>
      </c>
      <c r="BJ65">
        <v>2.1370756778382998E-3</v>
      </c>
    </row>
    <row r="66" spans="1:62" x14ac:dyDescent="0.25">
      <c r="A66">
        <v>1813</v>
      </c>
      <c r="B66">
        <v>-4.6543551483672799E-2</v>
      </c>
      <c r="C66">
        <v>-0.78014476522771004</v>
      </c>
      <c r="D66">
        <v>5.7748891097555597E-4</v>
      </c>
      <c r="E66">
        <v>-1.9220316780008798E-2</v>
      </c>
      <c r="F66">
        <v>0</v>
      </c>
      <c r="G66">
        <v>-1.6125049088898499E-2</v>
      </c>
      <c r="H66">
        <v>3.1775132685297101E-3</v>
      </c>
      <c r="I66">
        <v>8.8636840489153296E-2</v>
      </c>
      <c r="J66">
        <v>3.1443624415243197E-2</v>
      </c>
      <c r="K66">
        <v>4.6761355285385598E-3</v>
      </c>
      <c r="L66">
        <v>0</v>
      </c>
      <c r="M66">
        <v>0</v>
      </c>
      <c r="N66">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s="90">
        <v>5.0135460444999803E-8</v>
      </c>
      <c r="AR66">
        <v>0</v>
      </c>
      <c r="AS66">
        <v>0</v>
      </c>
      <c r="AT66">
        <v>0</v>
      </c>
      <c r="AU66">
        <v>0</v>
      </c>
      <c r="AV66">
        <v>0</v>
      </c>
      <c r="AW66">
        <v>0</v>
      </c>
      <c r="AX66">
        <v>0</v>
      </c>
      <c r="AY66">
        <v>0</v>
      </c>
      <c r="AZ66">
        <v>0</v>
      </c>
      <c r="BA66">
        <v>0</v>
      </c>
      <c r="BB66">
        <v>0</v>
      </c>
      <c r="BC66">
        <v>0</v>
      </c>
      <c r="BD66">
        <v>0</v>
      </c>
      <c r="BE66">
        <v>0</v>
      </c>
      <c r="BF66">
        <v>0</v>
      </c>
      <c r="BG66">
        <v>0</v>
      </c>
      <c r="BH66">
        <v>0</v>
      </c>
      <c r="BI66">
        <v>1.3672971064500199E-2</v>
      </c>
      <c r="BJ66">
        <v>2.17154464038408E-3</v>
      </c>
    </row>
    <row r="67" spans="1:62" x14ac:dyDescent="0.25">
      <c r="A67">
        <v>1814</v>
      </c>
      <c r="B67">
        <v>-2.5638766327422801E-2</v>
      </c>
      <c r="C67">
        <v>-0.49298229644824598</v>
      </c>
      <c r="D67">
        <v>-1.10209967016856E-3</v>
      </c>
      <c r="E67">
        <v>-2.99439600140128E-2</v>
      </c>
      <c r="F67">
        <v>0</v>
      </c>
      <c r="G67">
        <v>-1.6592523671048801E-2</v>
      </c>
      <c r="H67">
        <v>4.1413397364694401E-3</v>
      </c>
      <c r="I67">
        <v>9.0033197943201596E-2</v>
      </c>
      <c r="J67">
        <v>3.1933512641140201E-2</v>
      </c>
      <c r="K67">
        <v>4.75009912623626E-3</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s="90">
        <v>5.0931261404445098E-8</v>
      </c>
      <c r="AR67">
        <v>0</v>
      </c>
      <c r="AS67">
        <v>0</v>
      </c>
      <c r="AT67">
        <v>0</v>
      </c>
      <c r="AU67">
        <v>0</v>
      </c>
      <c r="AV67">
        <v>0</v>
      </c>
      <c r="AW67">
        <v>0</v>
      </c>
      <c r="AX67">
        <v>0</v>
      </c>
      <c r="AY67">
        <v>0</v>
      </c>
      <c r="AZ67">
        <v>0</v>
      </c>
      <c r="BA67">
        <v>0</v>
      </c>
      <c r="BB67">
        <v>0</v>
      </c>
      <c r="BC67">
        <v>0</v>
      </c>
      <c r="BD67">
        <v>0</v>
      </c>
      <c r="BE67">
        <v>0</v>
      </c>
      <c r="BF67">
        <v>0</v>
      </c>
      <c r="BG67">
        <v>0</v>
      </c>
      <c r="BH67">
        <v>0</v>
      </c>
      <c r="BI67">
        <v>1.5489015191210501E-2</v>
      </c>
      <c r="BJ67">
        <v>2.2060136029298499E-3</v>
      </c>
    </row>
    <row r="68" spans="1:62" x14ac:dyDescent="0.25">
      <c r="A68">
        <v>1815</v>
      </c>
      <c r="B68">
        <v>-6.6684538274227999E-3</v>
      </c>
      <c r="C68">
        <v>-3.2674763460613598</v>
      </c>
      <c r="D68" s="90">
        <v>-2.49704470784301E-5</v>
      </c>
      <c r="E68">
        <v>-2.7159511311418201E-2</v>
      </c>
      <c r="F68">
        <v>0</v>
      </c>
      <c r="G68">
        <v>-1.7060975369741702E-2</v>
      </c>
      <c r="H68">
        <v>4.1229687548699897E-3</v>
      </c>
      <c r="I68">
        <v>9.14292285666638E-2</v>
      </c>
      <c r="J68">
        <v>3.2423122300035398E-2</v>
      </c>
      <c r="K68">
        <v>4.8240546711161396E-3</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s="90">
        <v>5.1727062363863302E-8</v>
      </c>
      <c r="AR68">
        <v>0</v>
      </c>
      <c r="AS68">
        <v>0</v>
      </c>
      <c r="AT68">
        <v>0</v>
      </c>
      <c r="AU68">
        <v>0</v>
      </c>
      <c r="AV68">
        <v>0</v>
      </c>
      <c r="AW68">
        <v>0</v>
      </c>
      <c r="AX68">
        <v>0</v>
      </c>
      <c r="AY68">
        <v>0</v>
      </c>
      <c r="AZ68">
        <v>0</v>
      </c>
      <c r="BA68">
        <v>0</v>
      </c>
      <c r="BB68">
        <v>0</v>
      </c>
      <c r="BC68">
        <v>0</v>
      </c>
      <c r="BD68">
        <v>0</v>
      </c>
      <c r="BE68">
        <v>0</v>
      </c>
      <c r="BF68">
        <v>0</v>
      </c>
      <c r="BG68">
        <v>0</v>
      </c>
      <c r="BH68">
        <v>0</v>
      </c>
      <c r="BI68">
        <v>1.5659133515288099E-2</v>
      </c>
      <c r="BJ68">
        <v>2.2404825654756401E-3</v>
      </c>
    </row>
    <row r="69" spans="1:62" x14ac:dyDescent="0.25">
      <c r="A69">
        <v>1816</v>
      </c>
      <c r="B69">
        <v>4.9383821100771001E-3</v>
      </c>
      <c r="C69">
        <v>-5.8939420739674402</v>
      </c>
      <c r="D69">
        <v>-2.8825770224337103E-4</v>
      </c>
      <c r="E69">
        <v>-2.5517030508246101E-2</v>
      </c>
      <c r="F69">
        <v>0</v>
      </c>
      <c r="G69">
        <v>-1.7530374042064999E-2</v>
      </c>
      <c r="H69">
        <v>3.77080036733553E-3</v>
      </c>
      <c r="I69">
        <v>9.2824932527483903E-2</v>
      </c>
      <c r="J69">
        <v>3.2912453810458001E-2</v>
      </c>
      <c r="K69">
        <v>4.8980021674965603E-3</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s="90">
        <v>5.2522863323335702E-8</v>
      </c>
      <c r="AR69">
        <v>0</v>
      </c>
      <c r="AS69">
        <v>0</v>
      </c>
      <c r="AT69">
        <v>0</v>
      </c>
      <c r="AU69">
        <v>0</v>
      </c>
      <c r="AV69">
        <v>0</v>
      </c>
      <c r="AW69">
        <v>0</v>
      </c>
      <c r="AX69">
        <v>0</v>
      </c>
      <c r="AY69">
        <v>0</v>
      </c>
      <c r="AZ69">
        <v>0</v>
      </c>
      <c r="BA69">
        <v>0</v>
      </c>
      <c r="BB69">
        <v>0</v>
      </c>
      <c r="BC69">
        <v>0</v>
      </c>
      <c r="BD69">
        <v>0</v>
      </c>
      <c r="BE69">
        <v>0</v>
      </c>
      <c r="BF69">
        <v>0</v>
      </c>
      <c r="BG69">
        <v>0</v>
      </c>
      <c r="BH69">
        <v>0</v>
      </c>
      <c r="BI69">
        <v>1.48505764423722E-2</v>
      </c>
      <c r="BJ69">
        <v>2.2749515280214199E-3</v>
      </c>
    </row>
    <row r="70" spans="1:62" x14ac:dyDescent="0.25">
      <c r="A70">
        <v>1817</v>
      </c>
      <c r="B70">
        <v>6.6856477350771002E-3</v>
      </c>
      <c r="C70">
        <v>-3.6175976790608999</v>
      </c>
      <c r="D70" s="90">
        <v>4.5096571166684299E-5</v>
      </c>
      <c r="E70">
        <v>-2.8548324546459398E-2</v>
      </c>
      <c r="F70">
        <v>0</v>
      </c>
      <c r="G70">
        <v>-1.80007216462389E-2</v>
      </c>
      <c r="H70">
        <v>4.3551985183782104E-3</v>
      </c>
      <c r="I70">
        <v>9.4220309993474999E-2</v>
      </c>
      <c r="J70">
        <v>3.3401507589888003E-2</v>
      </c>
      <c r="K70">
        <v>4.9719416196869499E-3</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s="90">
        <v>5.3318664282780998E-8</v>
      </c>
      <c r="AR70">
        <v>0</v>
      </c>
      <c r="AS70">
        <v>0</v>
      </c>
      <c r="AT70">
        <v>0</v>
      </c>
      <c r="AU70">
        <v>0</v>
      </c>
      <c r="AV70">
        <v>0</v>
      </c>
      <c r="AW70">
        <v>0</v>
      </c>
      <c r="AX70">
        <v>0</v>
      </c>
      <c r="AY70">
        <v>0</v>
      </c>
      <c r="AZ70">
        <v>0</v>
      </c>
      <c r="BA70">
        <v>0</v>
      </c>
      <c r="BB70">
        <v>0</v>
      </c>
      <c r="BC70">
        <v>0</v>
      </c>
      <c r="BD70">
        <v>0</v>
      </c>
      <c r="BE70">
        <v>0</v>
      </c>
      <c r="BF70">
        <v>0</v>
      </c>
      <c r="BG70">
        <v>0</v>
      </c>
      <c r="BH70">
        <v>0</v>
      </c>
      <c r="BI70">
        <v>1.6121812382677202E-2</v>
      </c>
      <c r="BJ70">
        <v>2.3094204905672001E-3</v>
      </c>
    </row>
    <row r="71" spans="1:62" x14ac:dyDescent="0.25">
      <c r="A71">
        <v>1818</v>
      </c>
      <c r="B71">
        <v>-6.6222824148530002E-4</v>
      </c>
      <c r="C71">
        <v>-2.56613685237124</v>
      </c>
      <c r="D71">
        <v>-5.71132784351733E-4</v>
      </c>
      <c r="E71">
        <v>-3.4400792513536498E-2</v>
      </c>
      <c r="F71">
        <v>0</v>
      </c>
      <c r="G71">
        <v>-1.8471975091325501E-2</v>
      </c>
      <c r="H71">
        <v>5.0072129456978096E-3</v>
      </c>
      <c r="I71">
        <v>9.5615361132317195E-2</v>
      </c>
      <c r="J71">
        <v>3.3890284054760002E-2</v>
      </c>
      <c r="K71">
        <v>5.0458730319908503E-3</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s="90">
        <v>5.41144652422263E-8</v>
      </c>
      <c r="AR71">
        <v>0</v>
      </c>
      <c r="AS71">
        <v>0</v>
      </c>
      <c r="AT71">
        <v>0</v>
      </c>
      <c r="AU71">
        <v>0</v>
      </c>
      <c r="AV71">
        <v>0</v>
      </c>
      <c r="AW71">
        <v>0</v>
      </c>
      <c r="AX71">
        <v>0</v>
      </c>
      <c r="AY71">
        <v>0</v>
      </c>
      <c r="AZ71">
        <v>0</v>
      </c>
      <c r="BA71">
        <v>0</v>
      </c>
      <c r="BB71">
        <v>0</v>
      </c>
      <c r="BC71">
        <v>0</v>
      </c>
      <c r="BD71">
        <v>0</v>
      </c>
      <c r="BE71">
        <v>0</v>
      </c>
      <c r="BF71">
        <v>0</v>
      </c>
      <c r="BG71">
        <v>0</v>
      </c>
      <c r="BH71">
        <v>0</v>
      </c>
      <c r="BI71">
        <v>1.7694851509683598E-2</v>
      </c>
      <c r="BJ71">
        <v>2.3438894531129699E-3</v>
      </c>
    </row>
    <row r="72" spans="1:62" x14ac:dyDescent="0.25">
      <c r="A72">
        <v>1819</v>
      </c>
      <c r="B72">
        <v>-1.4063131561797801E-2</v>
      </c>
      <c r="C72">
        <v>-1.0909619120085601</v>
      </c>
      <c r="D72">
        <v>-3.69079253449644E-4</v>
      </c>
      <c r="E72">
        <v>-3.10542994969077E-2</v>
      </c>
      <c r="F72">
        <v>0</v>
      </c>
      <c r="G72">
        <v>-1.8944087299822301E-2</v>
      </c>
      <c r="H72">
        <v>4.5742289536871098E-3</v>
      </c>
      <c r="I72">
        <v>9.70100861115646E-2</v>
      </c>
      <c r="J72">
        <v>3.4378783620466501E-2</v>
      </c>
      <c r="K72">
        <v>5.1197964087024697E-3</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s="90">
        <v>5.4910266201671602E-8</v>
      </c>
      <c r="AR72">
        <v>0</v>
      </c>
      <c r="AS72">
        <v>0</v>
      </c>
      <c r="AT72">
        <v>0</v>
      </c>
      <c r="AU72">
        <v>0</v>
      </c>
      <c r="AV72">
        <v>0</v>
      </c>
      <c r="AW72">
        <v>0</v>
      </c>
      <c r="AX72">
        <v>0</v>
      </c>
      <c r="AY72">
        <v>0</v>
      </c>
      <c r="AZ72">
        <v>0</v>
      </c>
      <c r="BA72">
        <v>0</v>
      </c>
      <c r="BB72">
        <v>0</v>
      </c>
      <c r="BC72">
        <v>0</v>
      </c>
      <c r="BD72">
        <v>0</v>
      </c>
      <c r="BE72">
        <v>0</v>
      </c>
      <c r="BF72">
        <v>0</v>
      </c>
      <c r="BG72">
        <v>0</v>
      </c>
      <c r="BH72">
        <v>0</v>
      </c>
      <c r="BI72">
        <v>1.6563228694830099E-2</v>
      </c>
      <c r="BJ72">
        <v>2.3783584156587502E-3</v>
      </c>
    </row>
    <row r="73" spans="1:62" x14ac:dyDescent="0.25">
      <c r="A73">
        <v>1820</v>
      </c>
      <c r="B73">
        <v>-3.1379781952422803E-2</v>
      </c>
      <c r="C73">
        <v>-0.10794352334978501</v>
      </c>
      <c r="D73">
        <v>-1.3670634988168001E-3</v>
      </c>
      <c r="E73">
        <v>-3.5559485453722901E-2</v>
      </c>
      <c r="F73">
        <v>0</v>
      </c>
      <c r="G73">
        <v>-1.9463691464551201E-2</v>
      </c>
      <c r="H73">
        <v>4.88162990079053E-3</v>
      </c>
      <c r="I73">
        <v>9.8404485098642303E-2</v>
      </c>
      <c r="J73">
        <v>3.4867006701361503E-2</v>
      </c>
      <c r="K73">
        <v>5.1937117541093203E-3</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s="90">
        <v>5.5706067161116897E-8</v>
      </c>
      <c r="AR73">
        <v>0</v>
      </c>
      <c r="AS73">
        <v>0</v>
      </c>
      <c r="AT73">
        <v>0</v>
      </c>
      <c r="AU73">
        <v>0</v>
      </c>
      <c r="AV73">
        <v>0</v>
      </c>
      <c r="AW73">
        <v>0</v>
      </c>
      <c r="AX73">
        <v>0</v>
      </c>
      <c r="AY73">
        <v>0</v>
      </c>
      <c r="AZ73">
        <v>0</v>
      </c>
      <c r="BA73">
        <v>0</v>
      </c>
      <c r="BB73">
        <v>0</v>
      </c>
      <c r="BC73">
        <v>0</v>
      </c>
      <c r="BD73">
        <v>0</v>
      </c>
      <c r="BE73">
        <v>0</v>
      </c>
      <c r="BF73">
        <v>0</v>
      </c>
      <c r="BG73">
        <v>0</v>
      </c>
      <c r="BH73">
        <v>0</v>
      </c>
      <c r="BI73">
        <v>1.70709010285926E-2</v>
      </c>
      <c r="BJ73">
        <v>2.41282737820453E-3</v>
      </c>
    </row>
    <row r="74" spans="1:62" x14ac:dyDescent="0.25">
      <c r="A74">
        <v>1821</v>
      </c>
      <c r="B74">
        <v>-4.7978805389922802E-2</v>
      </c>
      <c r="C74">
        <v>2.3528134126556698E-2</v>
      </c>
      <c r="D74">
        <v>-5.1525852952558505E-4</v>
      </c>
      <c r="E74">
        <v>-3.5039173773860302E-2</v>
      </c>
      <c r="F74">
        <v>0</v>
      </c>
      <c r="G74">
        <v>-2.00307551592196E-2</v>
      </c>
      <c r="H74">
        <v>5.12484047366528E-3</v>
      </c>
      <c r="I74">
        <v>9.9798558260843703E-2</v>
      </c>
      <c r="J74">
        <v>3.5354953710764303E-2</v>
      </c>
      <c r="K74">
        <v>5.26761907249135E-3</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s="90">
        <v>5.6501868120562199E-8</v>
      </c>
      <c r="AR74">
        <v>0</v>
      </c>
      <c r="AS74">
        <v>0</v>
      </c>
      <c r="AT74">
        <v>0</v>
      </c>
      <c r="AU74">
        <v>0</v>
      </c>
      <c r="AV74">
        <v>0</v>
      </c>
      <c r="AW74">
        <v>0</v>
      </c>
      <c r="AX74">
        <v>0</v>
      </c>
      <c r="AY74">
        <v>0</v>
      </c>
      <c r="AZ74">
        <v>0</v>
      </c>
      <c r="BA74">
        <v>0</v>
      </c>
      <c r="BB74">
        <v>0</v>
      </c>
      <c r="BC74">
        <v>0</v>
      </c>
      <c r="BD74">
        <v>0</v>
      </c>
      <c r="BE74">
        <v>0</v>
      </c>
      <c r="BF74">
        <v>0</v>
      </c>
      <c r="BG74">
        <v>0</v>
      </c>
      <c r="BH74">
        <v>0</v>
      </c>
      <c r="BI74">
        <v>1.7715170464225102E-2</v>
      </c>
      <c r="BJ74">
        <v>2.4472963407503102E-3</v>
      </c>
    </row>
    <row r="75" spans="1:62" x14ac:dyDescent="0.25">
      <c r="A75">
        <v>1822</v>
      </c>
      <c r="B75">
        <v>-5.9398434296172802E-2</v>
      </c>
      <c r="C75">
        <v>-2.7464039440100001E-3</v>
      </c>
      <c r="D75">
        <v>-9.6967999154563898E-4</v>
      </c>
      <c r="E75">
        <v>-3.3473489317483202E-2</v>
      </c>
      <c r="F75">
        <v>0</v>
      </c>
      <c r="G75">
        <v>-2.05985911607065E-2</v>
      </c>
      <c r="H75">
        <v>4.7129482431114596E-3</v>
      </c>
      <c r="I75">
        <v>0.101192305765333</v>
      </c>
      <c r="J75">
        <v>3.5842625060963397E-2</v>
      </c>
      <c r="K75">
        <v>5.3415183681197204E-3</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s="90">
        <v>5.7297669080007501E-8</v>
      </c>
      <c r="AR75">
        <v>0</v>
      </c>
      <c r="AS75">
        <v>0</v>
      </c>
      <c r="AT75">
        <v>0</v>
      </c>
      <c r="AU75">
        <v>0</v>
      </c>
      <c r="AV75">
        <v>0</v>
      </c>
      <c r="AW75">
        <v>0</v>
      </c>
      <c r="AX75">
        <v>0</v>
      </c>
      <c r="AY75">
        <v>0</v>
      </c>
      <c r="AZ75">
        <v>0</v>
      </c>
      <c r="BA75">
        <v>0</v>
      </c>
      <c r="BB75">
        <v>0</v>
      </c>
      <c r="BC75">
        <v>0</v>
      </c>
      <c r="BD75">
        <v>0</v>
      </c>
      <c r="BE75">
        <v>0</v>
      </c>
      <c r="BF75">
        <v>0</v>
      </c>
      <c r="BG75">
        <v>0</v>
      </c>
      <c r="BH75">
        <v>0</v>
      </c>
      <c r="BI75">
        <v>1.6605371889558702E-2</v>
      </c>
      <c r="BJ75">
        <v>2.48176530329609E-3</v>
      </c>
    </row>
    <row r="76" spans="1:62" x14ac:dyDescent="0.25">
      <c r="A76">
        <v>1823</v>
      </c>
      <c r="B76">
        <v>-6.18009245305478E-2</v>
      </c>
      <c r="C76">
        <v>-0.45880862370646402</v>
      </c>
      <c r="D76">
        <v>-2.2541360441670101E-4</v>
      </c>
      <c r="E76">
        <v>-2.9987213574502101E-2</v>
      </c>
      <c r="F76">
        <v>0</v>
      </c>
      <c r="G76">
        <v>-2.1167193269671501E-2</v>
      </c>
      <c r="H76">
        <v>4.4654244480990197E-3</v>
      </c>
      <c r="I76">
        <v>0.10258572777915</v>
      </c>
      <c r="J76">
        <v>3.6330021163219497E-2</v>
      </c>
      <c r="K76">
        <v>5.41540964525978E-3</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s="90">
        <v>5.8093470039425698E-8</v>
      </c>
      <c r="AR76">
        <v>0</v>
      </c>
      <c r="AS76">
        <v>0</v>
      </c>
      <c r="AT76">
        <v>0</v>
      </c>
      <c r="AU76">
        <v>0</v>
      </c>
      <c r="AV76">
        <v>0</v>
      </c>
      <c r="AW76">
        <v>0</v>
      </c>
      <c r="AX76">
        <v>0</v>
      </c>
      <c r="AY76">
        <v>0</v>
      </c>
      <c r="AZ76">
        <v>0</v>
      </c>
      <c r="BA76">
        <v>0</v>
      </c>
      <c r="BB76">
        <v>0</v>
      </c>
      <c r="BC76">
        <v>0</v>
      </c>
      <c r="BD76">
        <v>0</v>
      </c>
      <c r="BE76">
        <v>0</v>
      </c>
      <c r="BF76">
        <v>0</v>
      </c>
      <c r="BG76">
        <v>0</v>
      </c>
      <c r="BH76">
        <v>0</v>
      </c>
      <c r="BI76">
        <v>1.6276422010120702E-2</v>
      </c>
      <c r="BJ76">
        <v>2.5162342658418698E-3</v>
      </c>
    </row>
    <row r="77" spans="1:62" x14ac:dyDescent="0.25">
      <c r="A77">
        <v>1824</v>
      </c>
      <c r="B77">
        <v>-5.0178488007110299E-2</v>
      </c>
      <c r="C77">
        <v>-6.3608989299799801E-2</v>
      </c>
      <c r="D77">
        <v>8.3546443880235096E-4</v>
      </c>
      <c r="E77">
        <v>-3.05188335127143E-2</v>
      </c>
      <c r="F77">
        <v>0</v>
      </c>
      <c r="G77">
        <v>-2.1736550146782802E-2</v>
      </c>
      <c r="H77">
        <v>4.9679993842316004E-3</v>
      </c>
      <c r="I77">
        <v>0.1039788244692</v>
      </c>
      <c r="J77">
        <v>3.6817142427769602E-2</v>
      </c>
      <c r="K77">
        <v>5.4892929081685601E-3</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s="90">
        <v>5.8889270998871E-8</v>
      </c>
      <c r="AR77">
        <v>0</v>
      </c>
      <c r="AS77">
        <v>0</v>
      </c>
      <c r="AT77">
        <v>0</v>
      </c>
      <c r="AU77">
        <v>0</v>
      </c>
      <c r="AV77">
        <v>0</v>
      </c>
      <c r="AW77">
        <v>0</v>
      </c>
      <c r="AX77">
        <v>0</v>
      </c>
      <c r="AY77">
        <v>0</v>
      </c>
      <c r="AZ77">
        <v>0</v>
      </c>
      <c r="BA77">
        <v>0</v>
      </c>
      <c r="BB77">
        <v>0</v>
      </c>
      <c r="BC77">
        <v>0</v>
      </c>
      <c r="BD77">
        <v>0</v>
      </c>
      <c r="BE77">
        <v>0</v>
      </c>
      <c r="BF77">
        <v>0</v>
      </c>
      <c r="BG77">
        <v>0</v>
      </c>
      <c r="BH77">
        <v>0</v>
      </c>
      <c r="BI77">
        <v>1.7336344623321401E-2</v>
      </c>
      <c r="BJ77">
        <v>2.55070322838765E-3</v>
      </c>
    </row>
    <row r="78" spans="1:62" x14ac:dyDescent="0.25">
      <c r="A78">
        <v>1825</v>
      </c>
      <c r="B78">
        <v>-2.0240963593047799E-2</v>
      </c>
      <c r="C78">
        <v>7.7164765435686997E-2</v>
      </c>
      <c r="D78">
        <v>-4.9755862857504796E-4</v>
      </c>
      <c r="E78">
        <v>-3.5563841711610603E-2</v>
      </c>
      <c r="F78">
        <v>0</v>
      </c>
      <c r="G78">
        <v>-2.2306606368026099E-2</v>
      </c>
      <c r="H78">
        <v>5.2001525463035497E-3</v>
      </c>
      <c r="I78">
        <v>0.10537159600226401</v>
      </c>
      <c r="J78">
        <v>3.7303989263830203E-2</v>
      </c>
      <c r="K78">
        <v>5.5631681610947697E-3</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s="90">
        <v>5.9685071958316296E-8</v>
      </c>
      <c r="AR78">
        <v>0</v>
      </c>
      <c r="AS78">
        <v>0</v>
      </c>
      <c r="AT78">
        <v>0</v>
      </c>
      <c r="AU78">
        <v>0</v>
      </c>
      <c r="AV78">
        <v>0</v>
      </c>
      <c r="AW78">
        <v>0</v>
      </c>
      <c r="AX78">
        <v>0</v>
      </c>
      <c r="AY78">
        <v>0</v>
      </c>
      <c r="AZ78">
        <v>0</v>
      </c>
      <c r="BA78">
        <v>0</v>
      </c>
      <c r="BB78">
        <v>0</v>
      </c>
      <c r="BC78">
        <v>0</v>
      </c>
      <c r="BD78">
        <v>0</v>
      </c>
      <c r="BE78">
        <v>0</v>
      </c>
      <c r="BF78">
        <v>0</v>
      </c>
      <c r="BG78">
        <v>0</v>
      </c>
      <c r="BH78">
        <v>0</v>
      </c>
      <c r="BI78">
        <v>1.7558914567560101E-2</v>
      </c>
      <c r="BJ78">
        <v>2.5851721909334298E-3</v>
      </c>
    </row>
    <row r="79" spans="1:62" x14ac:dyDescent="0.25">
      <c r="A79">
        <v>1826</v>
      </c>
      <c r="B79">
        <v>1.3144290313202101E-2</v>
      </c>
      <c r="C79">
        <v>0.20123790921649701</v>
      </c>
      <c r="D79">
        <v>4.25066054923987E-4</v>
      </c>
      <c r="E79">
        <v>-3.3394631833278801E-2</v>
      </c>
      <c r="F79">
        <v>0</v>
      </c>
      <c r="G79">
        <v>-2.2877352741618499E-2</v>
      </c>
      <c r="H79">
        <v>5.2350265032027297E-3</v>
      </c>
      <c r="I79">
        <v>0.106764042544995</v>
      </c>
      <c r="J79">
        <v>3.7790562079601402E-2</v>
      </c>
      <c r="K79">
        <v>5.6370354082809901E-3</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s="90">
        <v>6.0480872917761598E-8</v>
      </c>
      <c r="AR79">
        <v>0</v>
      </c>
      <c r="AS79">
        <v>0</v>
      </c>
      <c r="AT79">
        <v>0</v>
      </c>
      <c r="AU79">
        <v>0</v>
      </c>
      <c r="AV79">
        <v>0</v>
      </c>
      <c r="AW79">
        <v>0</v>
      </c>
      <c r="AX79">
        <v>0</v>
      </c>
      <c r="AY79">
        <v>0</v>
      </c>
      <c r="AZ79">
        <v>0</v>
      </c>
      <c r="BA79">
        <v>0</v>
      </c>
      <c r="BB79">
        <v>0</v>
      </c>
      <c r="BC79">
        <v>0</v>
      </c>
      <c r="BD79">
        <v>0</v>
      </c>
      <c r="BE79">
        <v>0</v>
      </c>
      <c r="BF79">
        <v>0</v>
      </c>
      <c r="BG79">
        <v>0</v>
      </c>
      <c r="BH79">
        <v>0</v>
      </c>
      <c r="BI79">
        <v>1.7580310010132001E-2</v>
      </c>
      <c r="BJ79">
        <v>2.6196411534792001E-3</v>
      </c>
    </row>
    <row r="80" spans="1:62" x14ac:dyDescent="0.25">
      <c r="A80">
        <v>1827</v>
      </c>
      <c r="B80">
        <v>3.7543606719452102E-2</v>
      </c>
      <c r="C80">
        <v>0.16409646985875001</v>
      </c>
      <c r="D80">
        <v>1.5300988994392699E-4</v>
      </c>
      <c r="E80">
        <v>-3.7098197672099598E-2</v>
      </c>
      <c r="F80">
        <v>0</v>
      </c>
      <c r="G80">
        <v>-2.3448756738581201E-2</v>
      </c>
      <c r="H80">
        <v>5.6762239992517198E-3</v>
      </c>
      <c r="I80">
        <v>0.108156164263913</v>
      </c>
      <c r="J80">
        <v>3.8276861282269398E-2</v>
      </c>
      <c r="K80">
        <v>5.7108946539619499E-3</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s="90">
        <v>6.12766738772069E-8</v>
      </c>
      <c r="AR80">
        <v>0</v>
      </c>
      <c r="AS80">
        <v>0</v>
      </c>
      <c r="AT80">
        <v>0</v>
      </c>
      <c r="AU80">
        <v>0</v>
      </c>
      <c r="AV80">
        <v>0</v>
      </c>
      <c r="AW80">
        <v>0</v>
      </c>
      <c r="AX80">
        <v>0</v>
      </c>
      <c r="AY80">
        <v>0</v>
      </c>
      <c r="AZ80">
        <v>0</v>
      </c>
      <c r="BA80">
        <v>0</v>
      </c>
      <c r="BB80">
        <v>0</v>
      </c>
      <c r="BC80">
        <v>0</v>
      </c>
      <c r="BD80">
        <v>0</v>
      </c>
      <c r="BE80">
        <v>0</v>
      </c>
      <c r="BF80">
        <v>0</v>
      </c>
      <c r="BG80">
        <v>0</v>
      </c>
      <c r="BH80">
        <v>0</v>
      </c>
      <c r="BI80">
        <v>1.8360468090220201E-2</v>
      </c>
      <c r="BJ80">
        <v>2.6541101160249799E-3</v>
      </c>
    </row>
    <row r="81" spans="1:62" x14ac:dyDescent="0.25">
      <c r="A81">
        <v>1828</v>
      </c>
      <c r="B81">
        <v>4.49538850397646E-2</v>
      </c>
      <c r="C81">
        <v>0.20833485857127801</v>
      </c>
      <c r="D81">
        <v>-1.22176265813224E-3</v>
      </c>
      <c r="E81">
        <v>-4.8377911351787699E-2</v>
      </c>
      <c r="F81">
        <v>0</v>
      </c>
      <c r="G81">
        <v>-2.4020767488506099E-2</v>
      </c>
      <c r="H81">
        <v>6.8808149449342002E-3</v>
      </c>
      <c r="I81">
        <v>0.109547961325411</v>
      </c>
      <c r="J81">
        <v>3.8762887278011103E-2</v>
      </c>
      <c r="K81">
        <v>5.7847459023641296E-3</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s="90">
        <v>6.2072474836679293E-8</v>
      </c>
      <c r="AR81">
        <v>0</v>
      </c>
      <c r="AS81">
        <v>0</v>
      </c>
      <c r="AT81">
        <v>0</v>
      </c>
      <c r="AU81">
        <v>0</v>
      </c>
      <c r="AV81">
        <v>0</v>
      </c>
      <c r="AW81">
        <v>0</v>
      </c>
      <c r="AX81">
        <v>0</v>
      </c>
      <c r="AY81">
        <v>0</v>
      </c>
      <c r="AZ81">
        <v>0</v>
      </c>
      <c r="BA81">
        <v>0</v>
      </c>
      <c r="BB81">
        <v>0</v>
      </c>
      <c r="BC81">
        <v>0</v>
      </c>
      <c r="BD81">
        <v>0</v>
      </c>
      <c r="BE81">
        <v>0</v>
      </c>
      <c r="BF81">
        <v>0</v>
      </c>
      <c r="BG81">
        <v>0</v>
      </c>
      <c r="BH81">
        <v>0</v>
      </c>
      <c r="BI81">
        <v>2.0578004722502301E-2</v>
      </c>
      <c r="BJ81">
        <v>2.6885790785707701E-3</v>
      </c>
    </row>
    <row r="82" spans="1:62" x14ac:dyDescent="0.25">
      <c r="A82">
        <v>1829</v>
      </c>
      <c r="B82">
        <v>3.5921145781952102E-2</v>
      </c>
      <c r="C82">
        <v>0.11233136631189899</v>
      </c>
      <c r="D82">
        <v>-8.6545922702439295E-4</v>
      </c>
      <c r="E82">
        <v>-4.3741696890211602E-2</v>
      </c>
      <c r="F82">
        <v>0</v>
      </c>
      <c r="G82">
        <v>-2.45934010777238E-2</v>
      </c>
      <c r="H82">
        <v>6.30330769580849E-3</v>
      </c>
      <c r="I82">
        <v>0.11093943389576</v>
      </c>
      <c r="J82">
        <v>3.92486404719972E-2</v>
      </c>
      <c r="K82">
        <v>5.8585891577079396E-3</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s="90">
        <v>6.2868275796097504E-8</v>
      </c>
      <c r="AR82">
        <v>0</v>
      </c>
      <c r="AS82">
        <v>0</v>
      </c>
      <c r="AT82">
        <v>0</v>
      </c>
      <c r="AU82">
        <v>0</v>
      </c>
      <c r="AV82">
        <v>0</v>
      </c>
      <c r="AW82">
        <v>0</v>
      </c>
      <c r="AX82">
        <v>0</v>
      </c>
      <c r="AY82">
        <v>0</v>
      </c>
      <c r="AZ82">
        <v>0</v>
      </c>
      <c r="BA82">
        <v>0</v>
      </c>
      <c r="BB82">
        <v>0</v>
      </c>
      <c r="BC82">
        <v>0</v>
      </c>
      <c r="BD82">
        <v>0</v>
      </c>
      <c r="BE82">
        <v>0</v>
      </c>
      <c r="BF82">
        <v>0</v>
      </c>
      <c r="BG82">
        <v>0</v>
      </c>
      <c r="BH82">
        <v>0</v>
      </c>
      <c r="BI82">
        <v>1.9518595053898601E-2</v>
      </c>
      <c r="BJ82">
        <v>2.7230480411165499E-3</v>
      </c>
    </row>
    <row r="83" spans="1:62" x14ac:dyDescent="0.25">
      <c r="A83">
        <v>1830</v>
      </c>
      <c r="B83">
        <v>1.6186404571014602E-2</v>
      </c>
      <c r="C83">
        <v>0.19059516616762701</v>
      </c>
      <c r="D83">
        <v>-1.3478135553059E-3</v>
      </c>
      <c r="E83">
        <v>-4.7912359504967E-2</v>
      </c>
      <c r="F83">
        <v>0</v>
      </c>
      <c r="G83">
        <v>-2.52714740240951E-2</v>
      </c>
      <c r="H83">
        <v>6.71321957006666E-3</v>
      </c>
      <c r="I83">
        <v>0.112330582141095</v>
      </c>
      <c r="J83">
        <v>3.9734121268395498E-2</v>
      </c>
      <c r="K83">
        <v>5.9324244242051601E-3</v>
      </c>
      <c r="L83">
        <v>0</v>
      </c>
      <c r="M83">
        <v>0</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c r="AQ83" s="90">
        <v>6.3664076755569897E-8</v>
      </c>
      <c r="AR83">
        <v>0</v>
      </c>
      <c r="AS83">
        <v>0</v>
      </c>
      <c r="AT83">
        <v>0</v>
      </c>
      <c r="AU83">
        <v>0</v>
      </c>
      <c r="AV83">
        <v>0</v>
      </c>
      <c r="AW83">
        <v>0</v>
      </c>
      <c r="AX83">
        <v>0</v>
      </c>
      <c r="AY83">
        <v>0</v>
      </c>
      <c r="AZ83">
        <v>0</v>
      </c>
      <c r="BA83">
        <v>0</v>
      </c>
      <c r="BB83">
        <v>0</v>
      </c>
      <c r="BC83">
        <v>0</v>
      </c>
      <c r="BD83">
        <v>0</v>
      </c>
      <c r="BE83">
        <v>0</v>
      </c>
      <c r="BF83">
        <v>0</v>
      </c>
      <c r="BG83">
        <v>0</v>
      </c>
      <c r="BH83">
        <v>0</v>
      </c>
      <c r="BI83">
        <v>2.0120988789450501E-2</v>
      </c>
      <c r="BJ83">
        <v>2.7575170036623201E-3</v>
      </c>
    </row>
    <row r="84" spans="1:62" x14ac:dyDescent="0.25">
      <c r="A84">
        <v>1831</v>
      </c>
      <c r="B84">
        <v>-1.03657926946103E-2</v>
      </c>
      <c r="C84">
        <v>-2.2322494195648601</v>
      </c>
      <c r="D84">
        <v>-1.16714951797084E-4</v>
      </c>
      <c r="E84">
        <v>-4.10860068583669E-2</v>
      </c>
      <c r="F84">
        <v>0</v>
      </c>
      <c r="G84">
        <v>-2.6054930658664901E-2</v>
      </c>
      <c r="H84">
        <v>6.1467081821756104E-3</v>
      </c>
      <c r="I84">
        <v>0.113721406227427</v>
      </c>
      <c r="J84">
        <v>4.0219330070374502E-2</v>
      </c>
      <c r="K84">
        <v>6.0062517060606897E-3</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s="90">
        <v>6.4459877715015199E-8</v>
      </c>
      <c r="AR84">
        <v>0</v>
      </c>
      <c r="AS84">
        <v>0</v>
      </c>
      <c r="AT84">
        <v>0</v>
      </c>
      <c r="AU84">
        <v>0</v>
      </c>
      <c r="AV84">
        <v>0</v>
      </c>
      <c r="AW84">
        <v>0</v>
      </c>
      <c r="AX84">
        <v>0</v>
      </c>
      <c r="AY84">
        <v>0</v>
      </c>
      <c r="AZ84">
        <v>0</v>
      </c>
      <c r="BA84">
        <v>0</v>
      </c>
      <c r="BB84">
        <v>0</v>
      </c>
      <c r="BC84">
        <v>0</v>
      </c>
      <c r="BD84">
        <v>0</v>
      </c>
      <c r="BE84">
        <v>0</v>
      </c>
      <c r="BF84">
        <v>0</v>
      </c>
      <c r="BG84">
        <v>0</v>
      </c>
      <c r="BH84">
        <v>0</v>
      </c>
      <c r="BI84">
        <v>1.9114738215432799E-2</v>
      </c>
      <c r="BJ84">
        <v>2.7919859662080999E-3</v>
      </c>
    </row>
    <row r="85" spans="1:62" x14ac:dyDescent="0.25">
      <c r="A85">
        <v>1832</v>
      </c>
      <c r="B85">
        <v>-3.5482736053985303E-2</v>
      </c>
      <c r="C85">
        <v>-1.7917386387049601</v>
      </c>
      <c r="D85">
        <v>4.1594676354849699E-4</v>
      </c>
      <c r="E85">
        <v>-3.9568119745293999E-2</v>
      </c>
      <c r="F85">
        <v>0</v>
      </c>
      <c r="G85">
        <v>-2.6838895497883101E-2</v>
      </c>
      <c r="H85">
        <v>6.1186114976846603E-3</v>
      </c>
      <c r="I85">
        <v>0.115111906320642</v>
      </c>
      <c r="J85">
        <v>4.0704267280107197E-2</v>
      </c>
      <c r="K85">
        <v>6.08007100747211E-3</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s="90">
        <v>6.5255678674433396E-8</v>
      </c>
      <c r="AR85">
        <v>0</v>
      </c>
      <c r="AS85">
        <v>0</v>
      </c>
      <c r="AT85">
        <v>0</v>
      </c>
      <c r="AU85">
        <v>0</v>
      </c>
      <c r="AV85">
        <v>0</v>
      </c>
      <c r="AW85">
        <v>0</v>
      </c>
      <c r="AX85">
        <v>0</v>
      </c>
      <c r="AY85">
        <v>0</v>
      </c>
      <c r="AZ85">
        <v>0</v>
      </c>
      <c r="BA85">
        <v>0</v>
      </c>
      <c r="BB85">
        <v>0</v>
      </c>
      <c r="BC85">
        <v>0</v>
      </c>
      <c r="BD85">
        <v>0</v>
      </c>
      <c r="BE85">
        <v>0</v>
      </c>
      <c r="BF85">
        <v>0</v>
      </c>
      <c r="BG85">
        <v>0</v>
      </c>
      <c r="BH85">
        <v>0</v>
      </c>
      <c r="BI85">
        <v>1.9144572275716601E-2</v>
      </c>
      <c r="BJ85">
        <v>2.8264549287538802E-3</v>
      </c>
    </row>
    <row r="86" spans="1:62" x14ac:dyDescent="0.25">
      <c r="A86">
        <v>1833</v>
      </c>
      <c r="B86">
        <v>-5.1052120819610303E-2</v>
      </c>
      <c r="C86">
        <v>-0.75523991729195705</v>
      </c>
      <c r="D86" s="90">
        <v>-5.8504799842184598E-5</v>
      </c>
      <c r="E86">
        <v>-4.1673382427019998E-2</v>
      </c>
      <c r="F86">
        <v>0</v>
      </c>
      <c r="G86">
        <v>-2.76233690882467E-2</v>
      </c>
      <c r="H86">
        <v>6.2529522292113096E-3</v>
      </c>
      <c r="I86">
        <v>0.116502082586492</v>
      </c>
      <c r="J86">
        <v>4.1188933298773697E-2</v>
      </c>
      <c r="K86">
        <v>6.1538823326297599E-3</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s="90">
        <v>6.6051479633878698E-8</v>
      </c>
      <c r="AR86">
        <v>0</v>
      </c>
      <c r="AS86">
        <v>0</v>
      </c>
      <c r="AT86">
        <v>0</v>
      </c>
      <c r="AU86">
        <v>0</v>
      </c>
      <c r="AV86">
        <v>0</v>
      </c>
      <c r="AW86">
        <v>0</v>
      </c>
      <c r="AX86">
        <v>0</v>
      </c>
      <c r="AY86">
        <v>0</v>
      </c>
      <c r="AZ86">
        <v>0</v>
      </c>
      <c r="BA86">
        <v>0</v>
      </c>
      <c r="BB86">
        <v>0</v>
      </c>
      <c r="BC86">
        <v>0</v>
      </c>
      <c r="BD86">
        <v>0</v>
      </c>
      <c r="BE86">
        <v>0</v>
      </c>
      <c r="BF86">
        <v>0</v>
      </c>
      <c r="BG86">
        <v>0</v>
      </c>
      <c r="BH86">
        <v>0</v>
      </c>
      <c r="BI86">
        <v>1.91750186780799E-2</v>
      </c>
      <c r="BJ86">
        <v>2.86092389129966E-3</v>
      </c>
    </row>
    <row r="87" spans="1:62" x14ac:dyDescent="0.25">
      <c r="A87">
        <v>1834</v>
      </c>
      <c r="B87">
        <v>-4.8509225311797799E-2</v>
      </c>
      <c r="C87">
        <v>-7.8318737204715799E-2</v>
      </c>
      <c r="D87">
        <v>-1.4796424565147301E-3</v>
      </c>
      <c r="E87">
        <v>-5.1223507964624097E-2</v>
      </c>
      <c r="F87">
        <v>0</v>
      </c>
      <c r="G87">
        <v>-2.8408284718179199E-2</v>
      </c>
      <c r="H87">
        <v>7.1807834947048201E-3</v>
      </c>
      <c r="I87">
        <v>0.11789193519060701</v>
      </c>
      <c r="J87">
        <v>4.1673328526565703E-2</v>
      </c>
      <c r="K87">
        <v>6.2276856857162704E-3</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s="90">
        <v>6.6847280593324E-8</v>
      </c>
      <c r="AR87">
        <v>0</v>
      </c>
      <c r="AS87">
        <v>0</v>
      </c>
      <c r="AT87">
        <v>0</v>
      </c>
      <c r="AU87">
        <v>0</v>
      </c>
      <c r="AV87">
        <v>0</v>
      </c>
      <c r="AW87">
        <v>0</v>
      </c>
      <c r="AX87">
        <v>0</v>
      </c>
      <c r="AY87">
        <v>0</v>
      </c>
      <c r="AZ87">
        <v>0</v>
      </c>
      <c r="BA87">
        <v>0</v>
      </c>
      <c r="BB87">
        <v>0</v>
      </c>
      <c r="BC87">
        <v>0</v>
      </c>
      <c r="BD87">
        <v>0</v>
      </c>
      <c r="BE87">
        <v>0</v>
      </c>
      <c r="BF87">
        <v>0</v>
      </c>
      <c r="BG87">
        <v>0</v>
      </c>
      <c r="BH87">
        <v>0</v>
      </c>
      <c r="BI87">
        <v>2.07468725844763E-2</v>
      </c>
      <c r="BJ87">
        <v>2.8953928538454402E-3</v>
      </c>
    </row>
    <row r="88" spans="1:62" x14ac:dyDescent="0.25">
      <c r="A88">
        <v>1835</v>
      </c>
      <c r="B88">
        <v>-1.51551725774228E-2</v>
      </c>
      <c r="C88">
        <v>-1.9846821892149999</v>
      </c>
      <c r="D88">
        <v>-2.22565435981137E-4</v>
      </c>
      <c r="E88">
        <v>-4.7985007040972E-2</v>
      </c>
      <c r="F88">
        <v>0</v>
      </c>
      <c r="G88">
        <v>-2.91936596716608E-2</v>
      </c>
      <c r="H88">
        <v>7.14515245476417E-3</v>
      </c>
      <c r="I88">
        <v>0.119281464298488</v>
      </c>
      <c r="J88">
        <v>4.2157453362689098E-2</v>
      </c>
      <c r="K88">
        <v>6.3014810709078996E-3</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s="90">
        <v>6.7643081552769302E-8</v>
      </c>
      <c r="AR88">
        <v>0</v>
      </c>
      <c r="AS88">
        <v>0</v>
      </c>
      <c r="AT88">
        <v>0</v>
      </c>
      <c r="AU88">
        <v>0</v>
      </c>
      <c r="AV88">
        <v>0</v>
      </c>
      <c r="AW88">
        <v>0</v>
      </c>
      <c r="AX88">
        <v>0</v>
      </c>
      <c r="AY88">
        <v>0</v>
      </c>
      <c r="AZ88">
        <v>0</v>
      </c>
      <c r="BA88">
        <v>0</v>
      </c>
      <c r="BB88">
        <v>0</v>
      </c>
      <c r="BC88">
        <v>0</v>
      </c>
      <c r="BD88">
        <v>0</v>
      </c>
      <c r="BE88">
        <v>0</v>
      </c>
      <c r="BF88">
        <v>0</v>
      </c>
      <c r="BG88">
        <v>0</v>
      </c>
      <c r="BH88">
        <v>0</v>
      </c>
      <c r="BI88">
        <v>2.06790963064514E-2</v>
      </c>
      <c r="BJ88">
        <v>2.92986181639122E-3</v>
      </c>
    </row>
    <row r="89" spans="1:62" x14ac:dyDescent="0.25">
      <c r="A89">
        <v>1836</v>
      </c>
      <c r="B89">
        <v>4.3861844024139597E-2</v>
      </c>
      <c r="C89">
        <v>-1.9528896502044499</v>
      </c>
      <c r="D89">
        <v>-8.6701032276778297E-4</v>
      </c>
      <c r="E89">
        <v>-5.0202764235749403E-2</v>
      </c>
      <c r="F89">
        <v>0</v>
      </c>
      <c r="G89">
        <v>-2.9979426128226301E-2</v>
      </c>
      <c r="H89">
        <v>7.1980804698830603E-3</v>
      </c>
      <c r="I89">
        <v>0.120670670075507</v>
      </c>
      <c r="J89">
        <v>4.2641308205367698E-2</v>
      </c>
      <c r="K89">
        <v>6.3752684923724301E-3</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s="90">
        <v>6.8438882512214604E-8</v>
      </c>
      <c r="AR89">
        <v>0</v>
      </c>
      <c r="AS89">
        <v>0</v>
      </c>
      <c r="AT89">
        <v>0</v>
      </c>
      <c r="AU89">
        <v>0</v>
      </c>
      <c r="AV89">
        <v>0</v>
      </c>
      <c r="AW89">
        <v>0</v>
      </c>
      <c r="AX89">
        <v>0</v>
      </c>
      <c r="AY89">
        <v>0</v>
      </c>
      <c r="AZ89">
        <v>0</v>
      </c>
      <c r="BA89">
        <v>0</v>
      </c>
      <c r="BB89">
        <v>0</v>
      </c>
      <c r="BC89">
        <v>0</v>
      </c>
      <c r="BD89">
        <v>0</v>
      </c>
      <c r="BE89">
        <v>0</v>
      </c>
      <c r="BF89">
        <v>0</v>
      </c>
      <c r="BG89">
        <v>0</v>
      </c>
      <c r="BH89">
        <v>0</v>
      </c>
      <c r="BI89">
        <v>2.0309386894328901E-2</v>
      </c>
      <c r="BJ89">
        <v>2.9643307789369998E-3</v>
      </c>
    </row>
    <row r="90" spans="1:62" x14ac:dyDescent="0.25">
      <c r="A90">
        <v>1837</v>
      </c>
      <c r="B90">
        <v>8.7793094024139595E-2</v>
      </c>
      <c r="C90">
        <v>-0.51360370952605405</v>
      </c>
      <c r="D90">
        <v>-4.1432411652510102E-4</v>
      </c>
      <c r="E90">
        <v>-5.3134170185183703E-2</v>
      </c>
      <c r="F90">
        <v>0</v>
      </c>
      <c r="G90">
        <v>-3.0765580883883099E-2</v>
      </c>
      <c r="H90">
        <v>7.8276942119359302E-3</v>
      </c>
      <c r="I90">
        <v>0.12205955268691</v>
      </c>
      <c r="J90">
        <v>4.3124893451846398E-2</v>
      </c>
      <c r="K90">
        <v>6.4490479542713003E-3</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s="90">
        <v>6.9234683471659906E-8</v>
      </c>
      <c r="AR90">
        <v>0</v>
      </c>
      <c r="AS90">
        <v>0</v>
      </c>
      <c r="AT90">
        <v>0</v>
      </c>
      <c r="AU90">
        <v>0</v>
      </c>
      <c r="AV90">
        <v>0</v>
      </c>
      <c r="AW90">
        <v>0</v>
      </c>
      <c r="AX90">
        <v>0</v>
      </c>
      <c r="AY90">
        <v>0</v>
      </c>
      <c r="AZ90">
        <v>0</v>
      </c>
      <c r="BA90">
        <v>0</v>
      </c>
      <c r="BB90">
        <v>0</v>
      </c>
      <c r="BC90">
        <v>0</v>
      </c>
      <c r="BD90">
        <v>0</v>
      </c>
      <c r="BE90">
        <v>0</v>
      </c>
      <c r="BF90">
        <v>0</v>
      </c>
      <c r="BG90">
        <v>0</v>
      </c>
      <c r="BH90">
        <v>0</v>
      </c>
      <c r="BI90">
        <v>2.16170903153944E-2</v>
      </c>
      <c r="BJ90">
        <v>2.99879974148278E-3</v>
      </c>
    </row>
    <row r="91" spans="1:62" x14ac:dyDescent="0.25">
      <c r="A91">
        <v>1838</v>
      </c>
      <c r="B91">
        <v>9.9618338164764605E-2</v>
      </c>
      <c r="C91">
        <v>-0.48577911301353499</v>
      </c>
      <c r="D91">
        <v>-9.02287266226242E-4</v>
      </c>
      <c r="E91">
        <v>-5.8581005821437403E-2</v>
      </c>
      <c r="F91">
        <v>0</v>
      </c>
      <c r="G91">
        <v>-3.1552101800550902E-2</v>
      </c>
      <c r="H91">
        <v>8.4785394438064692E-3</v>
      </c>
      <c r="I91">
        <v>0.123448112297821</v>
      </c>
      <c r="J91">
        <v>4.3608209498394897E-2</v>
      </c>
      <c r="K91">
        <v>6.5228194607579301E-3</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s="90">
        <v>7.0030484431078103E-8</v>
      </c>
      <c r="AR91">
        <v>0</v>
      </c>
      <c r="AS91">
        <v>0</v>
      </c>
      <c r="AT91">
        <v>0</v>
      </c>
      <c r="AU91">
        <v>0</v>
      </c>
      <c r="AV91">
        <v>0</v>
      </c>
      <c r="AW91">
        <v>0</v>
      </c>
      <c r="AX91">
        <v>0</v>
      </c>
      <c r="AY91">
        <v>0</v>
      </c>
      <c r="AZ91">
        <v>0</v>
      </c>
      <c r="BA91">
        <v>0</v>
      </c>
      <c r="BB91">
        <v>0</v>
      </c>
      <c r="BC91">
        <v>0</v>
      </c>
      <c r="BD91">
        <v>0</v>
      </c>
      <c r="BE91">
        <v>0</v>
      </c>
      <c r="BF91">
        <v>0</v>
      </c>
      <c r="BG91">
        <v>0</v>
      </c>
      <c r="BH91">
        <v>0</v>
      </c>
      <c r="BI91">
        <v>2.2943164514396E-2</v>
      </c>
      <c r="BJ91">
        <v>3.0332687040285499E-3</v>
      </c>
    </row>
    <row r="92" spans="1:62" x14ac:dyDescent="0.25">
      <c r="A92">
        <v>1839</v>
      </c>
      <c r="B92">
        <v>8.5936624297577105E-2</v>
      </c>
      <c r="C92">
        <v>1.0451609319781801E-2</v>
      </c>
      <c r="D92">
        <v>-8.7761893254240401E-4</v>
      </c>
      <c r="E92">
        <v>-5.6643128470409303E-2</v>
      </c>
      <c r="F92">
        <v>0</v>
      </c>
      <c r="G92">
        <v>-3.2338946601976302E-2</v>
      </c>
      <c r="H92">
        <v>8.1745739198936605E-3</v>
      </c>
      <c r="I92">
        <v>0.12483634907322801</v>
      </c>
      <c r="J92">
        <v>4.4091256740311002E-2</v>
      </c>
      <c r="K92">
        <v>6.5965830159794604E-3</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s="90">
        <v>7.0826285390577602E-8</v>
      </c>
      <c r="AR92">
        <v>0</v>
      </c>
      <c r="AS92">
        <v>0</v>
      </c>
      <c r="AT92">
        <v>0</v>
      </c>
      <c r="AU92">
        <v>0</v>
      </c>
      <c r="AV92">
        <v>0</v>
      </c>
      <c r="AW92">
        <v>0</v>
      </c>
      <c r="AX92">
        <v>0</v>
      </c>
      <c r="AY92">
        <v>0</v>
      </c>
      <c r="AZ92">
        <v>0</v>
      </c>
      <c r="BA92">
        <v>0</v>
      </c>
      <c r="BB92">
        <v>0</v>
      </c>
      <c r="BC92">
        <v>0</v>
      </c>
      <c r="BD92">
        <v>0</v>
      </c>
      <c r="BE92">
        <v>0</v>
      </c>
      <c r="BF92">
        <v>0</v>
      </c>
      <c r="BG92">
        <v>0</v>
      </c>
      <c r="BH92">
        <v>0</v>
      </c>
      <c r="BI92">
        <v>2.2006478345235701E-2</v>
      </c>
      <c r="BJ92">
        <v>3.0677376665743301E-3</v>
      </c>
    </row>
    <row r="93" spans="1:62" x14ac:dyDescent="0.25">
      <c r="A93">
        <v>1840</v>
      </c>
      <c r="B93">
        <v>6.3502981719452095E-2</v>
      </c>
      <c r="C93">
        <v>0.20036372013654</v>
      </c>
      <c r="D93">
        <v>-1.5251701171272801E-3</v>
      </c>
      <c r="E93">
        <v>-5.7922991384257702E-2</v>
      </c>
      <c r="F93">
        <v>0</v>
      </c>
      <c r="G93">
        <v>-3.3099986756601002E-2</v>
      </c>
      <c r="H93">
        <v>8.1088000475079709E-3</v>
      </c>
      <c r="I93">
        <v>0.12622426317800101</v>
      </c>
      <c r="J93">
        <v>4.4574035571923402E-2</v>
      </c>
      <c r="K93">
        <v>6.6703386240759104E-3</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s="90">
        <v>7.1622086349995799E-8</v>
      </c>
      <c r="AR93">
        <v>0</v>
      </c>
      <c r="AS93">
        <v>0</v>
      </c>
      <c r="AT93">
        <v>0</v>
      </c>
      <c r="AU93">
        <v>0</v>
      </c>
      <c r="AV93">
        <v>0</v>
      </c>
      <c r="AW93">
        <v>0</v>
      </c>
      <c r="AX93">
        <v>0</v>
      </c>
      <c r="AY93">
        <v>0</v>
      </c>
      <c r="AZ93">
        <v>0</v>
      </c>
      <c r="BA93">
        <v>0</v>
      </c>
      <c r="BB93">
        <v>0</v>
      </c>
      <c r="BC93">
        <v>0</v>
      </c>
      <c r="BD93">
        <v>0</v>
      </c>
      <c r="BE93">
        <v>0</v>
      </c>
      <c r="BF93">
        <v>0</v>
      </c>
      <c r="BG93">
        <v>0</v>
      </c>
      <c r="BH93">
        <v>0</v>
      </c>
      <c r="BI93">
        <v>2.15490080312052E-2</v>
      </c>
      <c r="BJ93">
        <v>3.1022066291201099E-3</v>
      </c>
    </row>
    <row r="94" spans="1:62" x14ac:dyDescent="0.25">
      <c r="A94">
        <v>1841</v>
      </c>
      <c r="B94">
        <v>3.0710550078827101E-2</v>
      </c>
      <c r="C94">
        <v>0.23789711960035101</v>
      </c>
      <c r="D94">
        <v>-1.13831502727789E-3</v>
      </c>
      <c r="E94">
        <v>-6.22869221313831E-2</v>
      </c>
      <c r="F94">
        <v>0</v>
      </c>
      <c r="G94">
        <v>-3.3835181313713901E-2</v>
      </c>
      <c r="H94">
        <v>8.9296805919647695E-3</v>
      </c>
      <c r="I94">
        <v>0.127611854776878</v>
      </c>
      <c r="J94">
        <v>4.5056546386595703E-2</v>
      </c>
      <c r="K94">
        <v>6.7440862891788899E-3</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s="90">
        <v>7.2417887309441101E-8</v>
      </c>
      <c r="AR94">
        <v>0</v>
      </c>
      <c r="AS94">
        <v>0</v>
      </c>
      <c r="AT94">
        <v>0</v>
      </c>
      <c r="AU94">
        <v>0</v>
      </c>
      <c r="AV94">
        <v>0</v>
      </c>
      <c r="AW94">
        <v>0</v>
      </c>
      <c r="AX94">
        <v>0</v>
      </c>
      <c r="AY94">
        <v>0</v>
      </c>
      <c r="AZ94">
        <v>0</v>
      </c>
      <c r="BA94">
        <v>0</v>
      </c>
      <c r="BB94">
        <v>0</v>
      </c>
      <c r="BC94">
        <v>0</v>
      </c>
      <c r="BD94">
        <v>0</v>
      </c>
      <c r="BE94">
        <v>0</v>
      </c>
      <c r="BF94">
        <v>0</v>
      </c>
      <c r="BG94">
        <v>0</v>
      </c>
      <c r="BH94">
        <v>0</v>
      </c>
      <c r="BI94">
        <v>2.3244264046429298E-2</v>
      </c>
      <c r="BJ94">
        <v>3.1366755916658901E-3</v>
      </c>
    </row>
    <row r="95" spans="1:62" x14ac:dyDescent="0.25">
      <c r="A95">
        <v>1842</v>
      </c>
      <c r="B95">
        <v>-4.1411589055477998E-3</v>
      </c>
      <c r="C95">
        <v>0.24431583725419601</v>
      </c>
      <c r="D95">
        <v>-1.5377982864760401E-3</v>
      </c>
      <c r="E95">
        <v>-5.9975436050256598E-2</v>
      </c>
      <c r="F95">
        <v>0</v>
      </c>
      <c r="G95">
        <v>-3.4570639805207401E-2</v>
      </c>
      <c r="H95">
        <v>8.3853893623126799E-3</v>
      </c>
      <c r="I95">
        <v>0.128999124034471</v>
      </c>
      <c r="J95">
        <v>4.5538789576729598E-2</v>
      </c>
      <c r="K95">
        <v>6.8178260154133996E-3</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s="90">
        <v>7.3213688268886403E-8</v>
      </c>
      <c r="AR95">
        <v>0</v>
      </c>
      <c r="AS95">
        <v>0</v>
      </c>
      <c r="AT95">
        <v>0</v>
      </c>
      <c r="AU95">
        <v>0</v>
      </c>
      <c r="AV95">
        <v>0</v>
      </c>
      <c r="AW95">
        <v>0</v>
      </c>
      <c r="AX95">
        <v>0</v>
      </c>
      <c r="AY95">
        <v>0</v>
      </c>
      <c r="AZ95">
        <v>0</v>
      </c>
      <c r="BA95">
        <v>0</v>
      </c>
      <c r="BB95">
        <v>0</v>
      </c>
      <c r="BC95">
        <v>0</v>
      </c>
      <c r="BD95">
        <v>0</v>
      </c>
      <c r="BE95">
        <v>0</v>
      </c>
      <c r="BF95">
        <v>0</v>
      </c>
      <c r="BG95">
        <v>0</v>
      </c>
      <c r="BH95">
        <v>0</v>
      </c>
      <c r="BI95">
        <v>2.2055839806336498E-2</v>
      </c>
      <c r="BJ95">
        <v>3.1711445542116699E-3</v>
      </c>
    </row>
    <row r="96" spans="1:62" x14ac:dyDescent="0.25">
      <c r="A96">
        <v>1843</v>
      </c>
      <c r="B96">
        <v>-3.4468697968047801E-2</v>
      </c>
      <c r="C96">
        <v>-0.19284787080466001</v>
      </c>
      <c r="D96">
        <v>-7.5032216919826498E-4</v>
      </c>
      <c r="E96">
        <v>-5.5199509826880599E-2</v>
      </c>
      <c r="F96">
        <v>0</v>
      </c>
      <c r="G96">
        <v>-3.5306307433275397E-2</v>
      </c>
      <c r="H96">
        <v>7.8963738043651404E-3</v>
      </c>
      <c r="I96">
        <v>0.13038607111526901</v>
      </c>
      <c r="J96">
        <v>4.6020765533767397E-2</v>
      </c>
      <c r="K96">
        <v>6.8915578068986299E-3</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s="90">
        <v>7.40094892283046E-8</v>
      </c>
      <c r="AR96">
        <v>0</v>
      </c>
      <c r="AS96">
        <v>0</v>
      </c>
      <c r="AT96">
        <v>0</v>
      </c>
      <c r="AU96">
        <v>0</v>
      </c>
      <c r="AV96">
        <v>0</v>
      </c>
      <c r="AW96">
        <v>0</v>
      </c>
      <c r="AX96">
        <v>0</v>
      </c>
      <c r="AY96">
        <v>0</v>
      </c>
      <c r="AZ96">
        <v>0</v>
      </c>
      <c r="BA96">
        <v>0</v>
      </c>
      <c r="BB96">
        <v>0</v>
      </c>
      <c r="BC96">
        <v>0</v>
      </c>
      <c r="BD96">
        <v>0</v>
      </c>
      <c r="BE96">
        <v>0</v>
      </c>
      <c r="BF96">
        <v>0</v>
      </c>
      <c r="BG96">
        <v>0</v>
      </c>
      <c r="BH96">
        <v>0</v>
      </c>
      <c r="BI96">
        <v>2.1098315982701201E-2</v>
      </c>
      <c r="BJ96">
        <v>3.2056135167574502E-3</v>
      </c>
    </row>
    <row r="97" spans="1:62" x14ac:dyDescent="0.25">
      <c r="A97">
        <v>1844</v>
      </c>
      <c r="B97">
        <v>-5.3002194061797799E-2</v>
      </c>
      <c r="C97">
        <v>4.9309456432658001E-2</v>
      </c>
      <c r="D97">
        <v>1.34060857139923E-4</v>
      </c>
      <c r="E97">
        <v>-5.7100728322944903E-2</v>
      </c>
      <c r="F97">
        <v>0</v>
      </c>
      <c r="G97">
        <v>-3.60421592039991E-2</v>
      </c>
      <c r="H97">
        <v>8.4897206325897298E-3</v>
      </c>
      <c r="I97">
        <v>0.13177269618363399</v>
      </c>
      <c r="J97">
        <v>4.6502474648196498E-2</v>
      </c>
      <c r="K97">
        <v>6.9652816677446203E-3</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s="90">
        <v>7.4805290187776994E-8</v>
      </c>
      <c r="AR97">
        <v>0</v>
      </c>
      <c r="AS97">
        <v>0</v>
      </c>
      <c r="AT97">
        <v>0</v>
      </c>
      <c r="AU97">
        <v>0</v>
      </c>
      <c r="AV97">
        <v>0</v>
      </c>
      <c r="AW97">
        <v>0</v>
      </c>
      <c r="AX97">
        <v>0</v>
      </c>
      <c r="AY97">
        <v>0</v>
      </c>
      <c r="AZ97">
        <v>0</v>
      </c>
      <c r="BA97">
        <v>0</v>
      </c>
      <c r="BB97">
        <v>0</v>
      </c>
      <c r="BC97">
        <v>0</v>
      </c>
      <c r="BD97">
        <v>0</v>
      </c>
      <c r="BE97">
        <v>0</v>
      </c>
      <c r="BF97">
        <v>0</v>
      </c>
      <c r="BG97">
        <v>0</v>
      </c>
      <c r="BH97">
        <v>0</v>
      </c>
      <c r="BI97">
        <v>2.2219000221414799E-2</v>
      </c>
      <c r="BJ97">
        <v>3.2400824793032299E-3</v>
      </c>
    </row>
    <row r="98" spans="1:62" x14ac:dyDescent="0.25">
      <c r="A98">
        <v>1845</v>
      </c>
      <c r="B98">
        <v>-5.4250240936797797E-2</v>
      </c>
      <c r="C98">
        <v>0.12695727794463799</v>
      </c>
      <c r="D98">
        <v>-1.4605191224379499E-3</v>
      </c>
      <c r="E98">
        <v>-6.4658230804263903E-2</v>
      </c>
      <c r="F98">
        <v>0</v>
      </c>
      <c r="G98">
        <v>-3.6778182178666803E-2</v>
      </c>
      <c r="H98">
        <v>9.0012094904432308E-3</v>
      </c>
      <c r="I98">
        <v>0.133158999403798</v>
      </c>
      <c r="J98">
        <v>4.6983917309552002E-2</v>
      </c>
      <c r="K98">
        <v>7.0389976020560898E-3</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s="90">
        <v>7.5601091147222296E-8</v>
      </c>
      <c r="AR98">
        <v>0</v>
      </c>
      <c r="AS98">
        <v>0</v>
      </c>
      <c r="AT98">
        <v>0</v>
      </c>
      <c r="AU98">
        <v>0</v>
      </c>
      <c r="AV98">
        <v>0</v>
      </c>
      <c r="AW98">
        <v>0</v>
      </c>
      <c r="AX98">
        <v>0</v>
      </c>
      <c r="AY98">
        <v>0</v>
      </c>
      <c r="AZ98">
        <v>0</v>
      </c>
      <c r="BA98">
        <v>0</v>
      </c>
      <c r="BB98">
        <v>0</v>
      </c>
      <c r="BC98">
        <v>0</v>
      </c>
      <c r="BD98">
        <v>0</v>
      </c>
      <c r="BE98">
        <v>0</v>
      </c>
      <c r="BF98">
        <v>0</v>
      </c>
      <c r="BG98">
        <v>0</v>
      </c>
      <c r="BH98">
        <v>0</v>
      </c>
      <c r="BI98">
        <v>2.2749939821894698E-2</v>
      </c>
      <c r="BJ98">
        <v>3.2745514418490102E-3</v>
      </c>
    </row>
    <row r="99" spans="1:62" x14ac:dyDescent="0.25">
      <c r="A99">
        <v>1846</v>
      </c>
      <c r="B99">
        <v>-4.1878976288360299E-2</v>
      </c>
      <c r="C99">
        <v>-0.43453287907097599</v>
      </c>
      <c r="D99">
        <v>-3.6267113083707198E-4</v>
      </c>
      <c r="E99">
        <v>-6.2587087330062602E-2</v>
      </c>
      <c r="F99">
        <v>0</v>
      </c>
      <c r="G99">
        <v>-3.7514351073978297E-2</v>
      </c>
      <c r="H99">
        <v>9.0937550674654397E-3</v>
      </c>
      <c r="I99">
        <v>0.13454498093987399</v>
      </c>
      <c r="J99">
        <v>4.7465093906419599E-2</v>
      </c>
      <c r="K99">
        <v>7.1127056139294901E-3</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s="90">
        <v>7.6396892106640506E-8</v>
      </c>
      <c r="AR99">
        <v>0</v>
      </c>
      <c r="AS99">
        <v>0</v>
      </c>
      <c r="AT99">
        <v>0</v>
      </c>
      <c r="AU99">
        <v>0</v>
      </c>
      <c r="AV99">
        <v>0</v>
      </c>
      <c r="AW99">
        <v>0</v>
      </c>
      <c r="AX99">
        <v>0</v>
      </c>
      <c r="AY99">
        <v>0</v>
      </c>
      <c r="AZ99">
        <v>0</v>
      </c>
      <c r="BA99">
        <v>0</v>
      </c>
      <c r="BB99">
        <v>0</v>
      </c>
      <c r="BC99">
        <v>0</v>
      </c>
      <c r="BD99">
        <v>0</v>
      </c>
      <c r="BE99">
        <v>0</v>
      </c>
      <c r="BF99">
        <v>0</v>
      </c>
      <c r="BG99">
        <v>0</v>
      </c>
      <c r="BH99">
        <v>0</v>
      </c>
      <c r="BI99">
        <v>2.2738937565265498E-2</v>
      </c>
      <c r="BJ99">
        <v>3.30902040439479E-3</v>
      </c>
    </row>
    <row r="100" spans="1:62" x14ac:dyDescent="0.25">
      <c r="A100">
        <v>1847</v>
      </c>
      <c r="B100">
        <v>-2.95389128117978E-2</v>
      </c>
      <c r="C100">
        <v>-4.2754419175332998E-3</v>
      </c>
      <c r="D100">
        <v>-1.10897330670604E-3</v>
      </c>
      <c r="E100">
        <v>-7.0351873183237101E-2</v>
      </c>
      <c r="F100">
        <v>0</v>
      </c>
      <c r="G100">
        <v>-3.8250614058114599E-2</v>
      </c>
      <c r="H100">
        <v>9.9672460327516199E-3</v>
      </c>
      <c r="I100">
        <v>0.13593064095584201</v>
      </c>
      <c r="J100">
        <v>4.7946004826439598E-2</v>
      </c>
      <c r="K100">
        <v>7.1864057074551603E-3</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s="90">
        <v>7.7192693066085795E-8</v>
      </c>
      <c r="AR100">
        <v>0</v>
      </c>
      <c r="AS100">
        <v>0</v>
      </c>
      <c r="AT100">
        <v>0</v>
      </c>
      <c r="AU100">
        <v>0</v>
      </c>
      <c r="AV100">
        <v>0</v>
      </c>
      <c r="AW100">
        <v>0</v>
      </c>
      <c r="AX100">
        <v>0</v>
      </c>
      <c r="AY100">
        <v>0</v>
      </c>
      <c r="AZ100">
        <v>0</v>
      </c>
      <c r="BA100">
        <v>0</v>
      </c>
      <c r="BB100">
        <v>0</v>
      </c>
      <c r="BC100">
        <v>0</v>
      </c>
      <c r="BD100">
        <v>0</v>
      </c>
      <c r="BE100">
        <v>0</v>
      </c>
      <c r="BF100">
        <v>0</v>
      </c>
      <c r="BG100">
        <v>0</v>
      </c>
      <c r="BH100">
        <v>0</v>
      </c>
      <c r="BI100">
        <v>2.4031181056182099E-2</v>
      </c>
      <c r="BJ100">
        <v>3.3434893669405702E-3</v>
      </c>
    </row>
    <row r="101" spans="1:62" x14ac:dyDescent="0.25">
      <c r="A101">
        <v>1848</v>
      </c>
      <c r="B101">
        <v>-1.7167648163360302E-2</v>
      </c>
      <c r="C101">
        <v>0.19689949244137001</v>
      </c>
      <c r="D101">
        <v>-2.4366531492517099E-3</v>
      </c>
      <c r="E101">
        <v>-7.9618403603126997E-2</v>
      </c>
      <c r="F101">
        <v>0</v>
      </c>
      <c r="G101">
        <v>-3.8986961683707903E-2</v>
      </c>
      <c r="H101">
        <v>1.0914292639936899E-2</v>
      </c>
      <c r="I101">
        <v>0.137315979615561</v>
      </c>
      <c r="J101">
        <v>4.84266504563097E-2</v>
      </c>
      <c r="K101">
        <v>7.2600978867151797E-3</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s="90">
        <v>7.7988494025558202E-8</v>
      </c>
      <c r="AR101">
        <v>0</v>
      </c>
      <c r="AS101">
        <v>0</v>
      </c>
      <c r="AT101">
        <v>0</v>
      </c>
      <c r="AU101">
        <v>0</v>
      </c>
      <c r="AV101">
        <v>0</v>
      </c>
      <c r="AW101">
        <v>0</v>
      </c>
      <c r="AX101">
        <v>0</v>
      </c>
      <c r="AY101">
        <v>0</v>
      </c>
      <c r="AZ101">
        <v>0</v>
      </c>
      <c r="BA101">
        <v>0</v>
      </c>
      <c r="BB101">
        <v>0</v>
      </c>
      <c r="BC101">
        <v>0</v>
      </c>
      <c r="BD101">
        <v>0</v>
      </c>
      <c r="BE101">
        <v>0</v>
      </c>
      <c r="BF101">
        <v>0</v>
      </c>
      <c r="BG101">
        <v>0</v>
      </c>
      <c r="BH101">
        <v>0</v>
      </c>
      <c r="BI101">
        <v>2.5785611965104299E-2</v>
      </c>
      <c r="BJ101">
        <v>3.37795832948635E-3</v>
      </c>
    </row>
    <row r="102" spans="1:62" x14ac:dyDescent="0.25">
      <c r="A102">
        <v>1849</v>
      </c>
      <c r="B102">
        <v>-4.7963835149228001E-3</v>
      </c>
      <c r="C102">
        <v>0.23735601850325799</v>
      </c>
      <c r="D102">
        <v>-2.1648165416529898E-3</v>
      </c>
      <c r="E102">
        <v>-7.7621973629557001E-2</v>
      </c>
      <c r="F102">
        <v>0</v>
      </c>
      <c r="G102">
        <v>-3.97233774451827E-2</v>
      </c>
      <c r="H102">
        <v>1.06309647347828E-2</v>
      </c>
      <c r="I102">
        <v>0.13870099708276301</v>
      </c>
      <c r="J102">
        <v>4.8907031181788199E-2</v>
      </c>
      <c r="K102">
        <v>7.3337821557864502E-3</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s="90">
        <v>7.8784294985003504E-8</v>
      </c>
      <c r="AR102">
        <v>0</v>
      </c>
      <c r="AS102">
        <v>0</v>
      </c>
      <c r="AT102">
        <v>0</v>
      </c>
      <c r="AU102">
        <v>0</v>
      </c>
      <c r="AV102">
        <v>0</v>
      </c>
      <c r="AW102">
        <v>0</v>
      </c>
      <c r="AX102">
        <v>0</v>
      </c>
      <c r="AY102">
        <v>0</v>
      </c>
      <c r="AZ102">
        <v>0</v>
      </c>
      <c r="BA102">
        <v>0</v>
      </c>
      <c r="BB102">
        <v>0</v>
      </c>
      <c r="BC102">
        <v>0</v>
      </c>
      <c r="BD102">
        <v>0</v>
      </c>
      <c r="BE102">
        <v>0</v>
      </c>
      <c r="BF102">
        <v>0</v>
      </c>
      <c r="BG102">
        <v>0</v>
      </c>
      <c r="BH102">
        <v>0</v>
      </c>
      <c r="BI102">
        <v>2.5180044174058499E-2</v>
      </c>
      <c r="BJ102">
        <v>3.4124272920321298E-3</v>
      </c>
    </row>
    <row r="103" spans="1:62" x14ac:dyDescent="0.25">
      <c r="A103">
        <v>1850</v>
      </c>
      <c r="B103">
        <v>7.5280793757020997E-3</v>
      </c>
      <c r="C103">
        <v>0.24414237078544701</v>
      </c>
      <c r="D103">
        <v>-2.3160861633848302E-3</v>
      </c>
      <c r="E103">
        <v>-8.0306524149115099E-2</v>
      </c>
      <c r="F103">
        <v>0</v>
      </c>
      <c r="G103">
        <v>-4.0767195482068301E-2</v>
      </c>
      <c r="H103">
        <v>1.10086154164866E-2</v>
      </c>
      <c r="I103">
        <v>0.14008569352105599</v>
      </c>
      <c r="J103">
        <v>4.9387147387697498E-2</v>
      </c>
      <c r="K103">
        <v>7.4074585187372099E-3</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s="90">
        <v>7.9580095944448806E-8</v>
      </c>
      <c r="AR103">
        <v>0</v>
      </c>
      <c r="AS103">
        <v>0</v>
      </c>
      <c r="AT103">
        <v>0</v>
      </c>
      <c r="AU103">
        <v>0</v>
      </c>
      <c r="AV103">
        <v>0</v>
      </c>
      <c r="AW103">
        <v>0</v>
      </c>
      <c r="AX103">
        <v>0</v>
      </c>
      <c r="AY103">
        <v>0</v>
      </c>
      <c r="AZ103">
        <v>0</v>
      </c>
      <c r="BA103">
        <v>0</v>
      </c>
      <c r="BB103">
        <v>0</v>
      </c>
      <c r="BC103">
        <v>0</v>
      </c>
      <c r="BD103">
        <v>0</v>
      </c>
      <c r="BE103">
        <v>0</v>
      </c>
      <c r="BF103">
        <v>0</v>
      </c>
      <c r="BG103">
        <v>0</v>
      </c>
      <c r="BH103">
        <v>0</v>
      </c>
      <c r="BI103">
        <v>2.5615178377157301E-2</v>
      </c>
      <c r="BJ103">
        <v>3.4468962545779001E-3</v>
      </c>
    </row>
    <row r="104" spans="1:62" x14ac:dyDescent="0.25">
      <c r="A104">
        <v>1851</v>
      </c>
      <c r="B104">
        <v>2.0678742975771E-3</v>
      </c>
      <c r="C104">
        <v>0.24503909103006</v>
      </c>
      <c r="D104">
        <v>-9.1928298838882803E-4</v>
      </c>
      <c r="E104">
        <v>-7.3427570770690204E-2</v>
      </c>
      <c r="F104">
        <v>0</v>
      </c>
      <c r="G104">
        <v>-4.2118476049946903E-2</v>
      </c>
      <c r="H104">
        <v>1.04160039356036E-2</v>
      </c>
      <c r="I104">
        <v>0.142429459537909</v>
      </c>
      <c r="J104">
        <v>4.9490247924459801E-2</v>
      </c>
      <c r="K104">
        <v>7.7054542676671901E-3</v>
      </c>
      <c r="L104">
        <v>0</v>
      </c>
      <c r="M104">
        <v>0</v>
      </c>
      <c r="N104" s="90">
        <v>2.8299137680228598E-10</v>
      </c>
      <c r="O104">
        <v>0</v>
      </c>
      <c r="P104">
        <v>0</v>
      </c>
      <c r="Q104">
        <v>0</v>
      </c>
      <c r="R104" s="90">
        <v>1.25596624261748E-11</v>
      </c>
      <c r="S104">
        <v>0</v>
      </c>
      <c r="T104">
        <v>0</v>
      </c>
      <c r="U104">
        <v>0</v>
      </c>
      <c r="V104">
        <v>0</v>
      </c>
      <c r="W104">
        <v>0</v>
      </c>
      <c r="X104">
        <v>0</v>
      </c>
      <c r="Y104" s="90">
        <v>5.2070242000695502E-11</v>
      </c>
      <c r="Z104">
        <v>0</v>
      </c>
      <c r="AA104" s="90">
        <v>2.35505608756813E-9</v>
      </c>
      <c r="AB104">
        <v>0</v>
      </c>
      <c r="AC104">
        <v>0</v>
      </c>
      <c r="AD104">
        <v>0</v>
      </c>
      <c r="AE104">
        <v>0</v>
      </c>
      <c r="AF104">
        <v>0</v>
      </c>
      <c r="AG104">
        <v>0</v>
      </c>
      <c r="AH104">
        <v>0</v>
      </c>
      <c r="AI104">
        <v>0</v>
      </c>
      <c r="AJ104">
        <v>0</v>
      </c>
      <c r="AK104">
        <v>0</v>
      </c>
      <c r="AL104">
        <v>0</v>
      </c>
      <c r="AM104">
        <v>0</v>
      </c>
      <c r="AN104">
        <v>0</v>
      </c>
      <c r="AO104">
        <v>0</v>
      </c>
      <c r="AP104">
        <v>0</v>
      </c>
      <c r="AQ104" s="90">
        <v>7.9580095944448806E-8</v>
      </c>
      <c r="AR104">
        <v>0</v>
      </c>
      <c r="AS104">
        <v>0</v>
      </c>
      <c r="AT104">
        <v>0</v>
      </c>
      <c r="AU104">
        <v>0</v>
      </c>
      <c r="AV104">
        <v>0</v>
      </c>
      <c r="AW104">
        <v>0</v>
      </c>
      <c r="AX104">
        <v>0</v>
      </c>
      <c r="AY104">
        <v>0</v>
      </c>
      <c r="AZ104">
        <v>0</v>
      </c>
      <c r="BA104">
        <v>0</v>
      </c>
      <c r="BB104">
        <v>0</v>
      </c>
      <c r="BC104">
        <v>0</v>
      </c>
      <c r="BD104">
        <v>0</v>
      </c>
      <c r="BE104">
        <v>0</v>
      </c>
      <c r="BF104">
        <v>0</v>
      </c>
      <c r="BG104">
        <v>0</v>
      </c>
      <c r="BH104">
        <v>0</v>
      </c>
      <c r="BI104">
        <v>2.44545646332581E-2</v>
      </c>
      <c r="BJ104">
        <v>3.4543252956208098E-3</v>
      </c>
    </row>
    <row r="105" spans="1:62" x14ac:dyDescent="0.25">
      <c r="A105">
        <v>1852</v>
      </c>
      <c r="B105">
        <v>1.2566438288271E-3</v>
      </c>
      <c r="C105">
        <v>0.24501131905809201</v>
      </c>
      <c r="D105">
        <v>-2.6402083393859598E-4</v>
      </c>
      <c r="E105">
        <v>-7.0948095186532306E-2</v>
      </c>
      <c r="F105">
        <v>0</v>
      </c>
      <c r="G105">
        <v>-4.3469704117507599E-2</v>
      </c>
      <c r="H105">
        <v>1.02191343553711E-2</v>
      </c>
      <c r="I105">
        <v>0.14508001508361201</v>
      </c>
      <c r="J105">
        <v>4.9951328977854502E-2</v>
      </c>
      <c r="K105">
        <v>8.0033537370740003E-3</v>
      </c>
      <c r="L105">
        <v>0</v>
      </c>
      <c r="M105">
        <v>0</v>
      </c>
      <c r="N105" s="90">
        <v>5.6598275360457496E-10</v>
      </c>
      <c r="O105">
        <v>0</v>
      </c>
      <c r="P105">
        <v>0</v>
      </c>
      <c r="Q105">
        <v>0</v>
      </c>
      <c r="R105" s="90">
        <v>2.51193248523499E-11</v>
      </c>
      <c r="S105">
        <v>0</v>
      </c>
      <c r="T105">
        <v>0</v>
      </c>
      <c r="U105">
        <v>0</v>
      </c>
      <c r="V105">
        <v>0</v>
      </c>
      <c r="W105">
        <v>0</v>
      </c>
      <c r="X105">
        <v>0</v>
      </c>
      <c r="Y105" s="90">
        <v>1.0414048402246499E-10</v>
      </c>
      <c r="Z105" s="90">
        <v>-9.9746599868666393E-18</v>
      </c>
      <c r="AA105" s="90">
        <v>5.05877769386178E-9</v>
      </c>
      <c r="AB105">
        <v>0</v>
      </c>
      <c r="AC105">
        <v>0</v>
      </c>
      <c r="AD105">
        <v>0</v>
      </c>
      <c r="AE105">
        <v>0</v>
      </c>
      <c r="AF105">
        <v>0</v>
      </c>
      <c r="AG105">
        <v>0</v>
      </c>
      <c r="AH105">
        <v>0</v>
      </c>
      <c r="AI105">
        <v>0</v>
      </c>
      <c r="AJ105">
        <v>0</v>
      </c>
      <c r="AK105">
        <v>0</v>
      </c>
      <c r="AL105">
        <v>0</v>
      </c>
      <c r="AM105">
        <v>0</v>
      </c>
      <c r="AN105">
        <v>0</v>
      </c>
      <c r="AO105">
        <v>0</v>
      </c>
      <c r="AP105">
        <v>0</v>
      </c>
      <c r="AQ105" s="90">
        <v>7.9580095944448806E-8</v>
      </c>
      <c r="AR105">
        <v>0</v>
      </c>
      <c r="AS105">
        <v>0</v>
      </c>
      <c r="AT105">
        <v>0</v>
      </c>
      <c r="AU105">
        <v>0</v>
      </c>
      <c r="AV105">
        <v>0</v>
      </c>
      <c r="AW105">
        <v>0</v>
      </c>
      <c r="AX105">
        <v>0</v>
      </c>
      <c r="AY105">
        <v>0</v>
      </c>
      <c r="AZ105">
        <v>0</v>
      </c>
      <c r="BA105">
        <v>0</v>
      </c>
      <c r="BB105">
        <v>0</v>
      </c>
      <c r="BC105">
        <v>0</v>
      </c>
      <c r="BD105">
        <v>0</v>
      </c>
      <c r="BE105">
        <v>0</v>
      </c>
      <c r="BF105">
        <v>0</v>
      </c>
      <c r="BG105">
        <v>0</v>
      </c>
      <c r="BH105">
        <v>0</v>
      </c>
      <c r="BI105">
        <v>2.3995277997243401E-2</v>
      </c>
      <c r="BJ105">
        <v>3.4874697611878502E-3</v>
      </c>
    </row>
    <row r="106" spans="1:62" x14ac:dyDescent="0.25">
      <c r="A106">
        <v>1853</v>
      </c>
      <c r="B106">
        <v>-8.8681364446103004E-3</v>
      </c>
      <c r="C106">
        <v>-1.4298549791615001E-3</v>
      </c>
      <c r="D106">
        <v>-6.9165275536986395E-4</v>
      </c>
      <c r="E106">
        <v>-7.4799540703898895E-2</v>
      </c>
      <c r="F106">
        <v>0</v>
      </c>
      <c r="G106">
        <v>-4.4820886343830302E-2</v>
      </c>
      <c r="H106">
        <v>1.06287661545454E-2</v>
      </c>
      <c r="I106">
        <v>0.14746031502902801</v>
      </c>
      <c r="J106">
        <v>5.0712848909545402E-2</v>
      </c>
      <c r="K106">
        <v>8.3819220246500806E-3</v>
      </c>
      <c r="L106">
        <v>0</v>
      </c>
      <c r="M106">
        <v>0</v>
      </c>
      <c r="N106" s="90">
        <v>8.4897413041800798E-10</v>
      </c>
      <c r="O106">
        <v>0</v>
      </c>
      <c r="P106">
        <v>0</v>
      </c>
      <c r="Q106">
        <v>0</v>
      </c>
      <c r="R106" s="90">
        <v>3.7678987305850002E-11</v>
      </c>
      <c r="S106">
        <v>0</v>
      </c>
      <c r="T106">
        <v>0</v>
      </c>
      <c r="U106">
        <v>0</v>
      </c>
      <c r="V106">
        <v>0</v>
      </c>
      <c r="W106">
        <v>0</v>
      </c>
      <c r="X106">
        <v>0</v>
      </c>
      <c r="Y106" s="90">
        <v>1.5621072602316099E-10</v>
      </c>
      <c r="Z106" s="90">
        <v>-2.9490299091605702E-17</v>
      </c>
      <c r="AA106" s="90">
        <v>7.7755498777832192E-9</v>
      </c>
      <c r="AB106">
        <v>0</v>
      </c>
      <c r="AC106">
        <v>0</v>
      </c>
      <c r="AD106">
        <v>0</v>
      </c>
      <c r="AE106">
        <v>0</v>
      </c>
      <c r="AF106">
        <v>0</v>
      </c>
      <c r="AG106">
        <v>0</v>
      </c>
      <c r="AH106">
        <v>0</v>
      </c>
      <c r="AI106">
        <v>0</v>
      </c>
      <c r="AJ106">
        <v>0</v>
      </c>
      <c r="AK106">
        <v>0</v>
      </c>
      <c r="AL106">
        <v>0</v>
      </c>
      <c r="AM106">
        <v>0</v>
      </c>
      <c r="AN106">
        <v>0</v>
      </c>
      <c r="AO106">
        <v>0</v>
      </c>
      <c r="AP106">
        <v>0</v>
      </c>
      <c r="AQ106" s="90">
        <v>7.9580095944448806E-8</v>
      </c>
      <c r="AR106">
        <v>0</v>
      </c>
      <c r="AS106">
        <v>0</v>
      </c>
      <c r="AT106">
        <v>0</v>
      </c>
      <c r="AU106">
        <v>0</v>
      </c>
      <c r="AV106">
        <v>0</v>
      </c>
      <c r="AW106">
        <v>0</v>
      </c>
      <c r="AX106">
        <v>0</v>
      </c>
      <c r="AY106">
        <v>0</v>
      </c>
      <c r="AZ106">
        <v>0</v>
      </c>
      <c r="BA106">
        <v>0</v>
      </c>
      <c r="BB106">
        <v>0</v>
      </c>
      <c r="BC106">
        <v>0</v>
      </c>
      <c r="BD106">
        <v>0</v>
      </c>
      <c r="BE106">
        <v>0</v>
      </c>
      <c r="BF106">
        <v>0</v>
      </c>
      <c r="BG106">
        <v>0</v>
      </c>
      <c r="BH106">
        <v>0</v>
      </c>
      <c r="BI106">
        <v>2.4671005400443102E-2</v>
      </c>
      <c r="BJ106">
        <v>3.54224008569673E-3</v>
      </c>
    </row>
    <row r="107" spans="1:62" x14ac:dyDescent="0.25">
      <c r="A107">
        <v>1854</v>
      </c>
      <c r="B107">
        <v>-2.2721456757110299E-2</v>
      </c>
      <c r="C107">
        <v>-0.28257773092962102</v>
      </c>
      <c r="D107">
        <v>-2.7176601562913299E-3</v>
      </c>
      <c r="E107">
        <v>-8.8982038167403299E-2</v>
      </c>
      <c r="F107">
        <v>0</v>
      </c>
      <c r="G107">
        <v>-4.6171978566128702E-2</v>
      </c>
      <c r="H107">
        <v>1.1971739449402901E-2</v>
      </c>
      <c r="I107">
        <v>0.14949455008318399</v>
      </c>
      <c r="J107">
        <v>5.1526920754934098E-2</v>
      </c>
      <c r="K107">
        <v>8.7714732960104402E-3</v>
      </c>
      <c r="L107">
        <v>0</v>
      </c>
      <c r="M107">
        <v>0</v>
      </c>
      <c r="N107" s="90">
        <v>1.13196550722029E-9</v>
      </c>
      <c r="O107">
        <v>0</v>
      </c>
      <c r="P107">
        <v>0</v>
      </c>
      <c r="Q107">
        <v>0</v>
      </c>
      <c r="R107" s="90">
        <v>5.0238649732024897E-11</v>
      </c>
      <c r="S107">
        <v>0</v>
      </c>
      <c r="T107">
        <v>0</v>
      </c>
      <c r="U107">
        <v>0</v>
      </c>
      <c r="V107">
        <v>0</v>
      </c>
      <c r="W107">
        <v>0</v>
      </c>
      <c r="X107">
        <v>0</v>
      </c>
      <c r="Y107" s="90">
        <v>2.08280968044931E-10</v>
      </c>
      <c r="Z107" s="90">
        <v>-4.90059381963448E-17</v>
      </c>
      <c r="AA107" s="90">
        <v>1.05005975247146E-8</v>
      </c>
      <c r="AB107">
        <v>0</v>
      </c>
      <c r="AC107">
        <v>0</v>
      </c>
      <c r="AD107">
        <v>0</v>
      </c>
      <c r="AE107">
        <v>0</v>
      </c>
      <c r="AF107">
        <v>0</v>
      </c>
      <c r="AG107">
        <v>0</v>
      </c>
      <c r="AH107">
        <v>0</v>
      </c>
      <c r="AI107">
        <v>0</v>
      </c>
      <c r="AJ107">
        <v>0</v>
      </c>
      <c r="AK107">
        <v>0</v>
      </c>
      <c r="AL107">
        <v>0</v>
      </c>
      <c r="AM107">
        <v>0</v>
      </c>
      <c r="AN107">
        <v>0</v>
      </c>
      <c r="AO107">
        <v>0</v>
      </c>
      <c r="AP107">
        <v>0</v>
      </c>
      <c r="AQ107" s="90">
        <v>7.9580095944448806E-8</v>
      </c>
      <c r="AR107">
        <v>0</v>
      </c>
      <c r="AS107">
        <v>0</v>
      </c>
      <c r="AT107">
        <v>0</v>
      </c>
      <c r="AU107">
        <v>0</v>
      </c>
      <c r="AV107">
        <v>0</v>
      </c>
      <c r="AW107">
        <v>0</v>
      </c>
      <c r="AX107">
        <v>0</v>
      </c>
      <c r="AY107">
        <v>0</v>
      </c>
      <c r="AZ107">
        <v>0</v>
      </c>
      <c r="BA107">
        <v>0</v>
      </c>
      <c r="BB107">
        <v>0</v>
      </c>
      <c r="BC107">
        <v>0</v>
      </c>
      <c r="BD107">
        <v>0</v>
      </c>
      <c r="BE107">
        <v>0</v>
      </c>
      <c r="BF107">
        <v>0</v>
      </c>
      <c r="BG107">
        <v>0</v>
      </c>
      <c r="BH107">
        <v>0</v>
      </c>
      <c r="BI107">
        <v>2.6801355649060402E-2</v>
      </c>
      <c r="BJ107">
        <v>3.6008423653575501E-3</v>
      </c>
    </row>
    <row r="108" spans="1:62" x14ac:dyDescent="0.25">
      <c r="A108">
        <v>1855</v>
      </c>
      <c r="B108">
        <v>-3.1254977264922802E-2</v>
      </c>
      <c r="C108">
        <v>7.3721743285808203E-2</v>
      </c>
      <c r="D108">
        <v>-1.3974304828492099E-3</v>
      </c>
      <c r="E108">
        <v>-8.5175845089504501E-2</v>
      </c>
      <c r="F108">
        <v>0</v>
      </c>
      <c r="G108">
        <v>-4.75229670497797E-2</v>
      </c>
      <c r="H108">
        <v>1.18125383079659E-2</v>
      </c>
      <c r="I108">
        <v>0.151143816021309</v>
      </c>
      <c r="J108">
        <v>5.2506068175209697E-2</v>
      </c>
      <c r="K108">
        <v>9.1903876117692008E-3</v>
      </c>
      <c r="L108">
        <v>0</v>
      </c>
      <c r="M108">
        <v>0</v>
      </c>
      <c r="N108" s="90">
        <v>1.4149568840225799E-9</v>
      </c>
      <c r="O108">
        <v>0</v>
      </c>
      <c r="P108">
        <v>0</v>
      </c>
      <c r="Q108">
        <v>0</v>
      </c>
      <c r="R108" s="90">
        <v>6.2798312158199701E-11</v>
      </c>
      <c r="S108">
        <v>0</v>
      </c>
      <c r="T108">
        <v>0</v>
      </c>
      <c r="U108">
        <v>0</v>
      </c>
      <c r="V108">
        <v>0</v>
      </c>
      <c r="W108">
        <v>0</v>
      </c>
      <c r="X108">
        <v>0</v>
      </c>
      <c r="Y108" s="90">
        <v>2.60351210066701E-10</v>
      </c>
      <c r="Z108" s="90">
        <v>-5.8546917314217202E-17</v>
      </c>
      <c r="AA108" s="90">
        <v>1.3238909905322201E-8</v>
      </c>
      <c r="AB108">
        <v>0</v>
      </c>
      <c r="AC108">
        <v>0</v>
      </c>
      <c r="AD108">
        <v>0</v>
      </c>
      <c r="AE108">
        <v>0</v>
      </c>
      <c r="AF108">
        <v>0</v>
      </c>
      <c r="AG108">
        <v>0</v>
      </c>
      <c r="AH108">
        <v>0</v>
      </c>
      <c r="AI108">
        <v>0</v>
      </c>
      <c r="AJ108">
        <v>0</v>
      </c>
      <c r="AK108">
        <v>0</v>
      </c>
      <c r="AL108">
        <v>0</v>
      </c>
      <c r="AM108">
        <v>0</v>
      </c>
      <c r="AN108">
        <v>0</v>
      </c>
      <c r="AO108">
        <v>0</v>
      </c>
      <c r="AP108">
        <v>0</v>
      </c>
      <c r="AQ108" s="90">
        <v>7.9580095944448806E-8</v>
      </c>
      <c r="AR108">
        <v>0</v>
      </c>
      <c r="AS108">
        <v>0</v>
      </c>
      <c r="AT108">
        <v>0</v>
      </c>
      <c r="AU108">
        <v>0</v>
      </c>
      <c r="AV108">
        <v>0</v>
      </c>
      <c r="AW108">
        <v>0</v>
      </c>
      <c r="AX108">
        <v>0</v>
      </c>
      <c r="AY108">
        <v>0</v>
      </c>
      <c r="AZ108">
        <v>0</v>
      </c>
      <c r="BA108">
        <v>0</v>
      </c>
      <c r="BB108">
        <v>0</v>
      </c>
      <c r="BC108">
        <v>0</v>
      </c>
      <c r="BD108">
        <v>0</v>
      </c>
      <c r="BE108">
        <v>0</v>
      </c>
      <c r="BF108">
        <v>0</v>
      </c>
      <c r="BG108">
        <v>0</v>
      </c>
      <c r="BH108">
        <v>0</v>
      </c>
      <c r="BI108">
        <v>2.6757796483058299E-2</v>
      </c>
      <c r="BJ108">
        <v>3.67139669561105E-3</v>
      </c>
    </row>
    <row r="109" spans="1:62" x14ac:dyDescent="0.25">
      <c r="A109">
        <v>1856</v>
      </c>
      <c r="B109">
        <v>-3.3641866913360297E-2</v>
      </c>
      <c r="C109">
        <v>0.155121350677206</v>
      </c>
      <c r="D109">
        <v>-2.08440752871522E-3</v>
      </c>
      <c r="E109">
        <v>-8.6395580970214506E-2</v>
      </c>
      <c r="F109">
        <v>0</v>
      </c>
      <c r="G109">
        <v>-4.8873806767308799E-2</v>
      </c>
      <c r="H109">
        <v>1.16257779231944E-2</v>
      </c>
      <c r="I109">
        <v>0.153042086551721</v>
      </c>
      <c r="J109">
        <v>5.3401331302478698E-2</v>
      </c>
      <c r="K109">
        <v>9.6126156275037501E-3</v>
      </c>
      <c r="L109">
        <v>0</v>
      </c>
      <c r="M109">
        <v>0</v>
      </c>
      <c r="N109" s="90">
        <v>1.6979482608248699E-9</v>
      </c>
      <c r="O109">
        <v>0</v>
      </c>
      <c r="P109">
        <v>0</v>
      </c>
      <c r="Q109">
        <v>0</v>
      </c>
      <c r="R109" s="90">
        <v>7.53579746116999E-11</v>
      </c>
      <c r="S109">
        <v>0</v>
      </c>
      <c r="T109">
        <v>0</v>
      </c>
      <c r="U109">
        <v>0</v>
      </c>
      <c r="V109">
        <v>0</v>
      </c>
      <c r="W109">
        <v>0</v>
      </c>
      <c r="X109">
        <v>0</v>
      </c>
      <c r="Y109" s="90">
        <v>3.12421452067397E-10</v>
      </c>
      <c r="Z109" s="90">
        <v>-7.8062556418956295E-17</v>
      </c>
      <c r="AA109" s="90">
        <v>1.59921296767047E-8</v>
      </c>
      <c r="AB109">
        <v>0</v>
      </c>
      <c r="AC109">
        <v>0</v>
      </c>
      <c r="AD109">
        <v>0</v>
      </c>
      <c r="AE109">
        <v>0</v>
      </c>
      <c r="AF109">
        <v>0</v>
      </c>
      <c r="AG109">
        <v>0</v>
      </c>
      <c r="AH109">
        <v>0</v>
      </c>
      <c r="AI109">
        <v>0</v>
      </c>
      <c r="AJ109">
        <v>0</v>
      </c>
      <c r="AK109">
        <v>0</v>
      </c>
      <c r="AL109">
        <v>0</v>
      </c>
      <c r="AM109">
        <v>0</v>
      </c>
      <c r="AN109">
        <v>0</v>
      </c>
      <c r="AO109">
        <v>0</v>
      </c>
      <c r="AP109">
        <v>0</v>
      </c>
      <c r="AQ109" s="90">
        <v>7.9580095944448806E-8</v>
      </c>
      <c r="AR109">
        <v>0</v>
      </c>
      <c r="AS109">
        <v>0</v>
      </c>
      <c r="AT109">
        <v>0</v>
      </c>
      <c r="AU109">
        <v>0</v>
      </c>
      <c r="AV109">
        <v>0</v>
      </c>
      <c r="AW109">
        <v>0</v>
      </c>
      <c r="AX109">
        <v>0</v>
      </c>
      <c r="AY109">
        <v>0</v>
      </c>
      <c r="AZ109">
        <v>0</v>
      </c>
      <c r="BA109">
        <v>0</v>
      </c>
      <c r="BB109">
        <v>0</v>
      </c>
      <c r="BC109">
        <v>0</v>
      </c>
      <c r="BD109">
        <v>0</v>
      </c>
      <c r="BE109">
        <v>0</v>
      </c>
      <c r="BF109">
        <v>0</v>
      </c>
      <c r="BG109">
        <v>0</v>
      </c>
      <c r="BH109">
        <v>0</v>
      </c>
      <c r="BI109">
        <v>2.6150637243928399E-2</v>
      </c>
      <c r="BJ109">
        <v>3.7359803674521901E-3</v>
      </c>
    </row>
    <row r="110" spans="1:62" x14ac:dyDescent="0.25">
      <c r="A110">
        <v>1857</v>
      </c>
      <c r="B110">
        <v>-2.7666842499297802E-2</v>
      </c>
      <c r="C110">
        <v>-0.78204914257840696</v>
      </c>
      <c r="D110">
        <v>-2.11124535223182E-3</v>
      </c>
      <c r="E110">
        <v>-9.32080796823508E-2</v>
      </c>
      <c r="F110">
        <v>0</v>
      </c>
      <c r="G110">
        <v>-5.0224479376700798E-2</v>
      </c>
      <c r="H110">
        <v>1.27183378019536E-2</v>
      </c>
      <c r="I110">
        <v>0.15584122463272401</v>
      </c>
      <c r="J110">
        <v>5.44125543393702E-2</v>
      </c>
      <c r="K110">
        <v>9.9945862436091899E-3</v>
      </c>
      <c r="L110">
        <v>0</v>
      </c>
      <c r="M110">
        <v>0</v>
      </c>
      <c r="N110" s="90">
        <v>1.9809396376271501E-9</v>
      </c>
      <c r="O110">
        <v>0</v>
      </c>
      <c r="P110">
        <v>0</v>
      </c>
      <c r="Q110">
        <v>0</v>
      </c>
      <c r="R110" s="90">
        <v>8.7917637037874899E-11</v>
      </c>
      <c r="S110">
        <v>0</v>
      </c>
      <c r="T110">
        <v>0</v>
      </c>
      <c r="U110">
        <v>0</v>
      </c>
      <c r="V110">
        <v>0</v>
      </c>
      <c r="W110">
        <v>0</v>
      </c>
      <c r="X110">
        <v>0</v>
      </c>
      <c r="Y110" s="90">
        <v>3.6449169408916698E-10</v>
      </c>
      <c r="Z110" s="90">
        <v>-9.8011876392689601E-17</v>
      </c>
      <c r="AA110" s="90">
        <v>1.8761902106487299E-8</v>
      </c>
      <c r="AB110">
        <v>0</v>
      </c>
      <c r="AC110">
        <v>0</v>
      </c>
      <c r="AD110">
        <v>0</v>
      </c>
      <c r="AE110">
        <v>0</v>
      </c>
      <c r="AF110">
        <v>0</v>
      </c>
      <c r="AG110">
        <v>0</v>
      </c>
      <c r="AH110">
        <v>0</v>
      </c>
      <c r="AI110">
        <v>0</v>
      </c>
      <c r="AJ110">
        <v>0</v>
      </c>
      <c r="AK110">
        <v>0</v>
      </c>
      <c r="AL110">
        <v>0</v>
      </c>
      <c r="AM110">
        <v>0</v>
      </c>
      <c r="AN110">
        <v>0</v>
      </c>
      <c r="AO110">
        <v>0</v>
      </c>
      <c r="AP110">
        <v>0</v>
      </c>
      <c r="AQ110" s="90">
        <v>7.9580095944448806E-8</v>
      </c>
      <c r="AR110">
        <v>0</v>
      </c>
      <c r="AS110">
        <v>0</v>
      </c>
      <c r="AT110">
        <v>0</v>
      </c>
      <c r="AU110">
        <v>0</v>
      </c>
      <c r="AV110">
        <v>0</v>
      </c>
      <c r="AW110">
        <v>0</v>
      </c>
      <c r="AX110">
        <v>0</v>
      </c>
      <c r="AY110">
        <v>0</v>
      </c>
      <c r="AZ110">
        <v>0</v>
      </c>
      <c r="BA110">
        <v>0</v>
      </c>
      <c r="BB110">
        <v>0</v>
      </c>
      <c r="BC110">
        <v>0</v>
      </c>
      <c r="BD110">
        <v>0</v>
      </c>
      <c r="BE110">
        <v>0</v>
      </c>
      <c r="BF110">
        <v>0</v>
      </c>
      <c r="BG110">
        <v>0</v>
      </c>
      <c r="BH110">
        <v>0</v>
      </c>
      <c r="BI110">
        <v>2.8748672158205899E-2</v>
      </c>
      <c r="BJ110">
        <v>3.80900078088818E-3</v>
      </c>
    </row>
    <row r="111" spans="1:62" x14ac:dyDescent="0.25">
      <c r="A111">
        <v>1858</v>
      </c>
      <c r="B111">
        <v>-1.08026091008603E-2</v>
      </c>
      <c r="C111">
        <v>-0.39629725383660802</v>
      </c>
      <c r="D111">
        <v>-2.4741871715577798E-3</v>
      </c>
      <c r="E111">
        <v>-9.7187043333259296E-2</v>
      </c>
      <c r="F111">
        <v>0</v>
      </c>
      <c r="G111">
        <v>-5.1574969057191597E-2</v>
      </c>
      <c r="H111">
        <v>1.3208750605888501E-2</v>
      </c>
      <c r="I111">
        <v>0.15883038925548401</v>
      </c>
      <c r="J111">
        <v>5.5572837088404797E-2</v>
      </c>
      <c r="K111">
        <v>1.03177446866987E-2</v>
      </c>
      <c r="L111">
        <v>0</v>
      </c>
      <c r="M111">
        <v>0</v>
      </c>
      <c r="N111" s="90">
        <v>2.2639310144294399E-9</v>
      </c>
      <c r="O111">
        <v>0</v>
      </c>
      <c r="P111">
        <v>0</v>
      </c>
      <c r="Q111">
        <v>0</v>
      </c>
      <c r="R111" s="90">
        <v>1.0047729946405E-10</v>
      </c>
      <c r="S111">
        <v>0</v>
      </c>
      <c r="T111">
        <v>0</v>
      </c>
      <c r="U111">
        <v>0</v>
      </c>
      <c r="V111">
        <v>0</v>
      </c>
      <c r="W111">
        <v>0</v>
      </c>
      <c r="X111">
        <v>0</v>
      </c>
      <c r="Y111" s="90">
        <v>4.1656193608986298E-10</v>
      </c>
      <c r="Z111" s="90">
        <v>-1.1796119636642199E-16</v>
      </c>
      <c r="AA111" s="90">
        <v>2.15498671107437E-8</v>
      </c>
      <c r="AB111">
        <v>0</v>
      </c>
      <c r="AC111">
        <v>0</v>
      </c>
      <c r="AD111">
        <v>0</v>
      </c>
      <c r="AE111">
        <v>0</v>
      </c>
      <c r="AF111">
        <v>0</v>
      </c>
      <c r="AG111">
        <v>0</v>
      </c>
      <c r="AH111">
        <v>0</v>
      </c>
      <c r="AI111">
        <v>0</v>
      </c>
      <c r="AJ111">
        <v>0</v>
      </c>
      <c r="AK111">
        <v>0</v>
      </c>
      <c r="AL111">
        <v>0</v>
      </c>
      <c r="AM111">
        <v>0</v>
      </c>
      <c r="AN111">
        <v>0</v>
      </c>
      <c r="AO111">
        <v>0</v>
      </c>
      <c r="AP111">
        <v>0</v>
      </c>
      <c r="AQ111" s="90">
        <v>7.9580095944448806E-8</v>
      </c>
      <c r="AR111">
        <v>0</v>
      </c>
      <c r="AS111">
        <v>0</v>
      </c>
      <c r="AT111">
        <v>0</v>
      </c>
      <c r="AU111">
        <v>0</v>
      </c>
      <c r="AV111">
        <v>0</v>
      </c>
      <c r="AW111">
        <v>0</v>
      </c>
      <c r="AX111">
        <v>0</v>
      </c>
      <c r="AY111">
        <v>0</v>
      </c>
      <c r="AZ111">
        <v>0</v>
      </c>
      <c r="BA111">
        <v>0</v>
      </c>
      <c r="BB111">
        <v>0</v>
      </c>
      <c r="BC111">
        <v>0</v>
      </c>
      <c r="BD111">
        <v>0</v>
      </c>
      <c r="BE111">
        <v>0</v>
      </c>
      <c r="BF111">
        <v>0</v>
      </c>
      <c r="BG111">
        <v>0</v>
      </c>
      <c r="BH111">
        <v>0</v>
      </c>
      <c r="BI111">
        <v>3.0128814928752801E-2</v>
      </c>
      <c r="BJ111">
        <v>3.8928784005878999E-3</v>
      </c>
    </row>
    <row r="112" spans="1:62" x14ac:dyDescent="0.25">
      <c r="A112">
        <v>1859</v>
      </c>
      <c r="B112">
        <v>3.4563264460145998E-3</v>
      </c>
      <c r="C112">
        <v>7.62076808811777E-2</v>
      </c>
      <c r="D112">
        <v>-3.09443159290986E-3</v>
      </c>
      <c r="E112">
        <v>-9.9134155398992202E-2</v>
      </c>
      <c r="F112">
        <v>0</v>
      </c>
      <c r="G112">
        <v>-5.29252208552142E-2</v>
      </c>
      <c r="H112">
        <v>1.31547979572248E-2</v>
      </c>
      <c r="I112">
        <v>0.16202958981250201</v>
      </c>
      <c r="J112">
        <v>5.6815067727597403E-2</v>
      </c>
      <c r="K112">
        <v>1.08533924941044E-2</v>
      </c>
      <c r="L112">
        <v>0</v>
      </c>
      <c r="M112">
        <v>0</v>
      </c>
      <c r="N112" s="90">
        <v>2.5469223912317301E-9</v>
      </c>
      <c r="O112">
        <v>0</v>
      </c>
      <c r="P112">
        <v>0</v>
      </c>
      <c r="Q112">
        <v>0</v>
      </c>
      <c r="R112" s="90">
        <v>1.13036961917549E-10</v>
      </c>
      <c r="S112">
        <v>0</v>
      </c>
      <c r="T112">
        <v>0</v>
      </c>
      <c r="U112">
        <v>0</v>
      </c>
      <c r="V112">
        <v>0</v>
      </c>
      <c r="W112">
        <v>0</v>
      </c>
      <c r="X112">
        <v>0</v>
      </c>
      <c r="Y112" s="90">
        <v>4.6863217811163295E-10</v>
      </c>
      <c r="Z112" s="90">
        <v>-1.3834419720915E-16</v>
      </c>
      <c r="AA112" s="90">
        <v>2.4357670609776199E-8</v>
      </c>
      <c r="AB112">
        <v>0</v>
      </c>
      <c r="AC112">
        <v>0</v>
      </c>
      <c r="AD112">
        <v>0</v>
      </c>
      <c r="AE112">
        <v>0</v>
      </c>
      <c r="AF112">
        <v>0</v>
      </c>
      <c r="AG112">
        <v>0</v>
      </c>
      <c r="AH112">
        <v>0</v>
      </c>
      <c r="AI112">
        <v>0</v>
      </c>
      <c r="AJ112">
        <v>0</v>
      </c>
      <c r="AK112">
        <v>0</v>
      </c>
      <c r="AL112">
        <v>0</v>
      </c>
      <c r="AM112">
        <v>0</v>
      </c>
      <c r="AN112">
        <v>0</v>
      </c>
      <c r="AO112">
        <v>0</v>
      </c>
      <c r="AP112">
        <v>0</v>
      </c>
      <c r="AQ112" s="90">
        <v>7.9580095944448806E-8</v>
      </c>
      <c r="AR112">
        <v>0</v>
      </c>
      <c r="AS112">
        <v>0</v>
      </c>
      <c r="AT112">
        <v>0</v>
      </c>
      <c r="AU112">
        <v>0</v>
      </c>
      <c r="AV112">
        <v>0</v>
      </c>
      <c r="AW112">
        <v>0</v>
      </c>
      <c r="AX112">
        <v>0</v>
      </c>
      <c r="AY112">
        <v>0</v>
      </c>
      <c r="AZ112">
        <v>0</v>
      </c>
      <c r="BA112">
        <v>0</v>
      </c>
      <c r="BB112">
        <v>0</v>
      </c>
      <c r="BC112">
        <v>0</v>
      </c>
      <c r="BD112">
        <v>0</v>
      </c>
      <c r="BE112">
        <v>0</v>
      </c>
      <c r="BF112">
        <v>0</v>
      </c>
      <c r="BG112">
        <v>0</v>
      </c>
      <c r="BH112">
        <v>0</v>
      </c>
      <c r="BI112">
        <v>2.9795695283390499E-2</v>
      </c>
      <c r="BJ112">
        <v>3.98282328261137E-3</v>
      </c>
    </row>
    <row r="113" spans="1:62" x14ac:dyDescent="0.25">
      <c r="A113">
        <v>1860</v>
      </c>
      <c r="B113">
        <v>1.4033523711639601E-2</v>
      </c>
      <c r="C113">
        <v>0.177820531029249</v>
      </c>
      <c r="D113">
        <v>-4.0869966373882297E-3</v>
      </c>
      <c r="E113">
        <v>-0.10342109310207501</v>
      </c>
      <c r="F113">
        <v>0</v>
      </c>
      <c r="G113">
        <v>-5.4019179069640898E-2</v>
      </c>
      <c r="H113">
        <v>1.3289313871516001E-2</v>
      </c>
      <c r="I113">
        <v>0.165571217496918</v>
      </c>
      <c r="J113">
        <v>5.7979688287446103E-2</v>
      </c>
      <c r="K113">
        <v>1.14693923500178E-2</v>
      </c>
      <c r="L113">
        <v>0</v>
      </c>
      <c r="M113">
        <v>0</v>
      </c>
      <c r="N113" s="90">
        <v>2.8299137680451698E-9</v>
      </c>
      <c r="O113">
        <v>0</v>
      </c>
      <c r="P113">
        <v>0</v>
      </c>
      <c r="Q113">
        <v>0</v>
      </c>
      <c r="R113" s="90">
        <v>1.25596624343724E-10</v>
      </c>
      <c r="S113">
        <v>0</v>
      </c>
      <c r="T113">
        <v>0</v>
      </c>
      <c r="U113">
        <v>0</v>
      </c>
      <c r="V113">
        <v>0</v>
      </c>
      <c r="W113">
        <v>0</v>
      </c>
      <c r="X113">
        <v>0</v>
      </c>
      <c r="Y113" s="90">
        <v>5.2070242011232802E-10</v>
      </c>
      <c r="Z113" s="90">
        <v>-1.4788517632702199E-16</v>
      </c>
      <c r="AA113" s="90">
        <v>2.7186953302808801E-8</v>
      </c>
      <c r="AB113">
        <v>0</v>
      </c>
      <c r="AC113">
        <v>0</v>
      </c>
      <c r="AD113">
        <v>0</v>
      </c>
      <c r="AE113">
        <v>0</v>
      </c>
      <c r="AF113">
        <v>0</v>
      </c>
      <c r="AG113">
        <v>0</v>
      </c>
      <c r="AH113">
        <v>0</v>
      </c>
      <c r="AI113">
        <v>0</v>
      </c>
      <c r="AJ113">
        <v>0</v>
      </c>
      <c r="AK113">
        <v>0</v>
      </c>
      <c r="AL113">
        <v>0</v>
      </c>
      <c r="AM113">
        <v>0</v>
      </c>
      <c r="AN113">
        <v>0</v>
      </c>
      <c r="AO113">
        <v>0</v>
      </c>
      <c r="AP113">
        <v>0</v>
      </c>
      <c r="AQ113" s="90">
        <v>7.9580095944448806E-8</v>
      </c>
      <c r="AR113">
        <v>0</v>
      </c>
      <c r="AS113">
        <v>0</v>
      </c>
      <c r="AT113">
        <v>0</v>
      </c>
      <c r="AU113">
        <v>0</v>
      </c>
      <c r="AV113">
        <v>0</v>
      </c>
      <c r="AW113">
        <v>0</v>
      </c>
      <c r="AX113">
        <v>0</v>
      </c>
      <c r="AY113">
        <v>0</v>
      </c>
      <c r="AZ113">
        <v>0</v>
      </c>
      <c r="BA113">
        <v>0</v>
      </c>
      <c r="BB113">
        <v>0</v>
      </c>
      <c r="BC113">
        <v>0</v>
      </c>
      <c r="BD113">
        <v>0</v>
      </c>
      <c r="BE113">
        <v>0</v>
      </c>
      <c r="BF113">
        <v>0</v>
      </c>
      <c r="BG113">
        <v>0</v>
      </c>
      <c r="BH113">
        <v>0</v>
      </c>
      <c r="BI113">
        <v>3.0012339244427901E-2</v>
      </c>
      <c r="BJ113">
        <v>4.0672778423374197E-3</v>
      </c>
    </row>
    <row r="114" spans="1:62" x14ac:dyDescent="0.25">
      <c r="A114">
        <v>1861</v>
      </c>
      <c r="B114">
        <v>1.19118440241396E-2</v>
      </c>
      <c r="C114">
        <v>0.222045378524522</v>
      </c>
      <c r="D114">
        <v>-3.42980777926663E-3</v>
      </c>
      <c r="E114">
        <v>-0.104941077410766</v>
      </c>
      <c r="F114">
        <v>0</v>
      </c>
      <c r="G114">
        <v>-5.4856788760812999E-2</v>
      </c>
      <c r="H114">
        <v>1.3682401454669301E-2</v>
      </c>
      <c r="I114">
        <v>0.169110682874305</v>
      </c>
      <c r="J114">
        <v>5.9246128765853799E-2</v>
      </c>
      <c r="K114">
        <v>1.21692517795684E-2</v>
      </c>
      <c r="L114">
        <v>0</v>
      </c>
      <c r="M114">
        <v>0</v>
      </c>
      <c r="N114" s="90">
        <v>3.11290514484745E-9</v>
      </c>
      <c r="O114">
        <v>0</v>
      </c>
      <c r="P114">
        <v>0</v>
      </c>
      <c r="Q114">
        <v>0</v>
      </c>
      <c r="R114" s="90">
        <v>1.3815628676989999E-10</v>
      </c>
      <c r="S114">
        <v>0</v>
      </c>
      <c r="T114">
        <v>0</v>
      </c>
      <c r="U114">
        <v>0</v>
      </c>
      <c r="V114">
        <v>0</v>
      </c>
      <c r="W114">
        <v>0</v>
      </c>
      <c r="X114">
        <v>0</v>
      </c>
      <c r="Y114" s="90">
        <v>5.7277266213409903E-10</v>
      </c>
      <c r="Z114" s="90">
        <v>-1.67400815431761E-16</v>
      </c>
      <c r="AA114" s="90">
        <v>3.0039361110091302E-8</v>
      </c>
      <c r="AB114">
        <v>0</v>
      </c>
      <c r="AC114">
        <v>0</v>
      </c>
      <c r="AD114">
        <v>0</v>
      </c>
      <c r="AE114">
        <v>0</v>
      </c>
      <c r="AF114">
        <v>0</v>
      </c>
      <c r="AG114">
        <v>0</v>
      </c>
      <c r="AH114">
        <v>0</v>
      </c>
      <c r="AI114">
        <v>0</v>
      </c>
      <c r="AJ114">
        <v>0</v>
      </c>
      <c r="AK114">
        <v>0</v>
      </c>
      <c r="AL114">
        <v>0</v>
      </c>
      <c r="AM114">
        <v>0</v>
      </c>
      <c r="AN114">
        <v>0</v>
      </c>
      <c r="AO114">
        <v>0</v>
      </c>
      <c r="AP114">
        <v>0</v>
      </c>
      <c r="AQ114" s="90">
        <v>7.9580095944448806E-8</v>
      </c>
      <c r="AR114">
        <v>0</v>
      </c>
      <c r="AS114">
        <v>0</v>
      </c>
      <c r="AT114">
        <v>0</v>
      </c>
      <c r="AU114">
        <v>0</v>
      </c>
      <c r="AV114">
        <v>0</v>
      </c>
      <c r="AW114">
        <v>0</v>
      </c>
      <c r="AX114">
        <v>0</v>
      </c>
      <c r="AY114">
        <v>0</v>
      </c>
      <c r="AZ114">
        <v>0</v>
      </c>
      <c r="BA114">
        <v>0</v>
      </c>
      <c r="BB114">
        <v>0</v>
      </c>
      <c r="BC114">
        <v>0</v>
      </c>
      <c r="BD114">
        <v>0</v>
      </c>
      <c r="BE114">
        <v>0</v>
      </c>
      <c r="BF114">
        <v>0</v>
      </c>
      <c r="BG114">
        <v>0</v>
      </c>
      <c r="BH114">
        <v>0</v>
      </c>
      <c r="BI114">
        <v>3.1387472579703202E-2</v>
      </c>
      <c r="BJ114">
        <v>4.1592487230581498E-3</v>
      </c>
    </row>
    <row r="115" spans="1:62" x14ac:dyDescent="0.25">
      <c r="A115">
        <v>1862</v>
      </c>
      <c r="B115">
        <v>-3.5021652273530002E-4</v>
      </c>
      <c r="C115">
        <v>-1.00426315395521</v>
      </c>
      <c r="D115">
        <v>-3.9273259241021201E-3</v>
      </c>
      <c r="E115">
        <v>-0.104573308504365</v>
      </c>
      <c r="F115">
        <v>0</v>
      </c>
      <c r="G115">
        <v>-5.5694069637460299E-2</v>
      </c>
      <c r="H115">
        <v>1.3421259309783801E-2</v>
      </c>
      <c r="I115">
        <v>0.172131493191573</v>
      </c>
      <c r="J115">
        <v>6.0838961033796997E-2</v>
      </c>
      <c r="K115">
        <v>1.2839510275541401E-2</v>
      </c>
      <c r="L115">
        <v>0</v>
      </c>
      <c r="M115">
        <v>0</v>
      </c>
      <c r="N115" s="90">
        <v>3.3958965216497398E-9</v>
      </c>
      <c r="O115">
        <v>0</v>
      </c>
      <c r="P115">
        <v>0</v>
      </c>
      <c r="Q115">
        <v>0</v>
      </c>
      <c r="R115" s="90">
        <v>1.5071594922340001E-10</v>
      </c>
      <c r="S115">
        <v>0</v>
      </c>
      <c r="T115">
        <v>0</v>
      </c>
      <c r="U115">
        <v>0</v>
      </c>
      <c r="V115">
        <v>0</v>
      </c>
      <c r="W115">
        <v>0</v>
      </c>
      <c r="X115">
        <v>0</v>
      </c>
      <c r="Y115" s="90">
        <v>6.2484290415586901E-10</v>
      </c>
      <c r="Z115" s="90">
        <v>9.8589998122865197E-9</v>
      </c>
      <c r="AA115" s="90">
        <v>3.2916536036097799E-8</v>
      </c>
      <c r="AB115">
        <v>0</v>
      </c>
      <c r="AC115">
        <v>0</v>
      </c>
      <c r="AD115">
        <v>0</v>
      </c>
      <c r="AE115">
        <v>0</v>
      </c>
      <c r="AF115">
        <v>0</v>
      </c>
      <c r="AG115">
        <v>0</v>
      </c>
      <c r="AH115">
        <v>0</v>
      </c>
      <c r="AI115">
        <v>0</v>
      </c>
      <c r="AJ115">
        <v>0</v>
      </c>
      <c r="AK115">
        <v>0</v>
      </c>
      <c r="AL115">
        <v>0</v>
      </c>
      <c r="AM115">
        <v>0</v>
      </c>
      <c r="AN115">
        <v>0</v>
      </c>
      <c r="AO115">
        <v>0</v>
      </c>
      <c r="AP115">
        <v>0</v>
      </c>
      <c r="AQ115" s="90">
        <v>7.9580095944448806E-8</v>
      </c>
      <c r="AR115">
        <v>0</v>
      </c>
      <c r="AS115">
        <v>0</v>
      </c>
      <c r="AT115">
        <v>0</v>
      </c>
      <c r="AU115">
        <v>0</v>
      </c>
      <c r="AV115">
        <v>0</v>
      </c>
      <c r="AW115">
        <v>0</v>
      </c>
      <c r="AX115">
        <v>0</v>
      </c>
      <c r="AY115">
        <v>0</v>
      </c>
      <c r="AZ115">
        <v>0</v>
      </c>
      <c r="BA115">
        <v>0</v>
      </c>
      <c r="BB115">
        <v>0</v>
      </c>
      <c r="BC115">
        <v>0</v>
      </c>
      <c r="BD115">
        <v>0</v>
      </c>
      <c r="BE115">
        <v>0</v>
      </c>
      <c r="BF115">
        <v>0</v>
      </c>
      <c r="BG115">
        <v>0</v>
      </c>
      <c r="BH115">
        <v>0</v>
      </c>
      <c r="BI115">
        <v>3.1250035918133301E-2</v>
      </c>
      <c r="BJ115">
        <v>4.2750915036606097E-3</v>
      </c>
    </row>
    <row r="116" spans="1:62" x14ac:dyDescent="0.25">
      <c r="A116">
        <v>1863</v>
      </c>
      <c r="B116">
        <v>-7.5420866399227996E-3</v>
      </c>
      <c r="C116">
        <v>-1.27684246020491</v>
      </c>
      <c r="D116">
        <v>-3.6586315612390698E-3</v>
      </c>
      <c r="E116">
        <v>-0.102777594588363</v>
      </c>
      <c r="F116">
        <v>0</v>
      </c>
      <c r="G116">
        <v>-5.6531023128200297E-2</v>
      </c>
      <c r="H116">
        <v>1.3051253444786901E-2</v>
      </c>
      <c r="I116">
        <v>0.17522724782080201</v>
      </c>
      <c r="J116">
        <v>6.2734807668182901E-2</v>
      </c>
      <c r="K116">
        <v>1.3432613903928199E-2</v>
      </c>
      <c r="L116">
        <v>0</v>
      </c>
      <c r="M116">
        <v>0</v>
      </c>
      <c r="N116" s="90">
        <v>3.67888789845203E-9</v>
      </c>
      <c r="O116">
        <v>0</v>
      </c>
      <c r="P116">
        <v>0</v>
      </c>
      <c r="Q116">
        <v>0</v>
      </c>
      <c r="R116" s="90">
        <v>1.6327561164957401E-10</v>
      </c>
      <c r="S116">
        <v>0</v>
      </c>
      <c r="T116">
        <v>0</v>
      </c>
      <c r="U116">
        <v>0</v>
      </c>
      <c r="V116">
        <v>0</v>
      </c>
      <c r="W116">
        <v>0</v>
      </c>
      <c r="X116">
        <v>0</v>
      </c>
      <c r="Y116" s="90">
        <v>6.7691314615656501E-10</v>
      </c>
      <c r="Z116" s="90">
        <v>9.8589997927708806E-9</v>
      </c>
      <c r="AA116" s="90">
        <v>3.5820120085380297E-8</v>
      </c>
      <c r="AB116">
        <v>0</v>
      </c>
      <c r="AC116">
        <v>0</v>
      </c>
      <c r="AD116">
        <v>0</v>
      </c>
      <c r="AE116">
        <v>0</v>
      </c>
      <c r="AF116">
        <v>0</v>
      </c>
      <c r="AG116">
        <v>0</v>
      </c>
      <c r="AH116">
        <v>0</v>
      </c>
      <c r="AI116">
        <v>0</v>
      </c>
      <c r="AJ116">
        <v>0</v>
      </c>
      <c r="AK116">
        <v>0</v>
      </c>
      <c r="AL116">
        <v>0</v>
      </c>
      <c r="AM116">
        <v>0</v>
      </c>
      <c r="AN116">
        <v>0</v>
      </c>
      <c r="AO116">
        <v>0</v>
      </c>
      <c r="AP116">
        <v>0</v>
      </c>
      <c r="AQ116" s="90">
        <v>7.9580095944448806E-8</v>
      </c>
      <c r="AR116">
        <v>0</v>
      </c>
      <c r="AS116">
        <v>0</v>
      </c>
      <c r="AT116">
        <v>0</v>
      </c>
      <c r="AU116">
        <v>0</v>
      </c>
      <c r="AV116">
        <v>0</v>
      </c>
      <c r="AW116">
        <v>0</v>
      </c>
      <c r="AX116">
        <v>0</v>
      </c>
      <c r="AY116">
        <v>0</v>
      </c>
      <c r="AZ116">
        <v>0</v>
      </c>
      <c r="BA116">
        <v>0</v>
      </c>
      <c r="BB116">
        <v>0</v>
      </c>
      <c r="BC116">
        <v>0</v>
      </c>
      <c r="BD116">
        <v>0</v>
      </c>
      <c r="BE116">
        <v>0</v>
      </c>
      <c r="BF116">
        <v>0</v>
      </c>
      <c r="BG116">
        <v>0</v>
      </c>
      <c r="BH116">
        <v>0</v>
      </c>
      <c r="BI116">
        <v>3.1137437645462201E-2</v>
      </c>
      <c r="BJ116">
        <v>4.4132256368167597E-3</v>
      </c>
    </row>
    <row r="117" spans="1:62" x14ac:dyDescent="0.25">
      <c r="A117">
        <v>1864</v>
      </c>
      <c r="B117">
        <v>-1.4593551483672799E-2</v>
      </c>
      <c r="C117">
        <v>-0.22878655607052301</v>
      </c>
      <c r="D117">
        <v>-3.43211228521236E-3</v>
      </c>
      <c r="E117">
        <v>-0.107305660938343</v>
      </c>
      <c r="F117">
        <v>0</v>
      </c>
      <c r="G117">
        <v>-5.7367637383894297E-2</v>
      </c>
      <c r="H117">
        <v>1.37179066917831E-2</v>
      </c>
      <c r="I117">
        <v>0.178321406849516</v>
      </c>
      <c r="J117">
        <v>6.4807638820240598E-2</v>
      </c>
      <c r="K117">
        <v>1.40035256796841E-2</v>
      </c>
      <c r="L117">
        <v>0</v>
      </c>
      <c r="M117">
        <v>0</v>
      </c>
      <c r="N117" s="90">
        <v>3.9618792752543201E-9</v>
      </c>
      <c r="O117">
        <v>0</v>
      </c>
      <c r="P117">
        <v>0</v>
      </c>
      <c r="Q117">
        <v>0</v>
      </c>
      <c r="R117" s="90">
        <v>1.75835274075749E-10</v>
      </c>
      <c r="S117">
        <v>0</v>
      </c>
      <c r="T117">
        <v>0</v>
      </c>
      <c r="U117">
        <v>0</v>
      </c>
      <c r="V117">
        <v>0</v>
      </c>
      <c r="W117">
        <v>0</v>
      </c>
      <c r="X117">
        <v>0</v>
      </c>
      <c r="Y117" s="90">
        <v>7.2898338817833499E-10</v>
      </c>
      <c r="Z117" s="90">
        <v>9.8589997832298998E-9</v>
      </c>
      <c r="AA117" s="90">
        <v>3.8751755262412898E-8</v>
      </c>
      <c r="AB117">
        <v>0</v>
      </c>
      <c r="AC117">
        <v>0</v>
      </c>
      <c r="AD117">
        <v>0</v>
      </c>
      <c r="AE117">
        <v>0</v>
      </c>
      <c r="AF117">
        <v>0</v>
      </c>
      <c r="AG117">
        <v>0</v>
      </c>
      <c r="AH117">
        <v>0</v>
      </c>
      <c r="AI117">
        <v>0</v>
      </c>
      <c r="AJ117">
        <v>0</v>
      </c>
      <c r="AK117">
        <v>0</v>
      </c>
      <c r="AL117">
        <v>0</v>
      </c>
      <c r="AM117">
        <v>0</v>
      </c>
      <c r="AN117">
        <v>0</v>
      </c>
      <c r="AO117">
        <v>0</v>
      </c>
      <c r="AP117">
        <v>0</v>
      </c>
      <c r="AQ117" s="90">
        <v>7.9580095944448806E-8</v>
      </c>
      <c r="AR117">
        <v>0</v>
      </c>
      <c r="AS117">
        <v>0</v>
      </c>
      <c r="AT117">
        <v>0</v>
      </c>
      <c r="AU117">
        <v>0</v>
      </c>
      <c r="AV117">
        <v>0</v>
      </c>
      <c r="AW117">
        <v>0</v>
      </c>
      <c r="AX117">
        <v>0</v>
      </c>
      <c r="AY117">
        <v>0</v>
      </c>
      <c r="AZ117">
        <v>0</v>
      </c>
      <c r="BA117">
        <v>0</v>
      </c>
      <c r="BB117">
        <v>0</v>
      </c>
      <c r="BC117">
        <v>0</v>
      </c>
      <c r="BD117">
        <v>0</v>
      </c>
      <c r="BE117">
        <v>0</v>
      </c>
      <c r="BF117">
        <v>0</v>
      </c>
      <c r="BG117">
        <v>0</v>
      </c>
      <c r="BH117">
        <v>0</v>
      </c>
      <c r="BI117">
        <v>3.3020242752429999E-2</v>
      </c>
      <c r="BJ117">
        <v>4.5645891389496599E-3</v>
      </c>
    </row>
    <row r="118" spans="1:62" x14ac:dyDescent="0.25">
      <c r="A118">
        <v>1865</v>
      </c>
      <c r="B118">
        <v>-2.0272164764922801E-2</v>
      </c>
      <c r="C118">
        <v>0.14927461223767199</v>
      </c>
      <c r="D118">
        <v>-5.4837532847995E-3</v>
      </c>
      <c r="E118">
        <v>-0.118204435765546</v>
      </c>
      <c r="F118">
        <v>0</v>
      </c>
      <c r="G118">
        <v>-5.82038623544417E-2</v>
      </c>
      <c r="H118">
        <v>1.46054428930231E-2</v>
      </c>
      <c r="I118">
        <v>0.181433745049011</v>
      </c>
      <c r="J118">
        <v>6.6786780371653906E-2</v>
      </c>
      <c r="K118">
        <v>1.46141718227572E-2</v>
      </c>
      <c r="L118">
        <v>0</v>
      </c>
      <c r="M118">
        <v>0</v>
      </c>
      <c r="N118" s="90">
        <v>4.2448706520566004E-9</v>
      </c>
      <c r="O118">
        <v>0</v>
      </c>
      <c r="P118">
        <v>0</v>
      </c>
      <c r="Q118">
        <v>0</v>
      </c>
      <c r="R118" s="90">
        <v>1.8839493652924899E-10</v>
      </c>
      <c r="S118">
        <v>0</v>
      </c>
      <c r="T118">
        <v>0</v>
      </c>
      <c r="U118">
        <v>0</v>
      </c>
      <c r="V118">
        <v>0</v>
      </c>
      <c r="W118">
        <v>0</v>
      </c>
      <c r="X118">
        <v>0</v>
      </c>
      <c r="Y118" s="90">
        <v>7.8105363017903099E-10</v>
      </c>
      <c r="Z118" s="90">
        <v>9.8589997637142607E-9</v>
      </c>
      <c r="AA118" s="90">
        <v>4.1713095318945397E-8</v>
      </c>
      <c r="AB118">
        <v>0</v>
      </c>
      <c r="AC118">
        <v>0</v>
      </c>
      <c r="AD118">
        <v>0</v>
      </c>
      <c r="AE118">
        <v>0</v>
      </c>
      <c r="AF118">
        <v>0</v>
      </c>
      <c r="AG118">
        <v>0</v>
      </c>
      <c r="AH118">
        <v>0</v>
      </c>
      <c r="AI118">
        <v>0</v>
      </c>
      <c r="AJ118">
        <v>0</v>
      </c>
      <c r="AK118">
        <v>0</v>
      </c>
      <c r="AL118">
        <v>0</v>
      </c>
      <c r="AM118">
        <v>0</v>
      </c>
      <c r="AN118">
        <v>0</v>
      </c>
      <c r="AO118">
        <v>0</v>
      </c>
      <c r="AP118">
        <v>0</v>
      </c>
      <c r="AQ118" s="90">
        <v>7.9580095944448806E-8</v>
      </c>
      <c r="AR118">
        <v>0</v>
      </c>
      <c r="AS118">
        <v>0</v>
      </c>
      <c r="AT118">
        <v>0</v>
      </c>
      <c r="AU118">
        <v>0</v>
      </c>
      <c r="AV118">
        <v>0</v>
      </c>
      <c r="AW118">
        <v>0</v>
      </c>
      <c r="AX118">
        <v>0</v>
      </c>
      <c r="AY118">
        <v>0</v>
      </c>
      <c r="AZ118">
        <v>0</v>
      </c>
      <c r="BA118">
        <v>0</v>
      </c>
      <c r="BB118">
        <v>0</v>
      </c>
      <c r="BC118">
        <v>0</v>
      </c>
      <c r="BD118">
        <v>0</v>
      </c>
      <c r="BE118">
        <v>0</v>
      </c>
      <c r="BF118">
        <v>0</v>
      </c>
      <c r="BG118">
        <v>0</v>
      </c>
      <c r="BH118">
        <v>0</v>
      </c>
      <c r="BI118">
        <v>3.5122569546433197E-2</v>
      </c>
      <c r="BJ118">
        <v>4.7094533445994399E-3</v>
      </c>
    </row>
    <row r="119" spans="1:62" x14ac:dyDescent="0.25">
      <c r="A119">
        <v>1866</v>
      </c>
      <c r="B119">
        <v>-2.3158273163360301E-2</v>
      </c>
      <c r="C119">
        <v>0.22625527577410601</v>
      </c>
      <c r="D119">
        <v>-4.8656837907983296E-3</v>
      </c>
      <c r="E119">
        <v>-0.116925495105768</v>
      </c>
      <c r="F119">
        <v>0</v>
      </c>
      <c r="G119">
        <v>-5.9039662749601103E-2</v>
      </c>
      <c r="H119">
        <v>1.45398746285543E-2</v>
      </c>
      <c r="I119">
        <v>0.18444832021816901</v>
      </c>
      <c r="J119">
        <v>6.8867934423256796E-2</v>
      </c>
      <c r="K119">
        <v>1.5253793313372999E-2</v>
      </c>
      <c r="L119">
        <v>0</v>
      </c>
      <c r="M119">
        <v>0</v>
      </c>
      <c r="N119" s="90">
        <v>4.5278620288588897E-9</v>
      </c>
      <c r="O119">
        <v>0</v>
      </c>
      <c r="P119">
        <v>0</v>
      </c>
      <c r="Q119">
        <v>0</v>
      </c>
      <c r="R119" s="90">
        <v>2.0095459895542501E-10</v>
      </c>
      <c r="S119">
        <v>0</v>
      </c>
      <c r="T119">
        <v>0</v>
      </c>
      <c r="U119">
        <v>0</v>
      </c>
      <c r="V119">
        <v>0</v>
      </c>
      <c r="W119">
        <v>0</v>
      </c>
      <c r="X119">
        <v>0</v>
      </c>
      <c r="Y119" s="90">
        <v>8.3312387220080096E-10</v>
      </c>
      <c r="Z119" s="90">
        <v>9.85899974419862E-9</v>
      </c>
      <c r="AA119" s="90">
        <v>4.4705761375451797E-8</v>
      </c>
      <c r="AB119">
        <v>0</v>
      </c>
      <c r="AC119">
        <v>0</v>
      </c>
      <c r="AD119">
        <v>0</v>
      </c>
      <c r="AE119">
        <v>0</v>
      </c>
      <c r="AF119">
        <v>0</v>
      </c>
      <c r="AG119">
        <v>0</v>
      </c>
      <c r="AH119">
        <v>0</v>
      </c>
      <c r="AI119">
        <v>0</v>
      </c>
      <c r="AJ119">
        <v>0</v>
      </c>
      <c r="AK119">
        <v>0</v>
      </c>
      <c r="AL119">
        <v>0</v>
      </c>
      <c r="AM119">
        <v>0</v>
      </c>
      <c r="AN119">
        <v>0</v>
      </c>
      <c r="AO119">
        <v>0</v>
      </c>
      <c r="AP119">
        <v>0</v>
      </c>
      <c r="AQ119" s="90">
        <v>7.9580095944448806E-8</v>
      </c>
      <c r="AR119">
        <v>0</v>
      </c>
      <c r="AS119">
        <v>0</v>
      </c>
      <c r="AT119">
        <v>0</v>
      </c>
      <c r="AU119">
        <v>0</v>
      </c>
      <c r="AV119">
        <v>0</v>
      </c>
      <c r="AW119">
        <v>0</v>
      </c>
      <c r="AX119">
        <v>0</v>
      </c>
      <c r="AY119">
        <v>0</v>
      </c>
      <c r="AZ119">
        <v>0</v>
      </c>
      <c r="BA119">
        <v>0</v>
      </c>
      <c r="BB119">
        <v>0</v>
      </c>
      <c r="BC119">
        <v>0</v>
      </c>
      <c r="BD119">
        <v>0</v>
      </c>
      <c r="BE119">
        <v>0</v>
      </c>
      <c r="BF119">
        <v>0</v>
      </c>
      <c r="BG119">
        <v>0</v>
      </c>
      <c r="BH119">
        <v>0</v>
      </c>
      <c r="BI119">
        <v>3.5691885930806098E-2</v>
      </c>
      <c r="BJ119">
        <v>4.8621371001879897E-3</v>
      </c>
    </row>
    <row r="120" spans="1:62" x14ac:dyDescent="0.25">
      <c r="A120">
        <v>1867</v>
      </c>
      <c r="B120">
        <v>-2.7542037811797801E-2</v>
      </c>
      <c r="C120">
        <v>0.23954295099141601</v>
      </c>
      <c r="D120">
        <v>-6.24696371782631E-3</v>
      </c>
      <c r="E120">
        <v>-0.12633952904682499</v>
      </c>
      <c r="F120">
        <v>0</v>
      </c>
      <c r="G120">
        <v>-5.98750312698808E-2</v>
      </c>
      <c r="H120">
        <v>1.5379172384488901E-2</v>
      </c>
      <c r="I120">
        <v>0.18759470231429101</v>
      </c>
      <c r="J120">
        <v>7.1042751236409199E-2</v>
      </c>
      <c r="K120">
        <v>1.58821080727862E-2</v>
      </c>
      <c r="L120">
        <v>0</v>
      </c>
      <c r="M120">
        <v>0</v>
      </c>
      <c r="N120" s="90">
        <v>4.8108534056723204E-9</v>
      </c>
      <c r="O120">
        <v>0</v>
      </c>
      <c r="P120">
        <v>0</v>
      </c>
      <c r="Q120">
        <v>0</v>
      </c>
      <c r="R120" s="90">
        <v>2.1351426138159901E-10</v>
      </c>
      <c r="S120">
        <v>0</v>
      </c>
      <c r="T120">
        <v>0</v>
      </c>
      <c r="U120">
        <v>0</v>
      </c>
      <c r="V120">
        <v>0</v>
      </c>
      <c r="W120">
        <v>0</v>
      </c>
      <c r="X120">
        <v>0</v>
      </c>
      <c r="Y120" s="90">
        <v>8.8519411422257001E-10</v>
      </c>
      <c r="Z120" s="90">
        <v>1.9717999733860599E-8</v>
      </c>
      <c r="AA120" s="90">
        <v>4.7731424151984401E-8</v>
      </c>
      <c r="AB120">
        <v>0</v>
      </c>
      <c r="AC120">
        <v>0</v>
      </c>
      <c r="AD120">
        <v>0</v>
      </c>
      <c r="AE120">
        <v>0</v>
      </c>
      <c r="AF120">
        <v>0</v>
      </c>
      <c r="AG120">
        <v>0</v>
      </c>
      <c r="AH120">
        <v>0</v>
      </c>
      <c r="AI120">
        <v>0</v>
      </c>
      <c r="AJ120">
        <v>0</v>
      </c>
      <c r="AK120">
        <v>0</v>
      </c>
      <c r="AL120">
        <v>0</v>
      </c>
      <c r="AM120">
        <v>0</v>
      </c>
      <c r="AN120">
        <v>0</v>
      </c>
      <c r="AO120">
        <v>0</v>
      </c>
      <c r="AP120">
        <v>0</v>
      </c>
      <c r="AQ120" s="90">
        <v>7.9580095944448806E-8</v>
      </c>
      <c r="AR120">
        <v>0</v>
      </c>
      <c r="AS120">
        <v>0</v>
      </c>
      <c r="AT120">
        <v>0</v>
      </c>
      <c r="AU120">
        <v>0</v>
      </c>
      <c r="AV120">
        <v>0</v>
      </c>
      <c r="AW120">
        <v>0</v>
      </c>
      <c r="AX120">
        <v>0</v>
      </c>
      <c r="AY120">
        <v>0</v>
      </c>
      <c r="AZ120">
        <v>0</v>
      </c>
      <c r="BA120">
        <v>0</v>
      </c>
      <c r="BB120">
        <v>0</v>
      </c>
      <c r="BC120">
        <v>0</v>
      </c>
      <c r="BD120">
        <v>0</v>
      </c>
      <c r="BE120">
        <v>0</v>
      </c>
      <c r="BF120">
        <v>0</v>
      </c>
      <c r="BG120">
        <v>0</v>
      </c>
      <c r="BH120">
        <v>0</v>
      </c>
      <c r="BI120">
        <v>3.7868644255091101E-2</v>
      </c>
      <c r="BJ120">
        <v>5.0220741994568899E-3</v>
      </c>
    </row>
    <row r="121" spans="1:62" x14ac:dyDescent="0.25">
      <c r="A121">
        <v>1868</v>
      </c>
      <c r="B121">
        <v>-1.7760470428985299E-2</v>
      </c>
      <c r="C121">
        <v>0.23562063062727001</v>
      </c>
      <c r="D121">
        <v>-7.6214459349302202E-3</v>
      </c>
      <c r="E121">
        <v>-0.13622491808915299</v>
      </c>
      <c r="F121">
        <v>0</v>
      </c>
      <c r="G121">
        <v>-6.0709931811094901E-2</v>
      </c>
      <c r="H121">
        <v>1.6437489055347601E-2</v>
      </c>
      <c r="I121">
        <v>0.19028257565704801</v>
      </c>
      <c r="J121">
        <v>7.2986283857762999E-2</v>
      </c>
      <c r="K121">
        <v>1.6557550204908199E-2</v>
      </c>
      <c r="L121">
        <v>0</v>
      </c>
      <c r="M121">
        <v>0</v>
      </c>
      <c r="N121" s="90">
        <v>5.0938447824746097E-9</v>
      </c>
      <c r="O121">
        <v>0</v>
      </c>
      <c r="P121">
        <v>0</v>
      </c>
      <c r="Q121">
        <v>0</v>
      </c>
      <c r="R121" s="90">
        <v>2.26073923807774E-10</v>
      </c>
      <c r="S121">
        <v>0</v>
      </c>
      <c r="T121">
        <v>0</v>
      </c>
      <c r="U121">
        <v>0</v>
      </c>
      <c r="V121">
        <v>0</v>
      </c>
      <c r="W121">
        <v>0</v>
      </c>
      <c r="X121">
        <v>0</v>
      </c>
      <c r="Y121" s="90">
        <v>9.3726435622326694E-10</v>
      </c>
      <c r="Z121" s="90">
        <v>1.97179997143449E-8</v>
      </c>
      <c r="AA121" s="90">
        <v>5.0791702158516902E-8</v>
      </c>
      <c r="AB121">
        <v>0</v>
      </c>
      <c r="AC121">
        <v>0</v>
      </c>
      <c r="AD121">
        <v>0</v>
      </c>
      <c r="AE121">
        <v>0</v>
      </c>
      <c r="AF121">
        <v>0</v>
      </c>
      <c r="AG121">
        <v>0</v>
      </c>
      <c r="AH121">
        <v>0</v>
      </c>
      <c r="AI121">
        <v>0</v>
      </c>
      <c r="AJ121">
        <v>0</v>
      </c>
      <c r="AK121">
        <v>0</v>
      </c>
      <c r="AL121">
        <v>0</v>
      </c>
      <c r="AM121">
        <v>0</v>
      </c>
      <c r="AN121">
        <v>0</v>
      </c>
      <c r="AO121">
        <v>0</v>
      </c>
      <c r="AP121">
        <v>0</v>
      </c>
      <c r="AQ121" s="90">
        <v>7.9580095944448806E-8</v>
      </c>
      <c r="AR121">
        <v>0</v>
      </c>
      <c r="AS121">
        <v>0</v>
      </c>
      <c r="AT121">
        <v>0</v>
      </c>
      <c r="AU121">
        <v>0</v>
      </c>
      <c r="AV121">
        <v>0</v>
      </c>
      <c r="AW121">
        <v>0</v>
      </c>
      <c r="AX121">
        <v>0</v>
      </c>
      <c r="AY121">
        <v>0</v>
      </c>
      <c r="AZ121">
        <v>0</v>
      </c>
      <c r="BA121">
        <v>0</v>
      </c>
      <c r="BB121">
        <v>0</v>
      </c>
      <c r="BC121">
        <v>0</v>
      </c>
      <c r="BD121">
        <v>0</v>
      </c>
      <c r="BE121">
        <v>0</v>
      </c>
      <c r="BF121">
        <v>0</v>
      </c>
      <c r="BG121">
        <v>0</v>
      </c>
      <c r="BH121">
        <v>0</v>
      </c>
      <c r="BI121">
        <v>4.0491696913001501E-2</v>
      </c>
      <c r="BJ121">
        <v>5.1653524908946502E-3</v>
      </c>
    </row>
    <row r="122" spans="1:62" x14ac:dyDescent="0.25">
      <c r="A122">
        <v>1869</v>
      </c>
      <c r="B122" s="90">
        <v>8.6599883514645602E-5</v>
      </c>
      <c r="C122" s="90">
        <v>7.4067562158005904E-5</v>
      </c>
      <c r="D122">
        <v>-7.5798083324923101E-3</v>
      </c>
      <c r="E122">
        <v>-0.13423890915442199</v>
      </c>
      <c r="F122">
        <v>0</v>
      </c>
      <c r="G122">
        <v>-6.1544320106477798E-2</v>
      </c>
      <c r="H122">
        <v>1.5914193249426799E-2</v>
      </c>
      <c r="I122">
        <v>0.19239684933135301</v>
      </c>
      <c r="J122">
        <v>7.4703631751770805E-2</v>
      </c>
      <c r="K122">
        <v>1.7203372572556899E-2</v>
      </c>
      <c r="L122">
        <v>0</v>
      </c>
      <c r="M122">
        <v>0</v>
      </c>
      <c r="N122" s="90">
        <v>5.3768361592768999E-9</v>
      </c>
      <c r="O122">
        <v>0</v>
      </c>
      <c r="P122">
        <v>0</v>
      </c>
      <c r="Q122">
        <v>0</v>
      </c>
      <c r="R122" s="90">
        <v>2.3863358626127401E-10</v>
      </c>
      <c r="S122">
        <v>0</v>
      </c>
      <c r="T122">
        <v>0</v>
      </c>
      <c r="U122">
        <v>0</v>
      </c>
      <c r="V122">
        <v>0</v>
      </c>
      <c r="W122">
        <v>0</v>
      </c>
      <c r="X122">
        <v>0</v>
      </c>
      <c r="Y122" s="90">
        <v>9.8933459824503599E-10</v>
      </c>
      <c r="Z122" s="90">
        <v>1.97179996948293E-8</v>
      </c>
      <c r="AA122" s="90">
        <v>5.3888253062549502E-8</v>
      </c>
      <c r="AB122">
        <v>0</v>
      </c>
      <c r="AC122">
        <v>0</v>
      </c>
      <c r="AD122">
        <v>0</v>
      </c>
      <c r="AE122">
        <v>0</v>
      </c>
      <c r="AF122">
        <v>0</v>
      </c>
      <c r="AG122">
        <v>0</v>
      </c>
      <c r="AH122">
        <v>0</v>
      </c>
      <c r="AI122">
        <v>0</v>
      </c>
      <c r="AJ122">
        <v>0</v>
      </c>
      <c r="AK122">
        <v>0</v>
      </c>
      <c r="AL122">
        <v>0</v>
      </c>
      <c r="AM122">
        <v>0</v>
      </c>
      <c r="AN122">
        <v>0</v>
      </c>
      <c r="AO122">
        <v>0</v>
      </c>
      <c r="AP122">
        <v>0</v>
      </c>
      <c r="AQ122" s="90">
        <v>7.9580095944448806E-8</v>
      </c>
      <c r="AR122">
        <v>0</v>
      </c>
      <c r="AS122">
        <v>0</v>
      </c>
      <c r="AT122">
        <v>0</v>
      </c>
      <c r="AU122">
        <v>0</v>
      </c>
      <c r="AV122">
        <v>0</v>
      </c>
      <c r="AW122">
        <v>0</v>
      </c>
      <c r="AX122">
        <v>0</v>
      </c>
      <c r="AY122">
        <v>0</v>
      </c>
      <c r="AZ122">
        <v>0</v>
      </c>
      <c r="BA122">
        <v>0</v>
      </c>
      <c r="BB122">
        <v>0</v>
      </c>
      <c r="BC122">
        <v>0</v>
      </c>
      <c r="BD122">
        <v>0</v>
      </c>
      <c r="BE122">
        <v>0</v>
      </c>
      <c r="BF122">
        <v>0</v>
      </c>
      <c r="BG122">
        <v>0</v>
      </c>
      <c r="BH122">
        <v>0</v>
      </c>
      <c r="BI122">
        <v>3.9913056291134001E-2</v>
      </c>
      <c r="BJ122">
        <v>5.2922269014896803E-3</v>
      </c>
    </row>
    <row r="123" spans="1:62" x14ac:dyDescent="0.25">
      <c r="A123">
        <v>1870</v>
      </c>
      <c r="B123">
        <v>1.4750520319521E-3</v>
      </c>
      <c r="C123">
        <v>0.160483839716585</v>
      </c>
      <c r="D123">
        <v>-8.6203020888010306E-3</v>
      </c>
      <c r="E123">
        <v>-0.14175102805591699</v>
      </c>
      <c r="F123">
        <v>0</v>
      </c>
      <c r="G123">
        <v>-6.2929437723189402E-2</v>
      </c>
      <c r="H123">
        <v>1.66818544661404E-2</v>
      </c>
      <c r="I123">
        <v>0.194701138261486</v>
      </c>
      <c r="J123">
        <v>7.6075620346083506E-2</v>
      </c>
      <c r="K123">
        <v>1.78089738753127E-2</v>
      </c>
      <c r="L123">
        <v>0</v>
      </c>
      <c r="M123">
        <v>0</v>
      </c>
      <c r="N123" s="90">
        <v>5.65982753607919E-9</v>
      </c>
      <c r="O123">
        <v>0</v>
      </c>
      <c r="P123">
        <v>0</v>
      </c>
      <c r="Q123">
        <v>0</v>
      </c>
      <c r="R123" s="90">
        <v>2.5119324868744903E-10</v>
      </c>
      <c r="S123">
        <v>0</v>
      </c>
      <c r="T123">
        <v>0</v>
      </c>
      <c r="U123">
        <v>0</v>
      </c>
      <c r="V123">
        <v>0</v>
      </c>
      <c r="W123">
        <v>0</v>
      </c>
      <c r="X123">
        <v>0</v>
      </c>
      <c r="Y123" s="90">
        <v>1.0414048402457299E-9</v>
      </c>
      <c r="Z123" s="90">
        <v>1.971799967488E-8</v>
      </c>
      <c r="AA123" s="90">
        <v>5.7022721479055902E-8</v>
      </c>
      <c r="AB123">
        <v>0</v>
      </c>
      <c r="AC123">
        <v>0</v>
      </c>
      <c r="AD123">
        <v>0</v>
      </c>
      <c r="AE123">
        <v>0</v>
      </c>
      <c r="AF123">
        <v>0</v>
      </c>
      <c r="AG123">
        <v>0</v>
      </c>
      <c r="AH123">
        <v>0</v>
      </c>
      <c r="AI123">
        <v>0</v>
      </c>
      <c r="AJ123">
        <v>0</v>
      </c>
      <c r="AK123">
        <v>0</v>
      </c>
      <c r="AL123">
        <v>0</v>
      </c>
      <c r="AM123">
        <v>0</v>
      </c>
      <c r="AN123">
        <v>0</v>
      </c>
      <c r="AO123">
        <v>0</v>
      </c>
      <c r="AP123">
        <v>0</v>
      </c>
      <c r="AQ123" s="90">
        <v>7.9580095944448806E-8</v>
      </c>
      <c r="AR123">
        <v>0</v>
      </c>
      <c r="AS123">
        <v>0</v>
      </c>
      <c r="AT123">
        <v>0</v>
      </c>
      <c r="AU123">
        <v>0</v>
      </c>
      <c r="AV123">
        <v>0</v>
      </c>
      <c r="AW123">
        <v>0</v>
      </c>
      <c r="AX123">
        <v>0</v>
      </c>
      <c r="AY123">
        <v>0</v>
      </c>
      <c r="AZ123">
        <v>0</v>
      </c>
      <c r="BA123">
        <v>0</v>
      </c>
      <c r="BB123">
        <v>0</v>
      </c>
      <c r="BC123">
        <v>0</v>
      </c>
      <c r="BD123">
        <v>0</v>
      </c>
      <c r="BE123">
        <v>0</v>
      </c>
      <c r="BF123">
        <v>0</v>
      </c>
      <c r="BG123">
        <v>0</v>
      </c>
      <c r="BH123">
        <v>0</v>
      </c>
      <c r="BI123">
        <v>4.1631479843784597E-2</v>
      </c>
      <c r="BJ123">
        <v>5.3937776700901299E-3</v>
      </c>
    </row>
    <row r="124" spans="1:62" x14ac:dyDescent="0.25">
      <c r="A124">
        <v>1871</v>
      </c>
      <c r="B124">
        <v>1.22394563288271E-2</v>
      </c>
      <c r="C124">
        <v>0.22602326502569001</v>
      </c>
      <c r="D124">
        <v>-8.3502275987482194E-3</v>
      </c>
      <c r="E124">
        <v>-0.13989487570071199</v>
      </c>
      <c r="F124">
        <v>0</v>
      </c>
      <c r="G124">
        <v>-6.4865233795444899E-2</v>
      </c>
      <c r="H124">
        <v>1.62202986789295E-2</v>
      </c>
      <c r="I124">
        <v>0.19717536386180801</v>
      </c>
      <c r="J124">
        <v>7.7002204347480799E-2</v>
      </c>
      <c r="K124">
        <v>1.85017547798902E-2</v>
      </c>
      <c r="L124">
        <v>0</v>
      </c>
      <c r="M124">
        <v>0</v>
      </c>
      <c r="N124" s="90">
        <v>5.9428189128814703E-9</v>
      </c>
      <c r="O124">
        <v>0</v>
      </c>
      <c r="P124">
        <v>0</v>
      </c>
      <c r="Q124">
        <v>0</v>
      </c>
      <c r="R124" s="90">
        <v>2.6375291111362399E-10</v>
      </c>
      <c r="S124">
        <v>0</v>
      </c>
      <c r="T124">
        <v>0</v>
      </c>
      <c r="U124">
        <v>0</v>
      </c>
      <c r="V124">
        <v>0</v>
      </c>
      <c r="W124">
        <v>0</v>
      </c>
      <c r="X124">
        <v>0</v>
      </c>
      <c r="Y124" s="90">
        <v>1.0934750822675E-9</v>
      </c>
      <c r="Z124" s="90">
        <v>2.9576999655001E-8</v>
      </c>
      <c r="AA124" s="90">
        <v>6.0196738970588501E-8</v>
      </c>
      <c r="AB124">
        <v>0</v>
      </c>
      <c r="AC124">
        <v>0</v>
      </c>
      <c r="AD124">
        <v>0</v>
      </c>
      <c r="AE124">
        <v>0</v>
      </c>
      <c r="AF124">
        <v>0</v>
      </c>
      <c r="AG124">
        <v>0</v>
      </c>
      <c r="AH124">
        <v>0</v>
      </c>
      <c r="AI124">
        <v>0</v>
      </c>
      <c r="AJ124">
        <v>0</v>
      </c>
      <c r="AK124">
        <v>0</v>
      </c>
      <c r="AL124">
        <v>0</v>
      </c>
      <c r="AM124">
        <v>0</v>
      </c>
      <c r="AN124">
        <v>0</v>
      </c>
      <c r="AO124">
        <v>0</v>
      </c>
      <c r="AP124">
        <v>0</v>
      </c>
      <c r="AQ124" s="90">
        <v>7.9580095944448806E-8</v>
      </c>
      <c r="AR124">
        <v>0</v>
      </c>
      <c r="AS124">
        <v>0</v>
      </c>
      <c r="AT124">
        <v>0</v>
      </c>
      <c r="AU124">
        <v>0</v>
      </c>
      <c r="AV124">
        <v>0</v>
      </c>
      <c r="AW124">
        <v>0</v>
      </c>
      <c r="AX124">
        <v>0</v>
      </c>
      <c r="AY124">
        <v>0</v>
      </c>
      <c r="AZ124">
        <v>0</v>
      </c>
      <c r="BA124">
        <v>0</v>
      </c>
      <c r="BB124">
        <v>0</v>
      </c>
      <c r="BC124">
        <v>0</v>
      </c>
      <c r="BD124">
        <v>0</v>
      </c>
      <c r="BE124">
        <v>0</v>
      </c>
      <c r="BF124">
        <v>0</v>
      </c>
      <c r="BG124">
        <v>0</v>
      </c>
      <c r="BH124">
        <v>0</v>
      </c>
      <c r="BI124">
        <v>4.1194038642133599E-2</v>
      </c>
      <c r="BJ124">
        <v>5.4624911591432401E-3</v>
      </c>
    </row>
    <row r="125" spans="1:62" x14ac:dyDescent="0.25">
      <c r="A125">
        <v>1872</v>
      </c>
      <c r="B125">
        <v>6.5608430475770996E-3</v>
      </c>
      <c r="C125">
        <v>0.18301670981971699</v>
      </c>
      <c r="D125">
        <v>-8.80051386655651E-3</v>
      </c>
      <c r="E125">
        <v>-0.14180676207683901</v>
      </c>
      <c r="F125">
        <v>0</v>
      </c>
      <c r="G125">
        <v>-6.6800449223537395E-2</v>
      </c>
      <c r="H125">
        <v>1.60604453007108E-2</v>
      </c>
      <c r="I125">
        <v>0.20023946111490801</v>
      </c>
      <c r="J125">
        <v>7.7739262524549296E-2</v>
      </c>
      <c r="K125">
        <v>1.9165125698973301E-2</v>
      </c>
      <c r="L125">
        <v>0</v>
      </c>
      <c r="M125">
        <v>0</v>
      </c>
      <c r="N125" s="90">
        <v>6.2258102896837704E-9</v>
      </c>
      <c r="O125">
        <v>0</v>
      </c>
      <c r="P125">
        <v>0</v>
      </c>
      <c r="Q125">
        <v>0</v>
      </c>
      <c r="R125" s="90">
        <v>2.7631257356712398E-10</v>
      </c>
      <c r="S125">
        <v>0</v>
      </c>
      <c r="T125">
        <v>0</v>
      </c>
      <c r="U125">
        <v>0</v>
      </c>
      <c r="V125">
        <v>0</v>
      </c>
      <c r="W125">
        <v>0</v>
      </c>
      <c r="X125">
        <v>0</v>
      </c>
      <c r="Y125" s="90">
        <v>1.1455453242892701E-9</v>
      </c>
      <c r="Z125" s="90">
        <v>2.95769996450263E-8</v>
      </c>
      <c r="AA125" s="90">
        <v>6.3411963204621002E-8</v>
      </c>
      <c r="AB125">
        <v>0</v>
      </c>
      <c r="AC125">
        <v>0</v>
      </c>
      <c r="AD125">
        <v>0</v>
      </c>
      <c r="AE125">
        <v>0</v>
      </c>
      <c r="AF125">
        <v>0</v>
      </c>
      <c r="AG125">
        <v>0</v>
      </c>
      <c r="AH125">
        <v>0</v>
      </c>
      <c r="AI125">
        <v>0</v>
      </c>
      <c r="AJ125">
        <v>0</v>
      </c>
      <c r="AK125">
        <v>0</v>
      </c>
      <c r="AL125">
        <v>0</v>
      </c>
      <c r="AM125">
        <v>0</v>
      </c>
      <c r="AN125">
        <v>0</v>
      </c>
      <c r="AO125">
        <v>0</v>
      </c>
      <c r="AP125">
        <v>0</v>
      </c>
      <c r="AQ125" s="90">
        <v>7.9580095944448806E-8</v>
      </c>
      <c r="AR125">
        <v>0</v>
      </c>
      <c r="AS125">
        <v>0</v>
      </c>
      <c r="AT125">
        <v>0</v>
      </c>
      <c r="AU125">
        <v>0</v>
      </c>
      <c r="AV125">
        <v>0</v>
      </c>
      <c r="AW125">
        <v>0</v>
      </c>
      <c r="AX125">
        <v>0</v>
      </c>
      <c r="AY125">
        <v>0</v>
      </c>
      <c r="AZ125">
        <v>0</v>
      </c>
      <c r="BA125">
        <v>0</v>
      </c>
      <c r="BB125">
        <v>0</v>
      </c>
      <c r="BC125">
        <v>0</v>
      </c>
      <c r="BD125">
        <v>0</v>
      </c>
      <c r="BE125">
        <v>0</v>
      </c>
      <c r="BF125">
        <v>0</v>
      </c>
      <c r="BG125">
        <v>0</v>
      </c>
      <c r="BH125">
        <v>0</v>
      </c>
      <c r="BI125">
        <v>4.0502642910590997E-2</v>
      </c>
      <c r="BJ125">
        <v>5.5172185485804302E-3</v>
      </c>
    </row>
    <row r="126" spans="1:62" x14ac:dyDescent="0.25">
      <c r="A126">
        <v>1873</v>
      </c>
      <c r="B126">
        <v>-3.0959196477352998E-3</v>
      </c>
      <c r="C126">
        <v>-1.0959882961443901</v>
      </c>
      <c r="D126">
        <v>-1.11382531497862E-2</v>
      </c>
      <c r="E126">
        <v>-0.155160454597595</v>
      </c>
      <c r="F126">
        <v>0</v>
      </c>
      <c r="G126">
        <v>-6.8735075381562497E-2</v>
      </c>
      <c r="H126">
        <v>1.7200598526374698E-2</v>
      </c>
      <c r="I126">
        <v>0.20379612502070299</v>
      </c>
      <c r="J126">
        <v>7.8295194076457894E-2</v>
      </c>
      <c r="K126">
        <v>1.9817481912719401E-2</v>
      </c>
      <c r="L126">
        <v>0</v>
      </c>
      <c r="M126">
        <v>0</v>
      </c>
      <c r="N126" s="90">
        <v>6.5088016664860498E-9</v>
      </c>
      <c r="O126">
        <v>0</v>
      </c>
      <c r="P126">
        <v>0</v>
      </c>
      <c r="Q126">
        <v>0</v>
      </c>
      <c r="R126" s="90">
        <v>2.8887223599329899E-10</v>
      </c>
      <c r="S126">
        <v>0</v>
      </c>
      <c r="T126">
        <v>0</v>
      </c>
      <c r="U126">
        <v>0</v>
      </c>
      <c r="V126">
        <v>0</v>
      </c>
      <c r="W126">
        <v>0</v>
      </c>
      <c r="X126">
        <v>0</v>
      </c>
      <c r="Y126" s="90">
        <v>1.1976155662899601E-9</v>
      </c>
      <c r="Z126" s="90">
        <v>2.9576999625510701E-8</v>
      </c>
      <c r="AA126" s="90">
        <v>6.6670025743627495E-8</v>
      </c>
      <c r="AB126">
        <v>0</v>
      </c>
      <c r="AC126">
        <v>0</v>
      </c>
      <c r="AD126">
        <v>0</v>
      </c>
      <c r="AE126">
        <v>0</v>
      </c>
      <c r="AF126">
        <v>0</v>
      </c>
      <c r="AG126">
        <v>0</v>
      </c>
      <c r="AH126">
        <v>0</v>
      </c>
      <c r="AI126">
        <v>0</v>
      </c>
      <c r="AJ126">
        <v>0</v>
      </c>
      <c r="AK126">
        <v>0</v>
      </c>
      <c r="AL126">
        <v>0</v>
      </c>
      <c r="AM126">
        <v>0</v>
      </c>
      <c r="AN126">
        <v>0</v>
      </c>
      <c r="AO126">
        <v>0</v>
      </c>
      <c r="AP126">
        <v>0</v>
      </c>
      <c r="AQ126" s="90">
        <v>7.9580095944448806E-8</v>
      </c>
      <c r="AR126">
        <v>0</v>
      </c>
      <c r="AS126">
        <v>0</v>
      </c>
      <c r="AT126">
        <v>0</v>
      </c>
      <c r="AU126">
        <v>0</v>
      </c>
      <c r="AV126">
        <v>0</v>
      </c>
      <c r="AW126">
        <v>0</v>
      </c>
      <c r="AX126">
        <v>0</v>
      </c>
      <c r="AY126">
        <v>0</v>
      </c>
      <c r="AZ126">
        <v>0</v>
      </c>
      <c r="BA126">
        <v>0</v>
      </c>
      <c r="BB126">
        <v>0</v>
      </c>
      <c r="BC126">
        <v>0</v>
      </c>
      <c r="BD126">
        <v>0</v>
      </c>
      <c r="BE126">
        <v>0</v>
      </c>
      <c r="BF126">
        <v>0</v>
      </c>
      <c r="BG126">
        <v>0</v>
      </c>
      <c r="BH126">
        <v>0</v>
      </c>
      <c r="BI126">
        <v>4.26384586048556E-2</v>
      </c>
      <c r="BJ126">
        <v>5.5585501956379102E-3</v>
      </c>
    </row>
    <row r="127" spans="1:62" x14ac:dyDescent="0.25">
      <c r="A127">
        <v>1874</v>
      </c>
      <c r="B127">
        <v>-1.1473434296172799E-2</v>
      </c>
      <c r="C127">
        <v>-0.53054116812106</v>
      </c>
      <c r="D127">
        <v>-1.1900293525326301E-2</v>
      </c>
      <c r="E127">
        <v>-0.1587437802103</v>
      </c>
      <c r="F127">
        <v>0</v>
      </c>
      <c r="G127">
        <v>-7.0669065719771607E-2</v>
      </c>
      <c r="H127">
        <v>1.7614022900124201E-2</v>
      </c>
      <c r="I127">
        <v>0.207446429366549</v>
      </c>
      <c r="J127">
        <v>7.9275043892396396E-2</v>
      </c>
      <c r="K127">
        <v>2.0447392529057001E-2</v>
      </c>
      <c r="L127">
        <v>0</v>
      </c>
      <c r="M127">
        <v>0</v>
      </c>
      <c r="N127" s="90">
        <v>6.79179304328834E-9</v>
      </c>
      <c r="O127">
        <v>0</v>
      </c>
      <c r="P127">
        <v>0</v>
      </c>
      <c r="Q127">
        <v>0</v>
      </c>
      <c r="R127" s="90">
        <v>3.0143189841947498E-10</v>
      </c>
      <c r="S127">
        <v>0</v>
      </c>
      <c r="T127">
        <v>0</v>
      </c>
      <c r="U127">
        <v>0</v>
      </c>
      <c r="V127">
        <v>0</v>
      </c>
      <c r="W127">
        <v>0</v>
      </c>
      <c r="X127">
        <v>0</v>
      </c>
      <c r="Y127" s="90">
        <v>1.24968580831173E-9</v>
      </c>
      <c r="Z127" s="90">
        <v>3.9435999616040101E-8</v>
      </c>
      <c r="AA127" s="90">
        <v>6.9972571202659997E-8</v>
      </c>
      <c r="AB127">
        <v>0</v>
      </c>
      <c r="AC127">
        <v>0</v>
      </c>
      <c r="AD127">
        <v>0</v>
      </c>
      <c r="AE127">
        <v>0</v>
      </c>
      <c r="AF127">
        <v>0</v>
      </c>
      <c r="AG127">
        <v>0</v>
      </c>
      <c r="AH127">
        <v>0</v>
      </c>
      <c r="AI127">
        <v>0</v>
      </c>
      <c r="AJ127">
        <v>0</v>
      </c>
      <c r="AK127">
        <v>0</v>
      </c>
      <c r="AL127">
        <v>0</v>
      </c>
      <c r="AM127">
        <v>0</v>
      </c>
      <c r="AN127">
        <v>0</v>
      </c>
      <c r="AO127">
        <v>0</v>
      </c>
      <c r="AP127">
        <v>0</v>
      </c>
      <c r="AQ127" s="90">
        <v>7.9580095944448806E-8</v>
      </c>
      <c r="AR127">
        <v>0</v>
      </c>
      <c r="AS127">
        <v>0</v>
      </c>
      <c r="AT127">
        <v>0</v>
      </c>
      <c r="AU127">
        <v>0</v>
      </c>
      <c r="AV127">
        <v>0</v>
      </c>
      <c r="AW127">
        <v>0</v>
      </c>
      <c r="AX127">
        <v>0</v>
      </c>
      <c r="AY127">
        <v>0</v>
      </c>
      <c r="AZ127">
        <v>0</v>
      </c>
      <c r="BA127">
        <v>0</v>
      </c>
      <c r="BB127">
        <v>0</v>
      </c>
      <c r="BC127">
        <v>0</v>
      </c>
      <c r="BD127">
        <v>0</v>
      </c>
      <c r="BE127">
        <v>0</v>
      </c>
      <c r="BF127">
        <v>0</v>
      </c>
      <c r="BG127">
        <v>0</v>
      </c>
      <c r="BH127">
        <v>0</v>
      </c>
      <c r="BI127">
        <v>4.42466125860278E-2</v>
      </c>
      <c r="BJ127">
        <v>5.6313881350191003E-3</v>
      </c>
    </row>
    <row r="128" spans="1:62" x14ac:dyDescent="0.25">
      <c r="A128">
        <v>1875</v>
      </c>
      <c r="B128">
        <v>-2.7074020233672801E-2</v>
      </c>
      <c r="C128">
        <v>-9.8148948662366398E-2</v>
      </c>
      <c r="D128">
        <v>-1.14973179738403E-2</v>
      </c>
      <c r="E128">
        <v>-0.15613890508834499</v>
      </c>
      <c r="F128">
        <v>0</v>
      </c>
      <c r="G128">
        <v>-7.26023942299069E-2</v>
      </c>
      <c r="H128">
        <v>1.7102077072157801E-2</v>
      </c>
      <c r="I128">
        <v>0.21164481030107801</v>
      </c>
      <c r="J128">
        <v>8.0252073647995595E-2</v>
      </c>
      <c r="K128">
        <v>2.1088003432533899E-2</v>
      </c>
      <c r="L128">
        <v>0</v>
      </c>
      <c r="M128">
        <v>0</v>
      </c>
      <c r="N128" s="90">
        <v>7.0747844201017698E-9</v>
      </c>
      <c r="O128">
        <v>0</v>
      </c>
      <c r="P128">
        <v>0</v>
      </c>
      <c r="Q128">
        <v>0</v>
      </c>
      <c r="R128" s="90">
        <v>3.1399156087297497E-10</v>
      </c>
      <c r="S128">
        <v>0</v>
      </c>
      <c r="T128">
        <v>0</v>
      </c>
      <c r="U128">
        <v>0</v>
      </c>
      <c r="V128">
        <v>0</v>
      </c>
      <c r="W128">
        <v>0</v>
      </c>
      <c r="X128">
        <v>0</v>
      </c>
      <c r="Y128" s="90">
        <v>1.3017560503124301E-9</v>
      </c>
      <c r="Z128" s="90">
        <v>3.94359995956571E-8</v>
      </c>
      <c r="AA128" s="90">
        <v>7.3321244196692495E-8</v>
      </c>
      <c r="AB128">
        <v>0</v>
      </c>
      <c r="AC128">
        <v>0</v>
      </c>
      <c r="AD128">
        <v>0</v>
      </c>
      <c r="AE128">
        <v>0</v>
      </c>
      <c r="AF128">
        <v>0</v>
      </c>
      <c r="AG128">
        <v>0</v>
      </c>
      <c r="AH128">
        <v>0</v>
      </c>
      <c r="AI128">
        <v>0</v>
      </c>
      <c r="AJ128">
        <v>0</v>
      </c>
      <c r="AK128">
        <v>0</v>
      </c>
      <c r="AL128">
        <v>0</v>
      </c>
      <c r="AM128">
        <v>0</v>
      </c>
      <c r="AN128">
        <v>0</v>
      </c>
      <c r="AO128">
        <v>0</v>
      </c>
      <c r="AP128">
        <v>0</v>
      </c>
      <c r="AQ128" s="90">
        <v>7.9580095944448806E-8</v>
      </c>
      <c r="AR128">
        <v>0</v>
      </c>
      <c r="AS128">
        <v>0</v>
      </c>
      <c r="AT128">
        <v>0</v>
      </c>
      <c r="AU128">
        <v>0</v>
      </c>
      <c r="AV128">
        <v>0</v>
      </c>
      <c r="AW128">
        <v>0</v>
      </c>
      <c r="AX128">
        <v>0</v>
      </c>
      <c r="AY128">
        <v>0</v>
      </c>
      <c r="AZ128">
        <v>0</v>
      </c>
      <c r="BA128">
        <v>0</v>
      </c>
      <c r="BB128">
        <v>0</v>
      </c>
      <c r="BC128">
        <v>0</v>
      </c>
      <c r="BD128">
        <v>0</v>
      </c>
      <c r="BE128">
        <v>0</v>
      </c>
      <c r="BF128">
        <v>0</v>
      </c>
      <c r="BG128">
        <v>0</v>
      </c>
      <c r="BH128">
        <v>0</v>
      </c>
      <c r="BI128">
        <v>4.3636472438754702E-2</v>
      </c>
      <c r="BJ128">
        <v>5.7040999526270604E-3</v>
      </c>
    </row>
    <row r="129" spans="1:62" x14ac:dyDescent="0.25">
      <c r="A129">
        <v>1876</v>
      </c>
      <c r="B129">
        <v>-3.42190885930478E-2</v>
      </c>
      <c r="C129">
        <v>0.10100491614682</v>
      </c>
      <c r="D129">
        <v>-1.3136537711519699E-2</v>
      </c>
      <c r="E129">
        <v>-0.16115659108379299</v>
      </c>
      <c r="F129">
        <v>0</v>
      </c>
      <c r="G129">
        <v>-7.4535046734142005E-2</v>
      </c>
      <c r="H129">
        <v>1.7250865333491901E-2</v>
      </c>
      <c r="I129">
        <v>0.21582175134770801</v>
      </c>
      <c r="J129">
        <v>8.1075232688114104E-2</v>
      </c>
      <c r="K129">
        <v>2.16592055794767E-2</v>
      </c>
      <c r="L129">
        <v>0</v>
      </c>
      <c r="M129">
        <v>0</v>
      </c>
      <c r="N129" s="90">
        <v>7.3577757969040599E-9</v>
      </c>
      <c r="O129">
        <v>0</v>
      </c>
      <c r="P129">
        <v>0</v>
      </c>
      <c r="Q129">
        <v>0</v>
      </c>
      <c r="R129" s="90">
        <v>3.2655122329914999E-10</v>
      </c>
      <c r="S129">
        <v>0</v>
      </c>
      <c r="T129">
        <v>0</v>
      </c>
      <c r="U129">
        <v>0</v>
      </c>
      <c r="V129">
        <v>0</v>
      </c>
      <c r="W129">
        <v>0</v>
      </c>
      <c r="X129">
        <v>0</v>
      </c>
      <c r="Y129" s="90">
        <v>1.3538262923342E-9</v>
      </c>
      <c r="Z129" s="90">
        <v>4.9294999576645401E-8</v>
      </c>
      <c r="AA129" s="90">
        <v>7.6717689340699001E-8</v>
      </c>
      <c r="AB129">
        <v>0</v>
      </c>
      <c r="AC129">
        <v>0</v>
      </c>
      <c r="AD129">
        <v>0</v>
      </c>
      <c r="AE129">
        <v>0</v>
      </c>
      <c r="AF129">
        <v>0</v>
      </c>
      <c r="AG129">
        <v>0</v>
      </c>
      <c r="AH129">
        <v>0</v>
      </c>
      <c r="AI129">
        <v>0</v>
      </c>
      <c r="AJ129">
        <v>0</v>
      </c>
      <c r="AK129">
        <v>0</v>
      </c>
      <c r="AL129">
        <v>0</v>
      </c>
      <c r="AM129">
        <v>0</v>
      </c>
      <c r="AN129">
        <v>0</v>
      </c>
      <c r="AO129">
        <v>0</v>
      </c>
      <c r="AP129">
        <v>0</v>
      </c>
      <c r="AQ129" s="90">
        <v>7.9580095944448806E-8</v>
      </c>
      <c r="AR129">
        <v>0</v>
      </c>
      <c r="AS129">
        <v>0</v>
      </c>
      <c r="AT129">
        <v>0</v>
      </c>
      <c r="AU129">
        <v>0</v>
      </c>
      <c r="AV129">
        <v>0</v>
      </c>
      <c r="AW129">
        <v>0</v>
      </c>
      <c r="AX129">
        <v>0</v>
      </c>
      <c r="AY129">
        <v>0</v>
      </c>
      <c r="AZ129">
        <v>0</v>
      </c>
      <c r="BA129">
        <v>0</v>
      </c>
      <c r="BB129">
        <v>0</v>
      </c>
      <c r="BC129">
        <v>0</v>
      </c>
      <c r="BD129">
        <v>0</v>
      </c>
      <c r="BE129">
        <v>0</v>
      </c>
      <c r="BF129">
        <v>0</v>
      </c>
      <c r="BG129">
        <v>0</v>
      </c>
      <c r="BH129">
        <v>0</v>
      </c>
      <c r="BI129">
        <v>4.4149221406728903E-2</v>
      </c>
      <c r="BJ129">
        <v>5.7654286093426696E-3</v>
      </c>
    </row>
    <row r="130" spans="1:62" x14ac:dyDescent="0.25">
      <c r="A130">
        <v>1877</v>
      </c>
      <c r="B130">
        <v>-3.8790060272735301E-2</v>
      </c>
      <c r="C130">
        <v>0.116705037446646</v>
      </c>
      <c r="D130">
        <v>-1.33669517604014E-2</v>
      </c>
      <c r="E130">
        <v>-0.166020969296099</v>
      </c>
      <c r="F130">
        <v>0</v>
      </c>
      <c r="G130">
        <v>-7.6466969691638798E-2</v>
      </c>
      <c r="H130">
        <v>1.78657841667079E-2</v>
      </c>
      <c r="I130">
        <v>0.220053161376671</v>
      </c>
      <c r="J130">
        <v>8.1974411504589603E-2</v>
      </c>
      <c r="K130">
        <v>2.2153747008489901E-2</v>
      </c>
      <c r="L130">
        <v>0</v>
      </c>
      <c r="M130">
        <v>0</v>
      </c>
      <c r="N130" s="90">
        <v>7.6407671737063493E-9</v>
      </c>
      <c r="O130">
        <v>0</v>
      </c>
      <c r="P130">
        <v>0</v>
      </c>
      <c r="Q130">
        <v>0</v>
      </c>
      <c r="R130" s="90">
        <v>3.3911088572532401E-10</v>
      </c>
      <c r="S130">
        <v>0</v>
      </c>
      <c r="T130">
        <v>0</v>
      </c>
      <c r="U130">
        <v>0</v>
      </c>
      <c r="V130">
        <v>0</v>
      </c>
      <c r="W130">
        <v>0</v>
      </c>
      <c r="X130">
        <v>0</v>
      </c>
      <c r="Y130" s="90">
        <v>1.4058965343349001E-9</v>
      </c>
      <c r="Z130" s="90">
        <v>4.9294999557129802E-8</v>
      </c>
      <c r="AA130" s="90">
        <v>8.0163551249731506E-8</v>
      </c>
      <c r="AB130">
        <v>0</v>
      </c>
      <c r="AC130">
        <v>0</v>
      </c>
      <c r="AD130">
        <v>0</v>
      </c>
      <c r="AE130">
        <v>0</v>
      </c>
      <c r="AF130">
        <v>0</v>
      </c>
      <c r="AG130">
        <v>0</v>
      </c>
      <c r="AH130">
        <v>0</v>
      </c>
      <c r="AI130">
        <v>0</v>
      </c>
      <c r="AJ130">
        <v>0</v>
      </c>
      <c r="AK130">
        <v>0</v>
      </c>
      <c r="AL130">
        <v>0</v>
      </c>
      <c r="AM130">
        <v>0</v>
      </c>
      <c r="AN130">
        <v>0</v>
      </c>
      <c r="AO130">
        <v>0</v>
      </c>
      <c r="AP130">
        <v>0</v>
      </c>
      <c r="AQ130" s="90">
        <v>7.9580095944448806E-8</v>
      </c>
      <c r="AR130">
        <v>0</v>
      </c>
      <c r="AS130">
        <v>0</v>
      </c>
      <c r="AT130">
        <v>0</v>
      </c>
      <c r="AU130">
        <v>0</v>
      </c>
      <c r="AV130">
        <v>0</v>
      </c>
      <c r="AW130">
        <v>0</v>
      </c>
      <c r="AX130">
        <v>0</v>
      </c>
      <c r="AY130">
        <v>0</v>
      </c>
      <c r="AZ130">
        <v>0</v>
      </c>
      <c r="BA130">
        <v>0</v>
      </c>
      <c r="BB130">
        <v>0</v>
      </c>
      <c r="BC130">
        <v>0</v>
      </c>
      <c r="BD130">
        <v>0</v>
      </c>
      <c r="BE130">
        <v>0</v>
      </c>
      <c r="BF130">
        <v>0</v>
      </c>
      <c r="BG130">
        <v>0</v>
      </c>
      <c r="BH130">
        <v>0</v>
      </c>
      <c r="BI130">
        <v>4.58467340119003E-2</v>
      </c>
      <c r="BJ130">
        <v>5.8324676305983201E-3</v>
      </c>
    </row>
    <row r="131" spans="1:62" x14ac:dyDescent="0.25">
      <c r="A131">
        <v>1878</v>
      </c>
      <c r="B131">
        <v>-4.4453072968047798E-2</v>
      </c>
      <c r="C131">
        <v>0.208018174838174</v>
      </c>
      <c r="D131">
        <v>-1.38000885122455E-2</v>
      </c>
      <c r="E131">
        <v>-0.16949601228025801</v>
      </c>
      <c r="F131">
        <v>0</v>
      </c>
      <c r="G131">
        <v>-7.8398129755249499E-2</v>
      </c>
      <c r="H131">
        <v>1.82460469826747E-2</v>
      </c>
      <c r="I131">
        <v>0.22445166826572899</v>
      </c>
      <c r="J131">
        <v>8.3014126668055493E-2</v>
      </c>
      <c r="K131">
        <v>2.2680760439839999E-2</v>
      </c>
      <c r="L131">
        <v>0</v>
      </c>
      <c r="M131">
        <v>0</v>
      </c>
      <c r="N131" s="90">
        <v>7.9237585505086304E-9</v>
      </c>
      <c r="O131">
        <v>0</v>
      </c>
      <c r="P131">
        <v>0</v>
      </c>
      <c r="Q131">
        <v>0</v>
      </c>
      <c r="R131" s="90">
        <v>3.5167054817882401E-10</v>
      </c>
      <c r="S131">
        <v>0</v>
      </c>
      <c r="T131">
        <v>0</v>
      </c>
      <c r="U131">
        <v>0</v>
      </c>
      <c r="V131">
        <v>0</v>
      </c>
      <c r="W131">
        <v>0</v>
      </c>
      <c r="X131">
        <v>0</v>
      </c>
      <c r="Y131" s="90">
        <v>1.45796677635667E-9</v>
      </c>
      <c r="Z131" s="90">
        <v>5.9153999536817101E-8</v>
      </c>
      <c r="AA131" s="90">
        <v>8.3660461486264106E-8</v>
      </c>
      <c r="AB131">
        <v>0</v>
      </c>
      <c r="AC131">
        <v>0</v>
      </c>
      <c r="AD131">
        <v>0</v>
      </c>
      <c r="AE131">
        <v>0</v>
      </c>
      <c r="AF131">
        <v>0</v>
      </c>
      <c r="AG131">
        <v>0</v>
      </c>
      <c r="AH131">
        <v>0</v>
      </c>
      <c r="AI131">
        <v>0</v>
      </c>
      <c r="AJ131">
        <v>0</v>
      </c>
      <c r="AK131">
        <v>0</v>
      </c>
      <c r="AL131">
        <v>0</v>
      </c>
      <c r="AM131">
        <v>0</v>
      </c>
      <c r="AN131">
        <v>0</v>
      </c>
      <c r="AO131">
        <v>0</v>
      </c>
      <c r="AP131">
        <v>0</v>
      </c>
      <c r="AQ131" s="90">
        <v>7.9580095944448806E-8</v>
      </c>
      <c r="AR131">
        <v>0</v>
      </c>
      <c r="AS131">
        <v>0</v>
      </c>
      <c r="AT131">
        <v>0</v>
      </c>
      <c r="AU131">
        <v>0</v>
      </c>
      <c r="AV131">
        <v>0</v>
      </c>
      <c r="AW131">
        <v>0</v>
      </c>
      <c r="AX131">
        <v>0</v>
      </c>
      <c r="AY131">
        <v>0</v>
      </c>
      <c r="AZ131">
        <v>0</v>
      </c>
      <c r="BA131">
        <v>0</v>
      </c>
      <c r="BB131">
        <v>0</v>
      </c>
      <c r="BC131">
        <v>0</v>
      </c>
      <c r="BD131">
        <v>0</v>
      </c>
      <c r="BE131">
        <v>0</v>
      </c>
      <c r="BF131">
        <v>0</v>
      </c>
      <c r="BG131">
        <v>0</v>
      </c>
      <c r="BH131">
        <v>0</v>
      </c>
      <c r="BI131">
        <v>4.7295530013531199E-2</v>
      </c>
      <c r="BJ131">
        <v>5.9100633126155499E-3</v>
      </c>
    </row>
    <row r="132" spans="1:62" x14ac:dyDescent="0.25">
      <c r="A132">
        <v>1879</v>
      </c>
      <c r="B132">
        <v>-4.3267428436797803E-2</v>
      </c>
      <c r="C132">
        <v>0.23428572358667901</v>
      </c>
      <c r="D132">
        <v>-1.6087487881378398E-2</v>
      </c>
      <c r="E132">
        <v>-0.17878262152718899</v>
      </c>
      <c r="F132">
        <v>0</v>
      </c>
      <c r="G132">
        <v>-8.0328531701043399E-2</v>
      </c>
      <c r="H132">
        <v>1.8719165283583899E-2</v>
      </c>
      <c r="I132">
        <v>0.22860064057056001</v>
      </c>
      <c r="J132">
        <v>8.4278639863027804E-2</v>
      </c>
      <c r="K132">
        <v>2.31820269517337E-2</v>
      </c>
      <c r="L132">
        <v>0</v>
      </c>
      <c r="M132">
        <v>0</v>
      </c>
      <c r="N132" s="90">
        <v>8.2067499273109296E-9</v>
      </c>
      <c r="O132">
        <v>0</v>
      </c>
      <c r="P132">
        <v>0</v>
      </c>
      <c r="Q132">
        <v>0</v>
      </c>
      <c r="R132" s="90">
        <v>3.64230210605E-10</v>
      </c>
      <c r="S132">
        <v>0</v>
      </c>
      <c r="T132">
        <v>0</v>
      </c>
      <c r="U132">
        <v>0</v>
      </c>
      <c r="V132">
        <v>0</v>
      </c>
      <c r="W132">
        <v>0</v>
      </c>
      <c r="X132">
        <v>0</v>
      </c>
      <c r="Y132" s="90">
        <v>1.5100370183784401E-9</v>
      </c>
      <c r="Z132" s="90">
        <v>5.9153999527276201E-8</v>
      </c>
      <c r="AA132" s="90">
        <v>8.7210077717796604E-8</v>
      </c>
      <c r="AB132">
        <v>0</v>
      </c>
      <c r="AC132">
        <v>0</v>
      </c>
      <c r="AD132">
        <v>0</v>
      </c>
      <c r="AE132">
        <v>0</v>
      </c>
      <c r="AF132">
        <v>0</v>
      </c>
      <c r="AG132">
        <v>0</v>
      </c>
      <c r="AH132">
        <v>0</v>
      </c>
      <c r="AI132">
        <v>0</v>
      </c>
      <c r="AJ132">
        <v>0</v>
      </c>
      <c r="AK132">
        <v>0</v>
      </c>
      <c r="AL132">
        <v>0</v>
      </c>
      <c r="AM132">
        <v>0</v>
      </c>
      <c r="AN132">
        <v>0</v>
      </c>
      <c r="AO132">
        <v>0</v>
      </c>
      <c r="AP132">
        <v>0</v>
      </c>
      <c r="AQ132" s="90">
        <v>7.9580095944448806E-8</v>
      </c>
      <c r="AR132">
        <v>0</v>
      </c>
      <c r="AS132">
        <v>0</v>
      </c>
      <c r="AT132">
        <v>0</v>
      </c>
      <c r="AU132">
        <v>0</v>
      </c>
      <c r="AV132">
        <v>0</v>
      </c>
      <c r="AW132">
        <v>0</v>
      </c>
      <c r="AX132">
        <v>0</v>
      </c>
      <c r="AY132">
        <v>0</v>
      </c>
      <c r="AZ132">
        <v>0</v>
      </c>
      <c r="BA132">
        <v>0</v>
      </c>
      <c r="BB132">
        <v>0</v>
      </c>
      <c r="BC132">
        <v>0</v>
      </c>
      <c r="BD132">
        <v>0</v>
      </c>
      <c r="BE132">
        <v>0</v>
      </c>
      <c r="BF132">
        <v>0</v>
      </c>
      <c r="BG132">
        <v>0</v>
      </c>
      <c r="BH132">
        <v>0</v>
      </c>
      <c r="BI132">
        <v>4.7817092335549899E-2</v>
      </c>
      <c r="BJ132">
        <v>6.0045378447065503E-3</v>
      </c>
    </row>
    <row r="133" spans="1:62" x14ac:dyDescent="0.25">
      <c r="A133">
        <v>1880</v>
      </c>
      <c r="B133">
        <v>-2.9351705780547799E-2</v>
      </c>
      <c r="C133">
        <v>0.12196622606657</v>
      </c>
      <c r="D133">
        <v>-1.8501065175742099E-2</v>
      </c>
      <c r="E133">
        <v>-0.186301780888531</v>
      </c>
      <c r="F133">
        <v>0</v>
      </c>
      <c r="G133">
        <v>-8.1979494256841298E-2</v>
      </c>
      <c r="H133">
        <v>1.86778504343054E-2</v>
      </c>
      <c r="I133">
        <v>0.23314426374453101</v>
      </c>
      <c r="J133">
        <v>8.5699406438036502E-2</v>
      </c>
      <c r="K133">
        <v>2.3686514682964101E-2</v>
      </c>
      <c r="L133">
        <v>0</v>
      </c>
      <c r="M133">
        <v>0</v>
      </c>
      <c r="N133" s="90">
        <v>8.4897413041132107E-9</v>
      </c>
      <c r="O133">
        <v>0</v>
      </c>
      <c r="P133">
        <v>0</v>
      </c>
      <c r="Q133">
        <v>0</v>
      </c>
      <c r="R133" s="90">
        <v>3.7678987303117398E-10</v>
      </c>
      <c r="S133">
        <v>0</v>
      </c>
      <c r="T133">
        <v>0</v>
      </c>
      <c r="U133">
        <v>0</v>
      </c>
      <c r="V133">
        <v>0</v>
      </c>
      <c r="W133">
        <v>0</v>
      </c>
      <c r="X133">
        <v>0</v>
      </c>
      <c r="Y133" s="90">
        <v>1.5621072603791301E-9</v>
      </c>
      <c r="Z133" s="90">
        <v>6.9012999506963506E-8</v>
      </c>
      <c r="AA133" s="90">
        <v>9.0814044559303104E-8</v>
      </c>
      <c r="AB133">
        <v>0</v>
      </c>
      <c r="AC133">
        <v>0</v>
      </c>
      <c r="AD133">
        <v>0</v>
      </c>
      <c r="AE133">
        <v>0</v>
      </c>
      <c r="AF133">
        <v>0</v>
      </c>
      <c r="AG133">
        <v>0</v>
      </c>
      <c r="AH133">
        <v>0</v>
      </c>
      <c r="AI133">
        <v>0</v>
      </c>
      <c r="AJ133">
        <v>0</v>
      </c>
      <c r="AK133">
        <v>0</v>
      </c>
      <c r="AL133">
        <v>0</v>
      </c>
      <c r="AM133">
        <v>0</v>
      </c>
      <c r="AN133">
        <v>0</v>
      </c>
      <c r="AO133">
        <v>0</v>
      </c>
      <c r="AP133">
        <v>0</v>
      </c>
      <c r="AQ133" s="90">
        <v>7.9580095944448806E-8</v>
      </c>
      <c r="AR133">
        <v>0</v>
      </c>
      <c r="AS133">
        <v>0</v>
      </c>
      <c r="AT133">
        <v>0</v>
      </c>
      <c r="AU133">
        <v>0</v>
      </c>
      <c r="AV133">
        <v>0</v>
      </c>
      <c r="AW133">
        <v>0</v>
      </c>
      <c r="AX133">
        <v>0</v>
      </c>
      <c r="AY133">
        <v>0</v>
      </c>
      <c r="AZ133">
        <v>0</v>
      </c>
      <c r="BA133">
        <v>0</v>
      </c>
      <c r="BB133">
        <v>0</v>
      </c>
      <c r="BC133">
        <v>0</v>
      </c>
      <c r="BD133">
        <v>0</v>
      </c>
      <c r="BE133">
        <v>0</v>
      </c>
      <c r="BF133">
        <v>0</v>
      </c>
      <c r="BG133">
        <v>0</v>
      </c>
      <c r="BH133">
        <v>0</v>
      </c>
      <c r="BI133">
        <v>4.7753718911940198E-2</v>
      </c>
      <c r="BJ133">
        <v>6.1108383056170798E-3</v>
      </c>
    </row>
    <row r="134" spans="1:62" x14ac:dyDescent="0.25">
      <c r="A134">
        <v>1881</v>
      </c>
      <c r="B134">
        <v>-9.9913786321103003E-3</v>
      </c>
      <c r="C134">
        <v>-2.2910683686403E-3</v>
      </c>
      <c r="D134">
        <v>-1.8757174436838601E-2</v>
      </c>
      <c r="E134">
        <v>-0.19155020447958601</v>
      </c>
      <c r="F134">
        <v>0</v>
      </c>
      <c r="G134">
        <v>-8.3350960525058901E-2</v>
      </c>
      <c r="H134">
        <v>1.92977481062163E-2</v>
      </c>
      <c r="I134">
        <v>0.23802513933542599</v>
      </c>
      <c r="J134">
        <v>8.7044779872188005E-2</v>
      </c>
      <c r="K134">
        <v>2.4107310019654E-2</v>
      </c>
      <c r="L134">
        <v>0</v>
      </c>
      <c r="M134">
        <v>0</v>
      </c>
      <c r="N134" s="90">
        <v>8.7727326809155E-9</v>
      </c>
      <c r="O134">
        <v>0</v>
      </c>
      <c r="P134">
        <v>0</v>
      </c>
      <c r="Q134">
        <v>0</v>
      </c>
      <c r="R134" s="90">
        <v>3.89349535484675E-10</v>
      </c>
      <c r="S134">
        <v>0</v>
      </c>
      <c r="T134">
        <v>0</v>
      </c>
      <c r="U134">
        <v>0</v>
      </c>
      <c r="V134">
        <v>0</v>
      </c>
      <c r="W134">
        <v>0</v>
      </c>
      <c r="X134">
        <v>0</v>
      </c>
      <c r="Y134" s="90">
        <v>1.6141775024008999E-9</v>
      </c>
      <c r="Z134" s="90">
        <v>6.9012999487447894E-8</v>
      </c>
      <c r="AA134" s="90">
        <v>9.4473993573335602E-8</v>
      </c>
      <c r="AB134">
        <v>0</v>
      </c>
      <c r="AC134">
        <v>0</v>
      </c>
      <c r="AD134">
        <v>0</v>
      </c>
      <c r="AE134">
        <v>0</v>
      </c>
      <c r="AF134">
        <v>0</v>
      </c>
      <c r="AG134">
        <v>0</v>
      </c>
      <c r="AH134">
        <v>0</v>
      </c>
      <c r="AI134">
        <v>0</v>
      </c>
      <c r="AJ134">
        <v>0</v>
      </c>
      <c r="AK134">
        <v>0</v>
      </c>
      <c r="AL134">
        <v>0</v>
      </c>
      <c r="AM134">
        <v>0</v>
      </c>
      <c r="AN134">
        <v>0</v>
      </c>
      <c r="AO134">
        <v>0</v>
      </c>
      <c r="AP134">
        <v>0</v>
      </c>
      <c r="AQ134" s="90">
        <v>7.9580095944448806E-8</v>
      </c>
      <c r="AR134">
        <v>0</v>
      </c>
      <c r="AS134">
        <v>0</v>
      </c>
      <c r="AT134">
        <v>0</v>
      </c>
      <c r="AU134">
        <v>0</v>
      </c>
      <c r="AV134">
        <v>0</v>
      </c>
      <c r="AW134">
        <v>0</v>
      </c>
      <c r="AX134">
        <v>0</v>
      </c>
      <c r="AY134">
        <v>0</v>
      </c>
      <c r="AZ134">
        <v>0</v>
      </c>
      <c r="BA134">
        <v>0</v>
      </c>
      <c r="BB134">
        <v>0</v>
      </c>
      <c r="BC134">
        <v>0</v>
      </c>
      <c r="BD134">
        <v>0</v>
      </c>
      <c r="BE134">
        <v>0</v>
      </c>
      <c r="BF134">
        <v>0</v>
      </c>
      <c r="BG134">
        <v>0</v>
      </c>
      <c r="BH134">
        <v>0</v>
      </c>
      <c r="BI134">
        <v>4.9537997272100301E-2</v>
      </c>
      <c r="BJ134">
        <v>6.2116457607881599E-3</v>
      </c>
    </row>
    <row r="135" spans="1:62" x14ac:dyDescent="0.25">
      <c r="A135">
        <v>1882</v>
      </c>
      <c r="B135">
        <v>-1.4125533905547801E-2</v>
      </c>
      <c r="C135">
        <v>0.16548038594524</v>
      </c>
      <c r="D135">
        <v>-2.01295568230275E-2</v>
      </c>
      <c r="E135">
        <v>-0.19424979321542701</v>
      </c>
      <c r="F135">
        <v>0</v>
      </c>
      <c r="G135">
        <v>-8.4721563425724497E-2</v>
      </c>
      <c r="H135">
        <v>1.9047073680444799E-2</v>
      </c>
      <c r="I135">
        <v>0.24318583208746899</v>
      </c>
      <c r="J135">
        <v>8.8375187601585997E-2</v>
      </c>
      <c r="K135">
        <v>2.45387926434553E-2</v>
      </c>
      <c r="L135">
        <v>0</v>
      </c>
      <c r="M135">
        <v>0</v>
      </c>
      <c r="N135" s="90">
        <v>9.0557240577289298E-9</v>
      </c>
      <c r="O135">
        <v>0</v>
      </c>
      <c r="P135">
        <v>0</v>
      </c>
      <c r="Q135">
        <v>0</v>
      </c>
      <c r="R135" s="90">
        <v>4.0190919791084898E-10</v>
      </c>
      <c r="S135">
        <v>0</v>
      </c>
      <c r="T135">
        <v>0</v>
      </c>
      <c r="U135">
        <v>0</v>
      </c>
      <c r="V135">
        <v>0</v>
      </c>
      <c r="W135">
        <v>0</v>
      </c>
      <c r="X135">
        <v>0</v>
      </c>
      <c r="Y135" s="90">
        <v>1.6662477444016001E-9</v>
      </c>
      <c r="Z135" s="90">
        <v>7.8871999468002594E-8</v>
      </c>
      <c r="AA135" s="90">
        <v>9.8191569374868097E-8</v>
      </c>
      <c r="AB135">
        <v>0</v>
      </c>
      <c r="AC135">
        <v>0</v>
      </c>
      <c r="AD135">
        <v>0</v>
      </c>
      <c r="AE135">
        <v>0</v>
      </c>
      <c r="AF135">
        <v>0</v>
      </c>
      <c r="AG135">
        <v>0</v>
      </c>
      <c r="AH135">
        <v>0</v>
      </c>
      <c r="AI135">
        <v>0</v>
      </c>
      <c r="AJ135">
        <v>0</v>
      </c>
      <c r="AK135">
        <v>0</v>
      </c>
      <c r="AL135">
        <v>0</v>
      </c>
      <c r="AM135">
        <v>0</v>
      </c>
      <c r="AN135">
        <v>0</v>
      </c>
      <c r="AO135">
        <v>0</v>
      </c>
      <c r="AP135">
        <v>0</v>
      </c>
      <c r="AQ135" s="90">
        <v>7.9580095944448806E-8</v>
      </c>
      <c r="AR135">
        <v>0</v>
      </c>
      <c r="AS135">
        <v>0</v>
      </c>
      <c r="AT135">
        <v>0</v>
      </c>
      <c r="AU135">
        <v>0</v>
      </c>
      <c r="AV135">
        <v>0</v>
      </c>
      <c r="AW135">
        <v>0</v>
      </c>
      <c r="AX135">
        <v>0</v>
      </c>
      <c r="AY135">
        <v>0</v>
      </c>
      <c r="AZ135">
        <v>0</v>
      </c>
      <c r="BA135">
        <v>0</v>
      </c>
      <c r="BB135">
        <v>0</v>
      </c>
      <c r="BC135">
        <v>0</v>
      </c>
      <c r="BD135">
        <v>0</v>
      </c>
      <c r="BE135">
        <v>0</v>
      </c>
      <c r="BF135">
        <v>0</v>
      </c>
      <c r="BG135">
        <v>0</v>
      </c>
      <c r="BH135">
        <v>0</v>
      </c>
      <c r="BI135">
        <v>4.9006022803538003E-2</v>
      </c>
      <c r="BJ135">
        <v>6.3114844934033599E-3</v>
      </c>
    </row>
    <row r="136" spans="1:62" x14ac:dyDescent="0.25">
      <c r="A136">
        <v>1883</v>
      </c>
      <c r="B136">
        <v>-1.70896452336728E-2</v>
      </c>
      <c r="C136">
        <v>-0.108468493491158</v>
      </c>
      <c r="D136">
        <v>-2.0745153374722401E-2</v>
      </c>
      <c r="E136">
        <v>-0.19436786013791901</v>
      </c>
      <c r="F136">
        <v>0</v>
      </c>
      <c r="G136">
        <v>-8.6091312387079996E-2</v>
      </c>
      <c r="H136">
        <v>1.8653633424512199E-2</v>
      </c>
      <c r="I136">
        <v>0.24762395601949699</v>
      </c>
      <c r="J136">
        <v>8.9754578122176604E-2</v>
      </c>
      <c r="K136">
        <v>2.4944611697572099E-2</v>
      </c>
      <c r="L136">
        <v>0</v>
      </c>
      <c r="M136">
        <v>0</v>
      </c>
      <c r="N136" s="90">
        <v>9.3387154345312192E-9</v>
      </c>
      <c r="O136">
        <v>0</v>
      </c>
      <c r="P136">
        <v>0</v>
      </c>
      <c r="Q136">
        <v>0</v>
      </c>
      <c r="R136" s="90">
        <v>4.1446886033702498E-10</v>
      </c>
      <c r="S136">
        <v>0</v>
      </c>
      <c r="T136">
        <v>0</v>
      </c>
      <c r="U136">
        <v>0</v>
      </c>
      <c r="V136">
        <v>0</v>
      </c>
      <c r="W136">
        <v>0</v>
      </c>
      <c r="X136">
        <v>0</v>
      </c>
      <c r="Y136" s="90">
        <v>1.7183179864233699E-9</v>
      </c>
      <c r="Z136" s="90">
        <v>8.8730999458098194E-8</v>
      </c>
      <c r="AA136" s="90">
        <v>1.019684035264E-7</v>
      </c>
      <c r="AB136">
        <v>0</v>
      </c>
      <c r="AC136">
        <v>0</v>
      </c>
      <c r="AD136">
        <v>0</v>
      </c>
      <c r="AE136">
        <v>0</v>
      </c>
      <c r="AF136">
        <v>0</v>
      </c>
      <c r="AG136">
        <v>0</v>
      </c>
      <c r="AH136">
        <v>0</v>
      </c>
      <c r="AI136">
        <v>0</v>
      </c>
      <c r="AJ136">
        <v>0</v>
      </c>
      <c r="AK136">
        <v>0</v>
      </c>
      <c r="AL136">
        <v>0</v>
      </c>
      <c r="AM136">
        <v>0</v>
      </c>
      <c r="AN136">
        <v>0</v>
      </c>
      <c r="AO136">
        <v>0</v>
      </c>
      <c r="AP136">
        <v>0</v>
      </c>
      <c r="AQ136" s="90">
        <v>7.9580095944448806E-8</v>
      </c>
      <c r="AR136">
        <v>0</v>
      </c>
      <c r="AS136">
        <v>0</v>
      </c>
      <c r="AT136">
        <v>0</v>
      </c>
      <c r="AU136">
        <v>0</v>
      </c>
      <c r="AV136">
        <v>0</v>
      </c>
      <c r="AW136">
        <v>0</v>
      </c>
      <c r="AX136">
        <v>0</v>
      </c>
      <c r="AY136">
        <v>0</v>
      </c>
      <c r="AZ136">
        <v>0</v>
      </c>
      <c r="BA136">
        <v>0</v>
      </c>
      <c r="BB136">
        <v>0</v>
      </c>
      <c r="BC136">
        <v>0</v>
      </c>
      <c r="BD136">
        <v>0</v>
      </c>
      <c r="BE136">
        <v>0</v>
      </c>
      <c r="BF136">
        <v>0</v>
      </c>
      <c r="BG136">
        <v>0</v>
      </c>
      <c r="BH136">
        <v>0</v>
      </c>
      <c r="BI136">
        <v>4.8555650039667601E-2</v>
      </c>
      <c r="BJ136">
        <v>6.4151498142865004E-3</v>
      </c>
    </row>
    <row r="137" spans="1:62" x14ac:dyDescent="0.25">
      <c r="A137">
        <v>1884</v>
      </c>
      <c r="B137">
        <v>6.1084260553896002E-3</v>
      </c>
      <c r="C137">
        <v>-2.2115905461767502</v>
      </c>
      <c r="D137">
        <v>-2.13372481111067E-2</v>
      </c>
      <c r="E137">
        <v>-0.20165408634590101</v>
      </c>
      <c r="F137">
        <v>0</v>
      </c>
      <c r="G137">
        <v>-8.7460143009173402E-2</v>
      </c>
      <c r="H137">
        <v>1.95515181521532E-2</v>
      </c>
      <c r="I137">
        <v>0.25215325369307301</v>
      </c>
      <c r="J137">
        <v>9.1243986266756602E-2</v>
      </c>
      <c r="K137">
        <v>2.5346638725937901E-2</v>
      </c>
      <c r="L137">
        <v>0</v>
      </c>
      <c r="M137">
        <v>0</v>
      </c>
      <c r="N137" s="90">
        <v>9.6217068113335102E-9</v>
      </c>
      <c r="O137">
        <v>0</v>
      </c>
      <c r="P137">
        <v>0</v>
      </c>
      <c r="Q137">
        <v>0</v>
      </c>
      <c r="R137" s="90">
        <v>4.2702852279052502E-10</v>
      </c>
      <c r="S137">
        <v>0</v>
      </c>
      <c r="T137">
        <v>0</v>
      </c>
      <c r="U137">
        <v>0</v>
      </c>
      <c r="V137">
        <v>0</v>
      </c>
      <c r="W137">
        <v>0</v>
      </c>
      <c r="X137">
        <v>0</v>
      </c>
      <c r="Y137" s="90">
        <v>1.77038822844514E-9</v>
      </c>
      <c r="Z137" s="90">
        <v>9.8589999438219306E-8</v>
      </c>
      <c r="AA137" s="90">
        <v>1.05806166747933E-7</v>
      </c>
      <c r="AB137">
        <v>0</v>
      </c>
      <c r="AC137">
        <v>0</v>
      </c>
      <c r="AD137">
        <v>0</v>
      </c>
      <c r="AE137">
        <v>0</v>
      </c>
      <c r="AF137">
        <v>0</v>
      </c>
      <c r="AG137">
        <v>0</v>
      </c>
      <c r="AH137">
        <v>0</v>
      </c>
      <c r="AI137">
        <v>0</v>
      </c>
      <c r="AJ137">
        <v>0</v>
      </c>
      <c r="AK137">
        <v>0</v>
      </c>
      <c r="AL137">
        <v>0</v>
      </c>
      <c r="AM137">
        <v>0</v>
      </c>
      <c r="AN137">
        <v>0</v>
      </c>
      <c r="AO137">
        <v>0</v>
      </c>
      <c r="AP137">
        <v>0</v>
      </c>
      <c r="AQ137" s="90">
        <v>7.9580095944448806E-8</v>
      </c>
      <c r="AR137">
        <v>0</v>
      </c>
      <c r="AS137">
        <v>0</v>
      </c>
      <c r="AT137">
        <v>0</v>
      </c>
      <c r="AU137">
        <v>0</v>
      </c>
      <c r="AV137">
        <v>0</v>
      </c>
      <c r="AW137">
        <v>0</v>
      </c>
      <c r="AX137">
        <v>0</v>
      </c>
      <c r="AY137">
        <v>0</v>
      </c>
      <c r="AZ137">
        <v>0</v>
      </c>
      <c r="BA137">
        <v>0</v>
      </c>
      <c r="BB137">
        <v>0</v>
      </c>
      <c r="BC137">
        <v>0</v>
      </c>
      <c r="BD137">
        <v>0</v>
      </c>
      <c r="BE137">
        <v>0</v>
      </c>
      <c r="BF137">
        <v>0</v>
      </c>
      <c r="BG137">
        <v>0</v>
      </c>
      <c r="BH137">
        <v>0</v>
      </c>
      <c r="BI137">
        <v>5.0937128066947703E-2</v>
      </c>
      <c r="BJ137">
        <v>6.5272572436484702E-3</v>
      </c>
    </row>
    <row r="138" spans="1:62" x14ac:dyDescent="0.25">
      <c r="A138">
        <v>1885</v>
      </c>
      <c r="B138">
        <v>-8.3689176946102999E-3</v>
      </c>
      <c r="C138">
        <v>-1.4244469364702399</v>
      </c>
      <c r="D138">
        <v>-2.2484393947189998E-2</v>
      </c>
      <c r="E138">
        <v>-0.204809739327065</v>
      </c>
      <c r="F138">
        <v>0</v>
      </c>
      <c r="G138">
        <v>-8.8828022873321894E-2</v>
      </c>
      <c r="H138">
        <v>1.9642113357398801E-2</v>
      </c>
      <c r="I138">
        <v>0.25735822593920399</v>
      </c>
      <c r="J138">
        <v>9.2924437003517504E-2</v>
      </c>
      <c r="K138">
        <v>2.5733811202914899E-2</v>
      </c>
      <c r="L138">
        <v>0</v>
      </c>
      <c r="M138">
        <v>0</v>
      </c>
      <c r="N138" s="90">
        <v>9.9046981881357995E-9</v>
      </c>
      <c r="O138">
        <v>0</v>
      </c>
      <c r="P138">
        <v>0</v>
      </c>
      <c r="Q138">
        <v>0</v>
      </c>
      <c r="R138" s="90">
        <v>4.3958818521669998E-10</v>
      </c>
      <c r="S138">
        <v>0</v>
      </c>
      <c r="T138">
        <v>0</v>
      </c>
      <c r="U138">
        <v>0</v>
      </c>
      <c r="V138">
        <v>0</v>
      </c>
      <c r="W138">
        <v>0</v>
      </c>
      <c r="X138">
        <v>0</v>
      </c>
      <c r="Y138" s="90">
        <v>1.82245847044583E-9</v>
      </c>
      <c r="Z138" s="90">
        <v>9.85899994187036E-8</v>
      </c>
      <c r="AA138" s="90">
        <v>1.09706581969439E-7</v>
      </c>
      <c r="AB138">
        <v>0</v>
      </c>
      <c r="AC138">
        <v>0</v>
      </c>
      <c r="AD138">
        <v>0</v>
      </c>
      <c r="AE138">
        <v>0</v>
      </c>
      <c r="AF138">
        <v>0</v>
      </c>
      <c r="AG138">
        <v>0</v>
      </c>
      <c r="AH138">
        <v>0</v>
      </c>
      <c r="AI138">
        <v>0</v>
      </c>
      <c r="AJ138">
        <v>0</v>
      </c>
      <c r="AK138">
        <v>0</v>
      </c>
      <c r="AL138">
        <v>0</v>
      </c>
      <c r="AM138">
        <v>0</v>
      </c>
      <c r="AN138">
        <v>0</v>
      </c>
      <c r="AO138">
        <v>0</v>
      </c>
      <c r="AP138">
        <v>0</v>
      </c>
      <c r="AQ138" s="90">
        <v>7.9580095944448806E-8</v>
      </c>
      <c r="AR138">
        <v>0</v>
      </c>
      <c r="AS138">
        <v>0</v>
      </c>
      <c r="AT138">
        <v>0</v>
      </c>
      <c r="AU138">
        <v>0</v>
      </c>
      <c r="AV138">
        <v>0</v>
      </c>
      <c r="AW138">
        <v>0</v>
      </c>
      <c r="AX138">
        <v>0</v>
      </c>
      <c r="AY138">
        <v>0</v>
      </c>
      <c r="AZ138">
        <v>0</v>
      </c>
      <c r="BA138">
        <v>0</v>
      </c>
      <c r="BB138">
        <v>0</v>
      </c>
      <c r="BC138">
        <v>0</v>
      </c>
      <c r="BD138">
        <v>0</v>
      </c>
      <c r="BE138">
        <v>0</v>
      </c>
      <c r="BF138">
        <v>0</v>
      </c>
      <c r="BG138">
        <v>0</v>
      </c>
      <c r="BH138">
        <v>0</v>
      </c>
      <c r="BI138">
        <v>5.1777798334541297E-2</v>
      </c>
      <c r="BJ138">
        <v>6.6539572305146103E-3</v>
      </c>
    </row>
    <row r="139" spans="1:62" x14ac:dyDescent="0.25">
      <c r="A139">
        <v>1886</v>
      </c>
      <c r="B139">
        <v>-2.4796334686797799E-2</v>
      </c>
      <c r="C139">
        <v>-0.88348401223642903</v>
      </c>
      <c r="D139">
        <v>-2.2018526629970999E-2</v>
      </c>
      <c r="E139">
        <v>-0.20472978428483499</v>
      </c>
      <c r="F139">
        <v>0</v>
      </c>
      <c r="G139">
        <v>-9.0194961953642294E-2</v>
      </c>
      <c r="H139">
        <v>1.97792625679153E-2</v>
      </c>
      <c r="I139">
        <v>0.26289793579774201</v>
      </c>
      <c r="J139">
        <v>9.4565251636392095E-2</v>
      </c>
      <c r="K139">
        <v>2.6084508429067899E-2</v>
      </c>
      <c r="L139">
        <v>0</v>
      </c>
      <c r="M139">
        <v>0</v>
      </c>
      <c r="N139" s="90">
        <v>1.0187689564938E-8</v>
      </c>
      <c r="O139">
        <v>0</v>
      </c>
      <c r="P139">
        <v>0</v>
      </c>
      <c r="Q139">
        <v>0</v>
      </c>
      <c r="R139" s="90">
        <v>4.5214784764287401E-10</v>
      </c>
      <c r="S139">
        <v>0</v>
      </c>
      <c r="T139">
        <v>0</v>
      </c>
      <c r="U139">
        <v>0</v>
      </c>
      <c r="V139">
        <v>0</v>
      </c>
      <c r="W139">
        <v>0</v>
      </c>
      <c r="X139">
        <v>0</v>
      </c>
      <c r="Y139" s="90">
        <v>1.8745287124676001E-9</v>
      </c>
      <c r="Z139" s="90">
        <v>1.08448999398824E-7</v>
      </c>
      <c r="AA139" s="90">
        <v>1.13671084965972E-7</v>
      </c>
      <c r="AB139">
        <v>0</v>
      </c>
      <c r="AC139">
        <v>0</v>
      </c>
      <c r="AD139">
        <v>0</v>
      </c>
      <c r="AE139">
        <v>0</v>
      </c>
      <c r="AF139">
        <v>0</v>
      </c>
      <c r="AG139">
        <v>0</v>
      </c>
      <c r="AH139">
        <v>0</v>
      </c>
      <c r="AI139">
        <v>0</v>
      </c>
      <c r="AJ139">
        <v>0</v>
      </c>
      <c r="AK139">
        <v>0</v>
      </c>
      <c r="AL139">
        <v>0</v>
      </c>
      <c r="AM139">
        <v>0</v>
      </c>
      <c r="AN139">
        <v>0</v>
      </c>
      <c r="AO139">
        <v>0</v>
      </c>
      <c r="AP139">
        <v>0</v>
      </c>
      <c r="AQ139" s="90">
        <v>7.9580095944448806E-8</v>
      </c>
      <c r="AR139">
        <v>0</v>
      </c>
      <c r="AS139">
        <v>0</v>
      </c>
      <c r="AT139">
        <v>0</v>
      </c>
      <c r="AU139">
        <v>0</v>
      </c>
      <c r="AV139">
        <v>0</v>
      </c>
      <c r="AW139">
        <v>0</v>
      </c>
      <c r="AX139">
        <v>0</v>
      </c>
      <c r="AY139">
        <v>0</v>
      </c>
      <c r="AZ139">
        <v>0</v>
      </c>
      <c r="BA139">
        <v>0</v>
      </c>
      <c r="BB139">
        <v>0</v>
      </c>
      <c r="BC139">
        <v>0</v>
      </c>
      <c r="BD139">
        <v>0</v>
      </c>
      <c r="BE139">
        <v>0</v>
      </c>
      <c r="BF139">
        <v>0</v>
      </c>
      <c r="BG139">
        <v>0</v>
      </c>
      <c r="BH139">
        <v>0</v>
      </c>
      <c r="BI139">
        <v>5.2765535696738301E-2</v>
      </c>
      <c r="BJ139">
        <v>6.7778932721381299E-3</v>
      </c>
    </row>
    <row r="140" spans="1:62" x14ac:dyDescent="0.25">
      <c r="A140">
        <v>1887</v>
      </c>
      <c r="B140">
        <v>-3.4921114960235297E-2</v>
      </c>
      <c r="C140">
        <v>-0.77873912706896797</v>
      </c>
      <c r="D140">
        <v>-2.3756961027549501E-2</v>
      </c>
      <c r="E140">
        <v>-0.21356271626327</v>
      </c>
      <c r="F140">
        <v>0</v>
      </c>
      <c r="G140">
        <v>-9.1560896143304302E-2</v>
      </c>
      <c r="H140">
        <v>2.0437348044938498E-2</v>
      </c>
      <c r="I140">
        <v>0.268639241177482</v>
      </c>
      <c r="J140">
        <v>9.6365376319280605E-2</v>
      </c>
      <c r="K140">
        <v>2.6507530330517899E-2</v>
      </c>
      <c r="L140">
        <v>0</v>
      </c>
      <c r="M140">
        <v>0</v>
      </c>
      <c r="N140" s="90">
        <v>1.04706809417403E-8</v>
      </c>
      <c r="O140">
        <v>0</v>
      </c>
      <c r="P140">
        <v>0</v>
      </c>
      <c r="Q140">
        <v>0</v>
      </c>
      <c r="R140" s="90">
        <v>4.64707510096374E-10</v>
      </c>
      <c r="S140">
        <v>0</v>
      </c>
      <c r="T140">
        <v>0</v>
      </c>
      <c r="U140">
        <v>0</v>
      </c>
      <c r="V140">
        <v>0</v>
      </c>
      <c r="W140">
        <v>0</v>
      </c>
      <c r="X140">
        <v>0</v>
      </c>
      <c r="Y140" s="90">
        <v>1.9265989544682998E-9</v>
      </c>
      <c r="Z140" s="90">
        <v>1.1830799938891999E-7</v>
      </c>
      <c r="AA140" s="90">
        <v>1.17701503087504E-7</v>
      </c>
      <c r="AB140">
        <v>0</v>
      </c>
      <c r="AC140">
        <v>0</v>
      </c>
      <c r="AD140">
        <v>0</v>
      </c>
      <c r="AE140">
        <v>0</v>
      </c>
      <c r="AF140">
        <v>0</v>
      </c>
      <c r="AG140">
        <v>0</v>
      </c>
      <c r="AH140">
        <v>0</v>
      </c>
      <c r="AI140">
        <v>0</v>
      </c>
      <c r="AJ140">
        <v>0</v>
      </c>
      <c r="AK140">
        <v>0</v>
      </c>
      <c r="AL140">
        <v>0</v>
      </c>
      <c r="AM140">
        <v>0</v>
      </c>
      <c r="AN140">
        <v>0</v>
      </c>
      <c r="AO140">
        <v>0</v>
      </c>
      <c r="AP140">
        <v>0</v>
      </c>
      <c r="AQ140" s="90">
        <v>7.9580095944448806E-8</v>
      </c>
      <c r="AR140">
        <v>0</v>
      </c>
      <c r="AS140">
        <v>0</v>
      </c>
      <c r="AT140">
        <v>0</v>
      </c>
      <c r="AU140">
        <v>0</v>
      </c>
      <c r="AV140">
        <v>0</v>
      </c>
      <c r="AW140">
        <v>0</v>
      </c>
      <c r="AX140">
        <v>0</v>
      </c>
      <c r="AY140">
        <v>0</v>
      </c>
      <c r="AZ140">
        <v>0</v>
      </c>
      <c r="BA140">
        <v>0</v>
      </c>
      <c r="BB140">
        <v>0</v>
      </c>
      <c r="BC140">
        <v>0</v>
      </c>
      <c r="BD140">
        <v>0</v>
      </c>
      <c r="BE140">
        <v>0</v>
      </c>
      <c r="BF140">
        <v>0</v>
      </c>
      <c r="BG140">
        <v>0</v>
      </c>
      <c r="BH140">
        <v>0</v>
      </c>
      <c r="BI140">
        <v>5.4500270664676602E-2</v>
      </c>
      <c r="BJ140">
        <v>6.9141302118121998E-3</v>
      </c>
    </row>
    <row r="141" spans="1:62" x14ac:dyDescent="0.25">
      <c r="A141">
        <v>1888</v>
      </c>
      <c r="B141">
        <v>-3.88836637883603E-2</v>
      </c>
      <c r="C141">
        <v>-0.165079055956763</v>
      </c>
      <c r="D141">
        <v>-2.7701687941071099E-2</v>
      </c>
      <c r="E141">
        <v>-0.23266019258159401</v>
      </c>
      <c r="F141">
        <v>0</v>
      </c>
      <c r="G141">
        <v>-9.2925831623812905E-2</v>
      </c>
      <c r="H141">
        <v>2.17565835706281E-2</v>
      </c>
      <c r="I141">
        <v>0.27503329714755398</v>
      </c>
      <c r="J141">
        <v>9.8103723783445701E-2</v>
      </c>
      <c r="K141">
        <v>2.6839628994382601E-2</v>
      </c>
      <c r="L141">
        <v>0</v>
      </c>
      <c r="M141">
        <v>0</v>
      </c>
      <c r="N141" s="90">
        <v>1.07536723185426E-8</v>
      </c>
      <c r="O141">
        <v>0</v>
      </c>
      <c r="P141">
        <v>0</v>
      </c>
      <c r="Q141">
        <v>0</v>
      </c>
      <c r="R141" s="90">
        <v>4.7726717252254999E-10</v>
      </c>
      <c r="S141">
        <v>0</v>
      </c>
      <c r="T141">
        <v>0</v>
      </c>
      <c r="U141">
        <v>0</v>
      </c>
      <c r="V141">
        <v>0</v>
      </c>
      <c r="W141">
        <v>0</v>
      </c>
      <c r="X141">
        <v>0</v>
      </c>
      <c r="Y141" s="90">
        <v>1.9786691964900699E-9</v>
      </c>
      <c r="Z141" s="90">
        <v>1.2816699936904099E-7</v>
      </c>
      <c r="AA141" s="90">
        <v>1.2179927210903699E-7</v>
      </c>
      <c r="AB141">
        <v>0</v>
      </c>
      <c r="AC141">
        <v>0</v>
      </c>
      <c r="AD141">
        <v>0</v>
      </c>
      <c r="AE141">
        <v>0</v>
      </c>
      <c r="AF141">
        <v>0</v>
      </c>
      <c r="AG141">
        <v>0</v>
      </c>
      <c r="AH141">
        <v>0</v>
      </c>
      <c r="AI141">
        <v>0</v>
      </c>
      <c r="AJ141">
        <v>0</v>
      </c>
      <c r="AK141">
        <v>0</v>
      </c>
      <c r="AL141">
        <v>0</v>
      </c>
      <c r="AM141">
        <v>0</v>
      </c>
      <c r="AN141">
        <v>0</v>
      </c>
      <c r="AO141">
        <v>0</v>
      </c>
      <c r="AP141">
        <v>0</v>
      </c>
      <c r="AQ141" s="90">
        <v>7.9580095944448806E-8</v>
      </c>
      <c r="AR141">
        <v>0</v>
      </c>
      <c r="AS141">
        <v>0</v>
      </c>
      <c r="AT141">
        <v>0</v>
      </c>
      <c r="AU141">
        <v>0</v>
      </c>
      <c r="AV141">
        <v>0</v>
      </c>
      <c r="AW141">
        <v>0</v>
      </c>
      <c r="AX141">
        <v>0</v>
      </c>
      <c r="AY141">
        <v>0</v>
      </c>
      <c r="AZ141">
        <v>0</v>
      </c>
      <c r="BA141">
        <v>0</v>
      </c>
      <c r="BB141">
        <v>0</v>
      </c>
      <c r="BC141">
        <v>0</v>
      </c>
      <c r="BD141">
        <v>0</v>
      </c>
      <c r="BE141">
        <v>0</v>
      </c>
      <c r="BF141">
        <v>0</v>
      </c>
      <c r="BG141">
        <v>0</v>
      </c>
      <c r="BH141">
        <v>0</v>
      </c>
      <c r="BI141">
        <v>5.6640232098245501E-2</v>
      </c>
      <c r="BJ141">
        <v>7.0459367887722203E-3</v>
      </c>
    </row>
    <row r="142" spans="1:62" x14ac:dyDescent="0.25">
      <c r="A142">
        <v>1889</v>
      </c>
      <c r="B142">
        <v>-4.0303317108672798E-2</v>
      </c>
      <c r="C142">
        <v>0.10534046546071101</v>
      </c>
      <c r="D142">
        <v>-2.74723668474397E-2</v>
      </c>
      <c r="E142">
        <v>-0.229293481631103</v>
      </c>
      <c r="F142">
        <v>0</v>
      </c>
      <c r="G142">
        <v>-9.4289703615481599E-2</v>
      </c>
      <c r="H142">
        <v>2.1337920635260299E-2</v>
      </c>
      <c r="I142">
        <v>0.28143936423514798</v>
      </c>
      <c r="J142">
        <v>9.9975498928873197E-2</v>
      </c>
      <c r="K142">
        <v>2.7265715812890098E-2</v>
      </c>
      <c r="L142">
        <v>0</v>
      </c>
      <c r="M142">
        <v>0</v>
      </c>
      <c r="N142" s="90">
        <v>1.1036663695344901E-8</v>
      </c>
      <c r="O142">
        <v>0</v>
      </c>
      <c r="P142">
        <v>0</v>
      </c>
      <c r="Q142">
        <v>0</v>
      </c>
      <c r="R142" s="90">
        <v>4.8982683494872495E-10</v>
      </c>
      <c r="S142">
        <v>0</v>
      </c>
      <c r="T142">
        <v>0</v>
      </c>
      <c r="U142">
        <v>0</v>
      </c>
      <c r="V142">
        <v>0</v>
      </c>
      <c r="W142">
        <v>0</v>
      </c>
      <c r="X142">
        <v>0</v>
      </c>
      <c r="Y142" s="90">
        <v>2.03073943851184E-9</v>
      </c>
      <c r="Z142" s="90">
        <v>1.3802599934959601E-7</v>
      </c>
      <c r="AA142" s="90">
        <v>1.2596634990554299E-7</v>
      </c>
      <c r="AB142">
        <v>0</v>
      </c>
      <c r="AC142">
        <v>0</v>
      </c>
      <c r="AD142">
        <v>0</v>
      </c>
      <c r="AE142">
        <v>0</v>
      </c>
      <c r="AF142">
        <v>0</v>
      </c>
      <c r="AG142">
        <v>0</v>
      </c>
      <c r="AH142">
        <v>0</v>
      </c>
      <c r="AI142">
        <v>0</v>
      </c>
      <c r="AJ142">
        <v>0</v>
      </c>
      <c r="AK142">
        <v>0</v>
      </c>
      <c r="AL142">
        <v>0</v>
      </c>
      <c r="AM142">
        <v>0</v>
      </c>
      <c r="AN142">
        <v>0</v>
      </c>
      <c r="AO142">
        <v>0</v>
      </c>
      <c r="AP142">
        <v>0</v>
      </c>
      <c r="AQ142" s="90">
        <v>7.9580095944448806E-8</v>
      </c>
      <c r="AR142">
        <v>0</v>
      </c>
      <c r="AS142">
        <v>0</v>
      </c>
      <c r="AT142">
        <v>0</v>
      </c>
      <c r="AU142">
        <v>0</v>
      </c>
      <c r="AV142">
        <v>0</v>
      </c>
      <c r="AW142">
        <v>0</v>
      </c>
      <c r="AX142">
        <v>0</v>
      </c>
      <c r="AY142">
        <v>0</v>
      </c>
      <c r="AZ142">
        <v>0</v>
      </c>
      <c r="BA142">
        <v>0</v>
      </c>
      <c r="BB142">
        <v>0</v>
      </c>
      <c r="BC142">
        <v>0</v>
      </c>
      <c r="BD142">
        <v>0</v>
      </c>
      <c r="BE142">
        <v>0</v>
      </c>
      <c r="BF142">
        <v>0</v>
      </c>
      <c r="BG142">
        <v>0</v>
      </c>
      <c r="BH142">
        <v>0</v>
      </c>
      <c r="BI142">
        <v>5.7194362075602398E-2</v>
      </c>
      <c r="BJ142">
        <v>7.1881578040685996E-3</v>
      </c>
    </row>
    <row r="143" spans="1:62" x14ac:dyDescent="0.25">
      <c r="A143">
        <v>1890</v>
      </c>
      <c r="B143">
        <v>-3.6839987030547798E-2</v>
      </c>
      <c r="C143">
        <v>7.0795440442314997E-3</v>
      </c>
      <c r="D143">
        <v>-3.05913211049034E-2</v>
      </c>
      <c r="E143">
        <v>-0.24381368432830799</v>
      </c>
      <c r="F143">
        <v>0</v>
      </c>
      <c r="G143">
        <v>-9.5634241462586506E-2</v>
      </c>
      <c r="H143">
        <v>2.22725034074658E-2</v>
      </c>
      <c r="I143">
        <v>0.28774481065840402</v>
      </c>
      <c r="J143">
        <v>0.101841934808295</v>
      </c>
      <c r="K143">
        <v>2.7586554694242801E-2</v>
      </c>
      <c r="L143">
        <v>0</v>
      </c>
      <c r="M143">
        <v>0</v>
      </c>
      <c r="N143" s="90">
        <v>1.1319655072158301E-8</v>
      </c>
      <c r="O143">
        <v>0</v>
      </c>
      <c r="P143">
        <v>0</v>
      </c>
      <c r="Q143">
        <v>0</v>
      </c>
      <c r="R143" s="90">
        <v>5.0238649737489898E-10</v>
      </c>
      <c r="S143">
        <v>0</v>
      </c>
      <c r="T143">
        <v>0</v>
      </c>
      <c r="U143">
        <v>0</v>
      </c>
      <c r="V143">
        <v>0</v>
      </c>
      <c r="W143">
        <v>0</v>
      </c>
      <c r="X143">
        <v>0</v>
      </c>
      <c r="Y143" s="90">
        <v>2.0828096805125401E-9</v>
      </c>
      <c r="Z143" s="90">
        <v>1.47884999329283E-7</v>
      </c>
      <c r="AA143" s="90">
        <v>1.3020404172707599E-7</v>
      </c>
      <c r="AB143">
        <v>0</v>
      </c>
      <c r="AC143">
        <v>0</v>
      </c>
      <c r="AD143">
        <v>0</v>
      </c>
      <c r="AE143">
        <v>0</v>
      </c>
      <c r="AF143">
        <v>0</v>
      </c>
      <c r="AG143">
        <v>0</v>
      </c>
      <c r="AH143">
        <v>0</v>
      </c>
      <c r="AI143">
        <v>0</v>
      </c>
      <c r="AJ143">
        <v>0</v>
      </c>
      <c r="AK143">
        <v>0</v>
      </c>
      <c r="AL143">
        <v>0</v>
      </c>
      <c r="AM143">
        <v>0</v>
      </c>
      <c r="AN143">
        <v>0</v>
      </c>
      <c r="AO143">
        <v>0</v>
      </c>
      <c r="AP143">
        <v>0</v>
      </c>
      <c r="AQ143" s="90">
        <v>7.9580095944448806E-8</v>
      </c>
      <c r="AR143">
        <v>0</v>
      </c>
      <c r="AS143">
        <v>0</v>
      </c>
      <c r="AT143">
        <v>0</v>
      </c>
      <c r="AU143">
        <v>0</v>
      </c>
      <c r="AV143">
        <v>0</v>
      </c>
      <c r="AW143">
        <v>0</v>
      </c>
      <c r="AX143">
        <v>0</v>
      </c>
      <c r="AY143">
        <v>0</v>
      </c>
      <c r="AZ143">
        <v>0</v>
      </c>
      <c r="BA143">
        <v>0</v>
      </c>
      <c r="BB143">
        <v>0</v>
      </c>
      <c r="BC143">
        <v>0</v>
      </c>
      <c r="BD143">
        <v>0</v>
      </c>
      <c r="BE143">
        <v>0</v>
      </c>
      <c r="BF143">
        <v>0</v>
      </c>
      <c r="BG143">
        <v>0</v>
      </c>
      <c r="BH143">
        <v>0</v>
      </c>
      <c r="BI143">
        <v>5.8824580143769602E-2</v>
      </c>
      <c r="BJ143">
        <v>7.3302473307078802E-3</v>
      </c>
    </row>
    <row r="144" spans="1:62" x14ac:dyDescent="0.25">
      <c r="A144">
        <v>1891</v>
      </c>
      <c r="B144">
        <v>-1.14266325383603E-2</v>
      </c>
      <c r="C144">
        <v>0.14449381762730901</v>
      </c>
      <c r="D144">
        <v>-3.0986518255805701E-2</v>
      </c>
      <c r="E144">
        <v>-0.24219318201231799</v>
      </c>
      <c r="F144">
        <v>0</v>
      </c>
      <c r="G144">
        <v>-9.6959463608144905E-2</v>
      </c>
      <c r="H144">
        <v>2.1795052960337999E-2</v>
      </c>
      <c r="I144">
        <v>0.294287323452882</v>
      </c>
      <c r="J144">
        <v>0.103736909617496</v>
      </c>
      <c r="K144">
        <v>2.78782464047997E-2</v>
      </c>
      <c r="L144">
        <v>0</v>
      </c>
      <c r="M144">
        <v>0</v>
      </c>
      <c r="N144" s="90">
        <v>1.16026464489606E-8</v>
      </c>
      <c r="O144">
        <v>0</v>
      </c>
      <c r="P144">
        <v>0</v>
      </c>
      <c r="Q144">
        <v>0</v>
      </c>
      <c r="R144" s="90">
        <v>5.1494615982839996E-10</v>
      </c>
      <c r="S144">
        <v>0</v>
      </c>
      <c r="T144">
        <v>0</v>
      </c>
      <c r="U144">
        <v>0</v>
      </c>
      <c r="V144">
        <v>0</v>
      </c>
      <c r="W144">
        <v>0</v>
      </c>
      <c r="X144">
        <v>0</v>
      </c>
      <c r="Y144" s="90">
        <v>2.1348799225343102E-9</v>
      </c>
      <c r="Z144" s="90">
        <v>1.5774399932024599E-7</v>
      </c>
      <c r="AA144" s="90">
        <v>1.34514305448608E-7</v>
      </c>
      <c r="AB144" s="90">
        <v>8.8574338737430005E-12</v>
      </c>
      <c r="AC144">
        <v>0</v>
      </c>
      <c r="AD144">
        <v>0</v>
      </c>
      <c r="AE144">
        <v>0</v>
      </c>
      <c r="AF144">
        <v>0</v>
      </c>
      <c r="AG144">
        <v>0</v>
      </c>
      <c r="AH144">
        <v>0</v>
      </c>
      <c r="AI144">
        <v>0</v>
      </c>
      <c r="AJ144">
        <v>0</v>
      </c>
      <c r="AK144">
        <v>0</v>
      </c>
      <c r="AL144">
        <v>0</v>
      </c>
      <c r="AM144">
        <v>0</v>
      </c>
      <c r="AN144">
        <v>0</v>
      </c>
      <c r="AO144">
        <v>0</v>
      </c>
      <c r="AP144">
        <v>0</v>
      </c>
      <c r="AQ144" s="90">
        <v>7.9580095944448806E-8</v>
      </c>
      <c r="AR144">
        <v>0</v>
      </c>
      <c r="AS144">
        <v>0</v>
      </c>
      <c r="AT144">
        <v>0</v>
      </c>
      <c r="AU144">
        <v>0</v>
      </c>
      <c r="AV144">
        <v>0</v>
      </c>
      <c r="AW144">
        <v>0</v>
      </c>
      <c r="AX144">
        <v>0</v>
      </c>
      <c r="AY144">
        <v>0</v>
      </c>
      <c r="AZ144">
        <v>0</v>
      </c>
      <c r="BA144">
        <v>0</v>
      </c>
      <c r="BB144">
        <v>0</v>
      </c>
      <c r="BC144">
        <v>0</v>
      </c>
      <c r="BD144">
        <v>0</v>
      </c>
      <c r="BE144">
        <v>0</v>
      </c>
      <c r="BF144">
        <v>0</v>
      </c>
      <c r="BG144">
        <v>0</v>
      </c>
      <c r="BH144">
        <v>0</v>
      </c>
      <c r="BI144">
        <v>5.8461469972508798E-2</v>
      </c>
      <c r="BJ144">
        <v>7.4748029405296004E-3</v>
      </c>
    </row>
    <row r="145" spans="1:62" x14ac:dyDescent="0.25">
      <c r="A145">
        <v>1892</v>
      </c>
      <c r="B145">
        <v>9.4937532038270999E-3</v>
      </c>
      <c r="C145">
        <v>0.21275810366490799</v>
      </c>
      <c r="D145">
        <v>-3.1214549973585502E-2</v>
      </c>
      <c r="E145">
        <v>-0.24127787330497799</v>
      </c>
      <c r="F145">
        <v>0</v>
      </c>
      <c r="G145">
        <v>-9.8283554803482207E-2</v>
      </c>
      <c r="H145">
        <v>2.1560558218149201E-2</v>
      </c>
      <c r="I145">
        <v>0.300691230539129</v>
      </c>
      <c r="J145">
        <v>0.10596381859510499</v>
      </c>
      <c r="K145">
        <v>2.8245556004436598E-2</v>
      </c>
      <c r="L145">
        <v>0</v>
      </c>
      <c r="M145">
        <v>0</v>
      </c>
      <c r="N145" s="90">
        <v>1.1885637825762899E-8</v>
      </c>
      <c r="O145">
        <v>0</v>
      </c>
      <c r="P145">
        <v>0</v>
      </c>
      <c r="Q145">
        <v>0</v>
      </c>
      <c r="R145" s="90">
        <v>5.2750582225457502E-10</v>
      </c>
      <c r="S145">
        <v>0</v>
      </c>
      <c r="T145">
        <v>0</v>
      </c>
      <c r="U145">
        <v>0</v>
      </c>
      <c r="V145">
        <v>0</v>
      </c>
      <c r="W145">
        <v>0</v>
      </c>
      <c r="X145">
        <v>0</v>
      </c>
      <c r="Y145" s="90">
        <v>2.186950164535E-9</v>
      </c>
      <c r="Z145" s="90">
        <v>1.6760299929993301E-7</v>
      </c>
      <c r="AA145" s="90">
        <v>1.38898576845141E-7</v>
      </c>
      <c r="AB145" s="90">
        <v>8.2298081809999994E-11</v>
      </c>
      <c r="AC145">
        <v>0</v>
      </c>
      <c r="AD145">
        <v>0</v>
      </c>
      <c r="AE145">
        <v>0</v>
      </c>
      <c r="AF145">
        <v>0</v>
      </c>
      <c r="AG145">
        <v>0</v>
      </c>
      <c r="AH145">
        <v>0</v>
      </c>
      <c r="AI145">
        <v>0</v>
      </c>
      <c r="AJ145">
        <v>0</v>
      </c>
      <c r="AK145">
        <v>0</v>
      </c>
      <c r="AL145">
        <v>0</v>
      </c>
      <c r="AM145">
        <v>0</v>
      </c>
      <c r="AN145">
        <v>0</v>
      </c>
      <c r="AO145">
        <v>0</v>
      </c>
      <c r="AP145">
        <v>0</v>
      </c>
      <c r="AQ145" s="90">
        <v>7.9580095944448806E-8</v>
      </c>
      <c r="AR145">
        <v>0</v>
      </c>
      <c r="AS145">
        <v>0</v>
      </c>
      <c r="AT145">
        <v>0</v>
      </c>
      <c r="AU145">
        <v>0</v>
      </c>
      <c r="AV145">
        <v>0</v>
      </c>
      <c r="AW145">
        <v>0</v>
      </c>
      <c r="AX145">
        <v>0</v>
      </c>
      <c r="AY145">
        <v>0</v>
      </c>
      <c r="AZ145">
        <v>0</v>
      </c>
      <c r="BA145">
        <v>0</v>
      </c>
      <c r="BB145">
        <v>0</v>
      </c>
      <c r="BC145">
        <v>0</v>
      </c>
      <c r="BD145">
        <v>0</v>
      </c>
      <c r="BE145">
        <v>0</v>
      </c>
      <c r="BF145">
        <v>0</v>
      </c>
      <c r="BG145">
        <v>0</v>
      </c>
      <c r="BH145">
        <v>0</v>
      </c>
      <c r="BI145">
        <v>5.8797805455083799E-2</v>
      </c>
      <c r="BJ145">
        <v>7.64507129143349E-3</v>
      </c>
    </row>
    <row r="146" spans="1:62" x14ac:dyDescent="0.25">
      <c r="A146">
        <v>1893</v>
      </c>
      <c r="B146">
        <v>2.5936770781952102E-2</v>
      </c>
      <c r="C146">
        <v>5.4553195951474898E-2</v>
      </c>
      <c r="D146">
        <v>-3.1620767224066502E-2</v>
      </c>
      <c r="E146">
        <v>-0.243395995345946</v>
      </c>
      <c r="F146">
        <v>0</v>
      </c>
      <c r="G146">
        <v>-9.9606487305344799E-2</v>
      </c>
      <c r="H146">
        <v>2.17813815288086E-2</v>
      </c>
      <c r="I146">
        <v>0.30632172123157198</v>
      </c>
      <c r="J146">
        <v>0.108111743564464</v>
      </c>
      <c r="K146">
        <v>2.8674336506882999E-2</v>
      </c>
      <c r="L146">
        <v>0</v>
      </c>
      <c r="M146">
        <v>0</v>
      </c>
      <c r="N146" s="90">
        <v>1.21686292025652E-8</v>
      </c>
      <c r="O146">
        <v>0</v>
      </c>
      <c r="P146">
        <v>0</v>
      </c>
      <c r="Q146">
        <v>0</v>
      </c>
      <c r="R146" s="90">
        <v>5.4006548468074905E-10</v>
      </c>
      <c r="S146">
        <v>0</v>
      </c>
      <c r="T146">
        <v>0</v>
      </c>
      <c r="U146">
        <v>0</v>
      </c>
      <c r="V146">
        <v>0</v>
      </c>
      <c r="W146">
        <v>0</v>
      </c>
      <c r="X146">
        <v>0</v>
      </c>
      <c r="Y146" s="90">
        <v>2.2390204065567701E-9</v>
      </c>
      <c r="Z146" s="90">
        <v>1.77461999280054E-7</v>
      </c>
      <c r="AA146" s="90">
        <v>1.4335855274164701E-7</v>
      </c>
      <c r="AB146" s="90">
        <v>1.8690948717000001E-10</v>
      </c>
      <c r="AC146">
        <v>0</v>
      </c>
      <c r="AD146">
        <v>0</v>
      </c>
      <c r="AE146">
        <v>0</v>
      </c>
      <c r="AF146">
        <v>0</v>
      </c>
      <c r="AG146">
        <v>0</v>
      </c>
      <c r="AH146">
        <v>0</v>
      </c>
      <c r="AI146">
        <v>0</v>
      </c>
      <c r="AJ146">
        <v>0</v>
      </c>
      <c r="AK146">
        <v>0</v>
      </c>
      <c r="AL146">
        <v>0</v>
      </c>
      <c r="AM146">
        <v>0</v>
      </c>
      <c r="AN146">
        <v>0</v>
      </c>
      <c r="AO146">
        <v>0</v>
      </c>
      <c r="AP146">
        <v>0</v>
      </c>
      <c r="AQ146" s="90">
        <v>7.9580095944448806E-8</v>
      </c>
      <c r="AR146">
        <v>0</v>
      </c>
      <c r="AS146">
        <v>0</v>
      </c>
      <c r="AT146">
        <v>0</v>
      </c>
      <c r="AU146">
        <v>0</v>
      </c>
      <c r="AV146">
        <v>0</v>
      </c>
      <c r="AW146">
        <v>0</v>
      </c>
      <c r="AX146">
        <v>0</v>
      </c>
      <c r="AY146">
        <v>0</v>
      </c>
      <c r="AZ146">
        <v>0</v>
      </c>
      <c r="BA146">
        <v>0</v>
      </c>
      <c r="BB146">
        <v>0</v>
      </c>
      <c r="BC146">
        <v>0</v>
      </c>
      <c r="BD146">
        <v>0</v>
      </c>
      <c r="BE146">
        <v>0</v>
      </c>
      <c r="BF146">
        <v>0</v>
      </c>
      <c r="BG146">
        <v>0</v>
      </c>
      <c r="BH146">
        <v>0</v>
      </c>
      <c r="BI146">
        <v>6.0268361027444498E-2</v>
      </c>
      <c r="BJ146">
        <v>7.8097124644987701E-3</v>
      </c>
    </row>
    <row r="147" spans="1:62" x14ac:dyDescent="0.25">
      <c r="A147">
        <v>1894</v>
      </c>
      <c r="B147">
        <v>4.5733914336639599E-2</v>
      </c>
      <c r="C147">
        <v>0.15181255911427699</v>
      </c>
      <c r="D147">
        <v>-3.4902142268710197E-2</v>
      </c>
      <c r="E147">
        <v>-0.25839703878063103</v>
      </c>
      <c r="F147">
        <v>0</v>
      </c>
      <c r="G147">
        <v>-0.100928224701477</v>
      </c>
      <c r="H147">
        <v>2.2902314492264899E-2</v>
      </c>
      <c r="I147">
        <v>0.312021542559834</v>
      </c>
      <c r="J147">
        <v>0.109947853472666</v>
      </c>
      <c r="K147">
        <v>2.91864491748621E-2</v>
      </c>
      <c r="L147">
        <v>0</v>
      </c>
      <c r="M147">
        <v>0</v>
      </c>
      <c r="N147" s="90">
        <v>1.2451620579367499E-8</v>
      </c>
      <c r="O147">
        <v>0</v>
      </c>
      <c r="P147">
        <v>0</v>
      </c>
      <c r="Q147">
        <v>0</v>
      </c>
      <c r="R147" s="90">
        <v>5.5262514713425002E-10</v>
      </c>
      <c r="S147">
        <v>0</v>
      </c>
      <c r="T147">
        <v>0</v>
      </c>
      <c r="U147">
        <v>0</v>
      </c>
      <c r="V147">
        <v>0</v>
      </c>
      <c r="W147">
        <v>0</v>
      </c>
      <c r="X147">
        <v>0</v>
      </c>
      <c r="Y147" s="90">
        <v>2.2910906485574698E-9</v>
      </c>
      <c r="Z147" s="90">
        <v>1.87320999270584E-7</v>
      </c>
      <c r="AA147" s="90">
        <v>1.4789579943817999E-7</v>
      </c>
      <c r="AB147" s="90">
        <v>3.3537347830000001E-10</v>
      </c>
      <c r="AC147">
        <v>0</v>
      </c>
      <c r="AD147">
        <v>0</v>
      </c>
      <c r="AE147">
        <v>0</v>
      </c>
      <c r="AF147">
        <v>0</v>
      </c>
      <c r="AG147">
        <v>0</v>
      </c>
      <c r="AH147">
        <v>0</v>
      </c>
      <c r="AI147">
        <v>0</v>
      </c>
      <c r="AJ147">
        <v>0</v>
      </c>
      <c r="AK147">
        <v>0</v>
      </c>
      <c r="AL147">
        <v>0</v>
      </c>
      <c r="AM147">
        <v>0</v>
      </c>
      <c r="AN147">
        <v>0</v>
      </c>
      <c r="AO147">
        <v>0</v>
      </c>
      <c r="AP147">
        <v>0</v>
      </c>
      <c r="AQ147" s="90">
        <v>7.9580095944448806E-8</v>
      </c>
      <c r="AR147">
        <v>0</v>
      </c>
      <c r="AS147">
        <v>0</v>
      </c>
      <c r="AT147">
        <v>0</v>
      </c>
      <c r="AU147">
        <v>0</v>
      </c>
      <c r="AV147">
        <v>0</v>
      </c>
      <c r="AW147">
        <v>0</v>
      </c>
      <c r="AX147">
        <v>0</v>
      </c>
      <c r="AY147">
        <v>0</v>
      </c>
      <c r="AZ147">
        <v>0</v>
      </c>
      <c r="BA147">
        <v>0</v>
      </c>
      <c r="BB147">
        <v>0</v>
      </c>
      <c r="BC147">
        <v>0</v>
      </c>
      <c r="BD147">
        <v>0</v>
      </c>
      <c r="BE147">
        <v>0</v>
      </c>
      <c r="BF147">
        <v>0</v>
      </c>
      <c r="BG147">
        <v>0</v>
      </c>
      <c r="BH147">
        <v>0</v>
      </c>
      <c r="BI147">
        <v>6.3282419938744505E-2</v>
      </c>
      <c r="BJ147">
        <v>7.9507930169523504E-3</v>
      </c>
    </row>
    <row r="148" spans="1:62" x14ac:dyDescent="0.25">
      <c r="A148">
        <v>1895</v>
      </c>
      <c r="B148">
        <v>2.69976106257021E-2</v>
      </c>
      <c r="C148">
        <v>-9.4271727237387207E-2</v>
      </c>
      <c r="D148">
        <v>-3.6052553226256202E-2</v>
      </c>
      <c r="E148">
        <v>-0.26377462017589098</v>
      </c>
      <c r="F148">
        <v>0</v>
      </c>
      <c r="G148">
        <v>-0.102248752525691</v>
      </c>
      <c r="H148">
        <v>2.31972097371002E-2</v>
      </c>
      <c r="I148">
        <v>0.31723108050061299</v>
      </c>
      <c r="J148">
        <v>0.111519664491059</v>
      </c>
      <c r="K148">
        <v>2.97238710319448E-2</v>
      </c>
      <c r="L148">
        <v>0</v>
      </c>
      <c r="M148">
        <v>0</v>
      </c>
      <c r="N148" s="90">
        <v>1.27346119561698E-8</v>
      </c>
      <c r="O148">
        <v>0</v>
      </c>
      <c r="P148">
        <v>0</v>
      </c>
      <c r="Q148">
        <v>0</v>
      </c>
      <c r="R148" s="90">
        <v>5.6518480956042395E-10</v>
      </c>
      <c r="S148">
        <v>0</v>
      </c>
      <c r="T148">
        <v>0</v>
      </c>
      <c r="U148">
        <v>0</v>
      </c>
      <c r="V148">
        <v>0</v>
      </c>
      <c r="W148">
        <v>0</v>
      </c>
      <c r="X148">
        <v>0</v>
      </c>
      <c r="Y148" s="90">
        <v>2.3431608905792399E-9</v>
      </c>
      <c r="Z148" s="90">
        <v>2.0703899925077501E-7</v>
      </c>
      <c r="AA148" s="90">
        <v>1.52512144284686E-7</v>
      </c>
      <c r="AB148" s="90">
        <v>5.288537121E-10</v>
      </c>
      <c r="AC148">
        <v>0</v>
      </c>
      <c r="AD148">
        <v>0</v>
      </c>
      <c r="AE148">
        <v>0</v>
      </c>
      <c r="AF148">
        <v>0</v>
      </c>
      <c r="AG148">
        <v>0</v>
      </c>
      <c r="AH148">
        <v>0</v>
      </c>
      <c r="AI148">
        <v>0</v>
      </c>
      <c r="AJ148">
        <v>0</v>
      </c>
      <c r="AK148">
        <v>0</v>
      </c>
      <c r="AL148">
        <v>0</v>
      </c>
      <c r="AM148">
        <v>0</v>
      </c>
      <c r="AN148">
        <v>0</v>
      </c>
      <c r="AO148">
        <v>0</v>
      </c>
      <c r="AP148">
        <v>0</v>
      </c>
      <c r="AQ148" s="90">
        <v>7.9580095944448806E-8</v>
      </c>
      <c r="AR148">
        <v>0</v>
      </c>
      <c r="AS148">
        <v>0</v>
      </c>
      <c r="AT148">
        <v>0</v>
      </c>
      <c r="AU148">
        <v>0</v>
      </c>
      <c r="AV148">
        <v>0</v>
      </c>
      <c r="AW148">
        <v>0</v>
      </c>
      <c r="AX148">
        <v>0</v>
      </c>
      <c r="AY148">
        <v>0</v>
      </c>
      <c r="AZ148">
        <v>0</v>
      </c>
      <c r="BA148">
        <v>0</v>
      </c>
      <c r="BB148">
        <v>0</v>
      </c>
      <c r="BC148">
        <v>0</v>
      </c>
      <c r="BD148">
        <v>0</v>
      </c>
      <c r="BE148">
        <v>0</v>
      </c>
      <c r="BF148">
        <v>0</v>
      </c>
      <c r="BG148">
        <v>0</v>
      </c>
      <c r="BH148">
        <v>0</v>
      </c>
      <c r="BI148">
        <v>6.39217144282858E-2</v>
      </c>
      <c r="BJ148">
        <v>8.0718148405822306E-3</v>
      </c>
    </row>
    <row r="149" spans="1:62" x14ac:dyDescent="0.25">
      <c r="A149">
        <v>1896</v>
      </c>
      <c r="B149">
        <v>1.3814485163271E-3</v>
      </c>
      <c r="C149">
        <v>8.6045484362107599E-2</v>
      </c>
      <c r="D149">
        <v>-3.78334756615867E-2</v>
      </c>
      <c r="E149">
        <v>-0.26278206500329998</v>
      </c>
      <c r="F149">
        <v>0</v>
      </c>
      <c r="G149">
        <v>-0.10356803983383001</v>
      </c>
      <c r="H149">
        <v>2.2376237140217001E-2</v>
      </c>
      <c r="I149">
        <v>0.322398101268282</v>
      </c>
      <c r="J149">
        <v>0.112403192027351</v>
      </c>
      <c r="K149">
        <v>3.0138798725542499E-2</v>
      </c>
      <c r="L149">
        <v>0</v>
      </c>
      <c r="M149">
        <v>0</v>
      </c>
      <c r="N149" s="90">
        <v>1.30176033329721E-8</v>
      </c>
      <c r="O149">
        <v>0</v>
      </c>
      <c r="P149">
        <v>0</v>
      </c>
      <c r="Q149">
        <v>0</v>
      </c>
      <c r="R149" s="90">
        <v>5.7774447198660005E-10</v>
      </c>
      <c r="S149">
        <v>0</v>
      </c>
      <c r="T149">
        <v>0</v>
      </c>
      <c r="U149">
        <v>0</v>
      </c>
      <c r="V149">
        <v>0</v>
      </c>
      <c r="W149">
        <v>0</v>
      </c>
      <c r="X149">
        <v>0</v>
      </c>
      <c r="Y149" s="90">
        <v>2.39523113260101E-9</v>
      </c>
      <c r="Z149" s="90">
        <v>2.16897999230896E-7</v>
      </c>
      <c r="AA149" s="90">
        <v>1.57209023056219E-7</v>
      </c>
      <c r="AB149" s="90">
        <v>7.6850223590000002E-10</v>
      </c>
      <c r="AC149">
        <v>0</v>
      </c>
      <c r="AD149">
        <v>0</v>
      </c>
      <c r="AE149">
        <v>0</v>
      </c>
      <c r="AF149">
        <v>0</v>
      </c>
      <c r="AG149">
        <v>0</v>
      </c>
      <c r="AH149">
        <v>0</v>
      </c>
      <c r="AI149">
        <v>0</v>
      </c>
      <c r="AJ149">
        <v>0</v>
      </c>
      <c r="AK149">
        <v>0</v>
      </c>
      <c r="AL149">
        <v>0</v>
      </c>
      <c r="AM149">
        <v>0</v>
      </c>
      <c r="AN149">
        <v>0</v>
      </c>
      <c r="AO149">
        <v>0</v>
      </c>
      <c r="AP149">
        <v>0</v>
      </c>
      <c r="AQ149" s="90">
        <v>7.9580095944448806E-8</v>
      </c>
      <c r="AR149">
        <v>0</v>
      </c>
      <c r="AS149">
        <v>0</v>
      </c>
      <c r="AT149">
        <v>0</v>
      </c>
      <c r="AU149">
        <v>0</v>
      </c>
      <c r="AV149">
        <v>0</v>
      </c>
      <c r="AW149">
        <v>0</v>
      </c>
      <c r="AX149">
        <v>0</v>
      </c>
      <c r="AY149">
        <v>0</v>
      </c>
      <c r="AZ149">
        <v>0</v>
      </c>
      <c r="BA149">
        <v>0</v>
      </c>
      <c r="BB149">
        <v>0</v>
      </c>
      <c r="BC149">
        <v>0</v>
      </c>
      <c r="BD149">
        <v>0</v>
      </c>
      <c r="BE149">
        <v>0</v>
      </c>
      <c r="BF149">
        <v>0</v>
      </c>
      <c r="BG149">
        <v>0</v>
      </c>
      <c r="BH149">
        <v>0</v>
      </c>
      <c r="BI149">
        <v>6.2501429101551695E-2</v>
      </c>
      <c r="BJ149">
        <v>8.1399594399349205E-3</v>
      </c>
    </row>
    <row r="150" spans="1:62" x14ac:dyDescent="0.25">
      <c r="A150">
        <v>1897</v>
      </c>
      <c r="B150">
        <v>-1.50615690617978E-2</v>
      </c>
      <c r="C150">
        <v>0.17314493364613801</v>
      </c>
      <c r="D150">
        <v>-4.0284992937736401E-2</v>
      </c>
      <c r="E150">
        <v>-0.278154783065856</v>
      </c>
      <c r="F150">
        <v>0</v>
      </c>
      <c r="G150">
        <v>-0.104886061329395</v>
      </c>
      <c r="H150">
        <v>2.3790962686379102E-2</v>
      </c>
      <c r="I150">
        <v>0.32746794997478201</v>
      </c>
      <c r="J150">
        <v>0.113261944191374</v>
      </c>
      <c r="K150">
        <v>3.0568066680752501E-2</v>
      </c>
      <c r="L150">
        <v>0</v>
      </c>
      <c r="M150">
        <v>0</v>
      </c>
      <c r="N150" s="90">
        <v>1.33005947097855E-8</v>
      </c>
      <c r="O150">
        <v>0</v>
      </c>
      <c r="P150">
        <v>0</v>
      </c>
      <c r="Q150">
        <v>0</v>
      </c>
      <c r="R150" s="90">
        <v>5.9030413444009895E-10</v>
      </c>
      <c r="S150">
        <v>0</v>
      </c>
      <c r="T150">
        <v>0</v>
      </c>
      <c r="U150">
        <v>0</v>
      </c>
      <c r="V150">
        <v>0</v>
      </c>
      <c r="W150">
        <v>0</v>
      </c>
      <c r="X150">
        <v>0</v>
      </c>
      <c r="Y150" s="90">
        <v>2.4473013746017002E-9</v>
      </c>
      <c r="Z150" s="90">
        <v>2.2675699921188399E-7</v>
      </c>
      <c r="AA150" s="90">
        <v>1.6198826310275199E-7</v>
      </c>
      <c r="AB150" s="90">
        <v>1.0554827066000001E-9</v>
      </c>
      <c r="AC150">
        <v>0</v>
      </c>
      <c r="AD150">
        <v>0</v>
      </c>
      <c r="AE150">
        <v>0</v>
      </c>
      <c r="AF150">
        <v>0</v>
      </c>
      <c r="AG150">
        <v>0</v>
      </c>
      <c r="AH150">
        <v>0</v>
      </c>
      <c r="AI150">
        <v>0</v>
      </c>
      <c r="AJ150">
        <v>0</v>
      </c>
      <c r="AK150">
        <v>0</v>
      </c>
      <c r="AL150">
        <v>0</v>
      </c>
      <c r="AM150">
        <v>0</v>
      </c>
      <c r="AN150">
        <v>0</v>
      </c>
      <c r="AO150">
        <v>0</v>
      </c>
      <c r="AP150">
        <v>0</v>
      </c>
      <c r="AQ150" s="90">
        <v>7.9580095944448806E-8</v>
      </c>
      <c r="AR150">
        <v>0</v>
      </c>
      <c r="AS150">
        <v>0</v>
      </c>
      <c r="AT150">
        <v>0</v>
      </c>
      <c r="AU150">
        <v>0</v>
      </c>
      <c r="AV150">
        <v>0</v>
      </c>
      <c r="AW150">
        <v>0</v>
      </c>
      <c r="AX150">
        <v>0</v>
      </c>
      <c r="AY150">
        <v>0</v>
      </c>
      <c r="AZ150">
        <v>0</v>
      </c>
      <c r="BA150">
        <v>0</v>
      </c>
      <c r="BB150">
        <v>0</v>
      </c>
      <c r="BC150">
        <v>0</v>
      </c>
      <c r="BD150">
        <v>0</v>
      </c>
      <c r="BE150">
        <v>0</v>
      </c>
      <c r="BF150">
        <v>0</v>
      </c>
      <c r="BG150">
        <v>0</v>
      </c>
      <c r="BH150">
        <v>0</v>
      </c>
      <c r="BI150">
        <v>6.5662915678285902E-2</v>
      </c>
      <c r="BJ150">
        <v>8.2062631980872307E-3</v>
      </c>
    </row>
    <row r="151" spans="1:62" x14ac:dyDescent="0.25">
      <c r="A151">
        <v>1898</v>
      </c>
      <c r="B151">
        <v>-2.2768258514922798E-2</v>
      </c>
      <c r="C151">
        <v>0.19534948033872601</v>
      </c>
      <c r="D151">
        <v>-4.2797903201092197E-2</v>
      </c>
      <c r="E151">
        <v>-0.28662783045542101</v>
      </c>
      <c r="F151">
        <v>0</v>
      </c>
      <c r="G151">
        <v>-0.106202822957342</v>
      </c>
      <c r="H151">
        <v>2.4190361796394898E-2</v>
      </c>
      <c r="I151">
        <v>0.33303645383567398</v>
      </c>
      <c r="J151">
        <v>0.114825525944834</v>
      </c>
      <c r="K151">
        <v>3.0996386736406201E-2</v>
      </c>
      <c r="L151">
        <v>0</v>
      </c>
      <c r="M151">
        <v>0</v>
      </c>
      <c r="N151" s="90">
        <v>1.3583586086587801E-8</v>
      </c>
      <c r="O151">
        <v>0</v>
      </c>
      <c r="P151">
        <v>0</v>
      </c>
      <c r="Q151">
        <v>0</v>
      </c>
      <c r="R151" s="90">
        <v>6.0286379686627402E-10</v>
      </c>
      <c r="S151">
        <v>0</v>
      </c>
      <c r="T151">
        <v>0</v>
      </c>
      <c r="U151">
        <v>0</v>
      </c>
      <c r="V151">
        <v>0</v>
      </c>
      <c r="W151">
        <v>0</v>
      </c>
      <c r="X151">
        <v>0</v>
      </c>
      <c r="Y151" s="90">
        <v>2.4993716166234698E-9</v>
      </c>
      <c r="Z151" s="90">
        <v>2.4647499919207598E-7</v>
      </c>
      <c r="AA151" s="90">
        <v>1.66851430724258E-7</v>
      </c>
      <c r="AB151" s="90">
        <v>1.3909533812729999E-9</v>
      </c>
      <c r="AC151">
        <v>0</v>
      </c>
      <c r="AD151">
        <v>0</v>
      </c>
      <c r="AE151">
        <v>0</v>
      </c>
      <c r="AF151">
        <v>0</v>
      </c>
      <c r="AG151">
        <v>0</v>
      </c>
      <c r="AH151">
        <v>0</v>
      </c>
      <c r="AI151">
        <v>0</v>
      </c>
      <c r="AJ151">
        <v>0</v>
      </c>
      <c r="AK151">
        <v>0</v>
      </c>
      <c r="AL151">
        <v>0</v>
      </c>
      <c r="AM151">
        <v>0</v>
      </c>
      <c r="AN151">
        <v>0</v>
      </c>
      <c r="AO151">
        <v>0</v>
      </c>
      <c r="AP151">
        <v>0</v>
      </c>
      <c r="AQ151" s="90">
        <v>7.9580095944448806E-8</v>
      </c>
      <c r="AR151">
        <v>0</v>
      </c>
      <c r="AS151">
        <v>0</v>
      </c>
      <c r="AT151">
        <v>0</v>
      </c>
      <c r="AU151">
        <v>0</v>
      </c>
      <c r="AV151">
        <v>0</v>
      </c>
      <c r="AW151">
        <v>0</v>
      </c>
      <c r="AX151">
        <v>0</v>
      </c>
      <c r="AY151">
        <v>0</v>
      </c>
      <c r="AZ151">
        <v>0</v>
      </c>
      <c r="BA151">
        <v>0</v>
      </c>
      <c r="BB151">
        <v>0</v>
      </c>
      <c r="BC151">
        <v>0</v>
      </c>
      <c r="BD151">
        <v>0</v>
      </c>
      <c r="BE151">
        <v>0</v>
      </c>
      <c r="BF151">
        <v>0</v>
      </c>
      <c r="BG151">
        <v>0</v>
      </c>
      <c r="BH151">
        <v>0</v>
      </c>
      <c r="BI151">
        <v>6.6763067879997695E-2</v>
      </c>
      <c r="BJ151">
        <v>8.3270703463584599E-3</v>
      </c>
    </row>
    <row r="152" spans="1:62" x14ac:dyDescent="0.25">
      <c r="A152">
        <v>1899</v>
      </c>
      <c r="B152">
        <v>-3.1941403046172802E-2</v>
      </c>
      <c r="C152">
        <v>0.22363261351428099</v>
      </c>
      <c r="D152">
        <v>-4.8790449479014397E-2</v>
      </c>
      <c r="E152">
        <v>-0.30727572935702202</v>
      </c>
      <c r="F152">
        <v>0</v>
      </c>
      <c r="G152">
        <v>-0.10751823759352</v>
      </c>
      <c r="H152">
        <v>2.5132122561610501E-2</v>
      </c>
      <c r="I152">
        <v>0.339305875801726</v>
      </c>
      <c r="J152">
        <v>0.116681995519999</v>
      </c>
      <c r="K152">
        <v>3.1543316110345797E-2</v>
      </c>
      <c r="L152">
        <v>0</v>
      </c>
      <c r="M152">
        <v>0</v>
      </c>
      <c r="N152" s="90">
        <v>1.38665774633901E-8</v>
      </c>
      <c r="O152">
        <v>0</v>
      </c>
      <c r="P152">
        <v>0</v>
      </c>
      <c r="Q152">
        <v>0</v>
      </c>
      <c r="R152" s="90">
        <v>6.1542345929245001E-10</v>
      </c>
      <c r="S152">
        <v>0</v>
      </c>
      <c r="T152">
        <v>0</v>
      </c>
      <c r="U152">
        <v>0</v>
      </c>
      <c r="V152">
        <v>0</v>
      </c>
      <c r="W152">
        <v>0</v>
      </c>
      <c r="X152">
        <v>0</v>
      </c>
      <c r="Y152" s="90">
        <v>2.55144185862417E-9</v>
      </c>
      <c r="Z152" s="90">
        <v>2.5633399918173798E-7</v>
      </c>
      <c r="AA152" s="90">
        <v>1.7180009222079E-7</v>
      </c>
      <c r="AB152" s="90">
        <v>1.7760752169999999E-9</v>
      </c>
      <c r="AC152">
        <v>0</v>
      </c>
      <c r="AD152">
        <v>0</v>
      </c>
      <c r="AE152">
        <v>0</v>
      </c>
      <c r="AF152">
        <v>0</v>
      </c>
      <c r="AG152">
        <v>0</v>
      </c>
      <c r="AH152">
        <v>0</v>
      </c>
      <c r="AI152">
        <v>0</v>
      </c>
      <c r="AJ152">
        <v>0</v>
      </c>
      <c r="AK152">
        <v>0</v>
      </c>
      <c r="AL152">
        <v>0</v>
      </c>
      <c r="AM152">
        <v>0</v>
      </c>
      <c r="AN152">
        <v>0</v>
      </c>
      <c r="AO152">
        <v>0</v>
      </c>
      <c r="AP152">
        <v>0</v>
      </c>
      <c r="AQ152" s="90">
        <v>7.9580095944448806E-8</v>
      </c>
      <c r="AR152">
        <v>0</v>
      </c>
      <c r="AS152">
        <v>0</v>
      </c>
      <c r="AT152">
        <v>0</v>
      </c>
      <c r="AU152">
        <v>0</v>
      </c>
      <c r="AV152">
        <v>0</v>
      </c>
      <c r="AW152">
        <v>0</v>
      </c>
      <c r="AX152">
        <v>0</v>
      </c>
      <c r="AY152">
        <v>0</v>
      </c>
      <c r="AZ152">
        <v>0</v>
      </c>
      <c r="BA152">
        <v>0</v>
      </c>
      <c r="BB152">
        <v>0</v>
      </c>
      <c r="BC152">
        <v>0</v>
      </c>
      <c r="BD152">
        <v>0</v>
      </c>
      <c r="BE152">
        <v>0</v>
      </c>
      <c r="BF152">
        <v>0</v>
      </c>
      <c r="BG152">
        <v>0</v>
      </c>
      <c r="BH152">
        <v>0</v>
      </c>
      <c r="BI152">
        <v>6.7893834585618498E-2</v>
      </c>
      <c r="BJ152">
        <v>8.4707860388394795E-3</v>
      </c>
    </row>
    <row r="153" spans="1:62" x14ac:dyDescent="0.25">
      <c r="A153">
        <v>1900</v>
      </c>
      <c r="B153">
        <v>-3.7245602264922802E-2</v>
      </c>
      <c r="C153">
        <v>0.17872016745418101</v>
      </c>
      <c r="D153">
        <v>-5.18133510845896E-2</v>
      </c>
      <c r="E153">
        <v>-0.31456373874495602</v>
      </c>
      <c r="F153">
        <v>0</v>
      </c>
      <c r="G153">
        <v>-0.109089272491213</v>
      </c>
      <c r="H153">
        <v>2.5177901838542599E-2</v>
      </c>
      <c r="I153">
        <v>0.34610802351387598</v>
      </c>
      <c r="J153">
        <v>0.118538607664537</v>
      </c>
      <c r="K153">
        <v>3.2093536125026897E-2</v>
      </c>
      <c r="L153">
        <v>0</v>
      </c>
      <c r="M153">
        <v>0</v>
      </c>
      <c r="N153" s="90">
        <v>1.4149568840192401E-8</v>
      </c>
      <c r="O153">
        <v>0</v>
      </c>
      <c r="P153">
        <v>0</v>
      </c>
      <c r="Q153">
        <v>0</v>
      </c>
      <c r="R153" s="90">
        <v>6.2798312174594995E-10</v>
      </c>
      <c r="S153">
        <v>0</v>
      </c>
      <c r="T153">
        <v>0</v>
      </c>
      <c r="U153">
        <v>0</v>
      </c>
      <c r="V153">
        <v>0</v>
      </c>
      <c r="W153">
        <v>0</v>
      </c>
      <c r="X153">
        <v>0</v>
      </c>
      <c r="Y153" s="90">
        <v>2.6035121006459401E-9</v>
      </c>
      <c r="Z153" s="90">
        <v>2.7605199916236302E-7</v>
      </c>
      <c r="AA153" s="90">
        <v>1.76836074942349E-7</v>
      </c>
      <c r="AB153" s="90">
        <v>2.2120037709000001E-9</v>
      </c>
      <c r="AC153">
        <v>0</v>
      </c>
      <c r="AD153">
        <v>0</v>
      </c>
      <c r="AE153">
        <v>0</v>
      </c>
      <c r="AF153">
        <v>0</v>
      </c>
      <c r="AG153">
        <v>0</v>
      </c>
      <c r="AH153">
        <v>0</v>
      </c>
      <c r="AI153">
        <v>0</v>
      </c>
      <c r="AJ153">
        <v>0</v>
      </c>
      <c r="AK153">
        <v>0</v>
      </c>
      <c r="AL153">
        <v>0</v>
      </c>
      <c r="AM153">
        <v>0</v>
      </c>
      <c r="AN153" s="90">
        <v>-8.6155017776757908E-12</v>
      </c>
      <c r="AO153" s="90">
        <v>-9.1072982488782295E-18</v>
      </c>
      <c r="AP153" s="90">
        <v>3.28309970355766E-18</v>
      </c>
      <c r="AQ153" s="90">
        <v>7.95800959415215E-8</v>
      </c>
      <c r="AR153" s="90">
        <v>-2.3484957468317101E-14</v>
      </c>
      <c r="AS153" s="90">
        <v>-7.7461511834573405E-13</v>
      </c>
      <c r="AT153">
        <v>0</v>
      </c>
      <c r="AU153">
        <v>0</v>
      </c>
      <c r="AV153">
        <v>0</v>
      </c>
      <c r="AW153">
        <v>0</v>
      </c>
      <c r="AX153">
        <v>0</v>
      </c>
      <c r="AY153">
        <v>0</v>
      </c>
      <c r="AZ153">
        <v>0</v>
      </c>
      <c r="BA153">
        <v>0</v>
      </c>
      <c r="BB153">
        <v>0</v>
      </c>
      <c r="BC153">
        <v>0</v>
      </c>
      <c r="BD153">
        <v>0</v>
      </c>
      <c r="BE153">
        <v>0</v>
      </c>
      <c r="BF153">
        <v>0</v>
      </c>
      <c r="BG153">
        <v>0</v>
      </c>
      <c r="BH153">
        <v>0</v>
      </c>
      <c r="BI153">
        <v>6.8506357132514795E-2</v>
      </c>
      <c r="BJ153">
        <v>8.6148076437065502E-3</v>
      </c>
    </row>
    <row r="154" spans="1:62" x14ac:dyDescent="0.25">
      <c r="A154">
        <v>1901</v>
      </c>
      <c r="B154">
        <v>-4.6293942108672798E-2</v>
      </c>
      <c r="C154">
        <v>0.21663124331307099</v>
      </c>
      <c r="D154">
        <v>-5.3081686425755101E-2</v>
      </c>
      <c r="E154">
        <v>-0.319187580950131</v>
      </c>
      <c r="F154">
        <v>0</v>
      </c>
      <c r="G154">
        <v>-0.110916009453462</v>
      </c>
      <c r="H154">
        <v>2.5504652656532002E-2</v>
      </c>
      <c r="I154">
        <v>0.35210432409706699</v>
      </c>
      <c r="J154">
        <v>0.120378450100792</v>
      </c>
      <c r="K154">
        <v>3.2690469846302701E-2</v>
      </c>
      <c r="L154">
        <v>0</v>
      </c>
      <c r="M154">
        <v>0</v>
      </c>
      <c r="N154" s="90">
        <v>1.4432560216994601E-8</v>
      </c>
      <c r="O154">
        <v>0</v>
      </c>
      <c r="P154">
        <v>0</v>
      </c>
      <c r="Q154">
        <v>0</v>
      </c>
      <c r="R154" s="90">
        <v>6.4054278417212398E-10</v>
      </c>
      <c r="S154">
        <v>0</v>
      </c>
      <c r="T154">
        <v>0</v>
      </c>
      <c r="U154">
        <v>0</v>
      </c>
      <c r="V154">
        <v>0</v>
      </c>
      <c r="W154">
        <v>0</v>
      </c>
      <c r="X154">
        <v>0</v>
      </c>
      <c r="Y154" s="90">
        <v>2.6555823426677101E-9</v>
      </c>
      <c r="Z154" s="90">
        <v>2.8591099913250901E-7</v>
      </c>
      <c r="AA154" s="90">
        <v>1.8269822516605399E-7</v>
      </c>
      <c r="AB154" s="90">
        <v>2.6998999999730002E-9</v>
      </c>
      <c r="AC154">
        <v>0</v>
      </c>
      <c r="AD154">
        <v>0</v>
      </c>
      <c r="AE154">
        <v>0</v>
      </c>
      <c r="AF154">
        <v>0</v>
      </c>
      <c r="AG154">
        <v>0</v>
      </c>
      <c r="AH154">
        <v>0</v>
      </c>
      <c r="AI154">
        <v>0</v>
      </c>
      <c r="AJ154">
        <v>0</v>
      </c>
      <c r="AK154">
        <v>0</v>
      </c>
      <c r="AL154">
        <v>0</v>
      </c>
      <c r="AM154">
        <v>0</v>
      </c>
      <c r="AN154" s="90">
        <v>1.09331669914414E-11</v>
      </c>
      <c r="AO154" s="90">
        <v>-9.1072982488782295E-18</v>
      </c>
      <c r="AP154" s="90">
        <v>-4.2825985813177402E-18</v>
      </c>
      <c r="AQ154" s="90">
        <v>7.9580095934609698E-8</v>
      </c>
      <c r="AR154" s="90">
        <v>3.0280790895564902E-14</v>
      </c>
      <c r="AS154" s="90">
        <v>-7.7476698923559397E-13</v>
      </c>
      <c r="AT154">
        <v>0</v>
      </c>
      <c r="AU154">
        <v>0</v>
      </c>
      <c r="AV154">
        <v>0</v>
      </c>
      <c r="AW154">
        <v>0</v>
      </c>
      <c r="AX154">
        <v>0</v>
      </c>
      <c r="AY154">
        <v>0</v>
      </c>
      <c r="AZ154">
        <v>0</v>
      </c>
      <c r="BA154">
        <v>0</v>
      </c>
      <c r="BB154">
        <v>0</v>
      </c>
      <c r="BC154">
        <v>0</v>
      </c>
      <c r="BD154">
        <v>0</v>
      </c>
      <c r="BE154">
        <v>0</v>
      </c>
      <c r="BF154">
        <v>0</v>
      </c>
      <c r="BG154">
        <v>0</v>
      </c>
      <c r="BH154">
        <v>0</v>
      </c>
      <c r="BI154">
        <v>6.9908907121147806E-2</v>
      </c>
      <c r="BJ154">
        <v>8.7578310081559505E-3</v>
      </c>
    </row>
    <row r="155" spans="1:62" x14ac:dyDescent="0.25">
      <c r="A155">
        <v>1902</v>
      </c>
      <c r="B155">
        <v>-4.41410612492978E-2</v>
      </c>
      <c r="C155">
        <v>0.13251101461794601</v>
      </c>
      <c r="D155">
        <v>-5.49721313735618E-2</v>
      </c>
      <c r="E155">
        <v>-0.32231835085221</v>
      </c>
      <c r="F155">
        <v>0</v>
      </c>
      <c r="G155">
        <v>-0.112741845651695</v>
      </c>
      <c r="H155">
        <v>2.5414048362284201E-2</v>
      </c>
      <c r="I155">
        <v>0.35783503671116801</v>
      </c>
      <c r="J155">
        <v>0.12259874981897299</v>
      </c>
      <c r="K155">
        <v>3.3607792127315503E-2</v>
      </c>
      <c r="L155">
        <v>0</v>
      </c>
      <c r="M155">
        <v>0</v>
      </c>
      <c r="N155" s="90">
        <v>1.47155515937969E-8</v>
      </c>
      <c r="O155">
        <v>0</v>
      </c>
      <c r="P155">
        <v>0</v>
      </c>
      <c r="Q155">
        <v>0</v>
      </c>
      <c r="R155" s="90">
        <v>6.5310244659829904E-10</v>
      </c>
      <c r="S155">
        <v>0</v>
      </c>
      <c r="T155">
        <v>0</v>
      </c>
      <c r="U155">
        <v>0</v>
      </c>
      <c r="V155">
        <v>0</v>
      </c>
      <c r="W155">
        <v>0</v>
      </c>
      <c r="X155">
        <v>0</v>
      </c>
      <c r="Y155" s="90">
        <v>2.7076525846684099E-9</v>
      </c>
      <c r="Z155" s="90">
        <v>5.2252699907391599E-7</v>
      </c>
      <c r="AA155" s="90">
        <v>2.3066174880417299E-7</v>
      </c>
      <c r="AB155" s="90">
        <v>4.049849999973E-9</v>
      </c>
      <c r="AC155">
        <v>0</v>
      </c>
      <c r="AD155">
        <v>0</v>
      </c>
      <c r="AE155">
        <v>0</v>
      </c>
      <c r="AF155">
        <v>0</v>
      </c>
      <c r="AG155">
        <v>0</v>
      </c>
      <c r="AH155">
        <v>0</v>
      </c>
      <c r="AI155">
        <v>0</v>
      </c>
      <c r="AJ155">
        <v>0</v>
      </c>
      <c r="AK155">
        <v>0</v>
      </c>
      <c r="AL155">
        <v>0</v>
      </c>
      <c r="AM155">
        <v>0</v>
      </c>
      <c r="AN155" s="90">
        <v>-1.4072862079864601E-11</v>
      </c>
      <c r="AO155">
        <v>0</v>
      </c>
      <c r="AP155" s="90">
        <v>5.6954495373379101E-18</v>
      </c>
      <c r="AQ155" s="90">
        <v>7.9580095943825403E-8</v>
      </c>
      <c r="AR155" s="90">
        <v>-3.9626993093150301E-14</v>
      </c>
      <c r="AS155" s="90">
        <v>-7.7458585483971397E-13</v>
      </c>
      <c r="AT155">
        <v>0</v>
      </c>
      <c r="AU155">
        <v>0</v>
      </c>
      <c r="AV155">
        <v>0</v>
      </c>
      <c r="AW155">
        <v>0</v>
      </c>
      <c r="AX155">
        <v>0</v>
      </c>
      <c r="AY155">
        <v>0</v>
      </c>
      <c r="AZ155">
        <v>0</v>
      </c>
      <c r="BA155">
        <v>0</v>
      </c>
      <c r="BB155">
        <v>0</v>
      </c>
      <c r="BC155">
        <v>0</v>
      </c>
      <c r="BD155">
        <v>0</v>
      </c>
      <c r="BE155">
        <v>0</v>
      </c>
      <c r="BF155">
        <v>0</v>
      </c>
      <c r="BG155">
        <v>0</v>
      </c>
      <c r="BH155">
        <v>0</v>
      </c>
      <c r="BI155">
        <v>7.0658854143509905E-2</v>
      </c>
      <c r="BJ155">
        <v>8.9308633043024103E-3</v>
      </c>
    </row>
    <row r="156" spans="1:62" x14ac:dyDescent="0.25">
      <c r="A156">
        <v>1903</v>
      </c>
      <c r="B156">
        <v>-2.5825973358672798E-2</v>
      </c>
      <c r="C156">
        <v>-0.19817837447155101</v>
      </c>
      <c r="D156">
        <v>-5.9637995244169101E-2</v>
      </c>
      <c r="E156">
        <v>-0.33373825021199299</v>
      </c>
      <c r="F156">
        <v>0</v>
      </c>
      <c r="G156">
        <v>-0.114567093753625</v>
      </c>
      <c r="H156">
        <v>2.5732669649449799E-2</v>
      </c>
      <c r="I156">
        <v>0.36376301850769399</v>
      </c>
      <c r="J156">
        <v>0.124881475922841</v>
      </c>
      <c r="K156">
        <v>3.4693643919261101E-2</v>
      </c>
      <c r="L156">
        <v>0</v>
      </c>
      <c r="M156">
        <v>0</v>
      </c>
      <c r="N156" s="90">
        <v>1.4998542970599199E-8</v>
      </c>
      <c r="O156">
        <v>0</v>
      </c>
      <c r="P156">
        <v>0</v>
      </c>
      <c r="Q156">
        <v>0</v>
      </c>
      <c r="R156" s="90">
        <v>6.6566210905180002E-10</v>
      </c>
      <c r="S156">
        <v>0</v>
      </c>
      <c r="T156">
        <v>0</v>
      </c>
      <c r="U156">
        <v>0</v>
      </c>
      <c r="V156">
        <v>0</v>
      </c>
      <c r="W156">
        <v>0</v>
      </c>
      <c r="X156">
        <v>0</v>
      </c>
      <c r="Y156" s="90">
        <v>2.7597228266901799E-9</v>
      </c>
      <c r="Z156" s="90">
        <v>7.8871999900382402E-7</v>
      </c>
      <c r="AA156" s="90">
        <v>2.9116274304150601E-7</v>
      </c>
      <c r="AB156" s="90">
        <v>6.7497499999729998E-9</v>
      </c>
      <c r="AC156">
        <v>0</v>
      </c>
      <c r="AD156">
        <v>0</v>
      </c>
      <c r="AE156">
        <v>0</v>
      </c>
      <c r="AF156">
        <v>0</v>
      </c>
      <c r="AG156">
        <v>0</v>
      </c>
      <c r="AH156">
        <v>0</v>
      </c>
      <c r="AI156">
        <v>0</v>
      </c>
      <c r="AJ156">
        <v>0</v>
      </c>
      <c r="AK156">
        <v>0</v>
      </c>
      <c r="AL156">
        <v>0</v>
      </c>
      <c r="AM156">
        <v>0</v>
      </c>
      <c r="AN156" s="90">
        <v>1.83726796932704E-11</v>
      </c>
      <c r="AO156">
        <v>0</v>
      </c>
      <c r="AP156" s="90">
        <v>-7.7384930061152802E-18</v>
      </c>
      <c r="AQ156" s="90">
        <v>7.9580095944990894E-8</v>
      </c>
      <c r="AR156" s="90">
        <v>5.2632757093634597E-14</v>
      </c>
      <c r="AS156" s="90">
        <v>-7.7455485025747101E-13</v>
      </c>
      <c r="AT156">
        <v>0</v>
      </c>
      <c r="AU156">
        <v>0</v>
      </c>
      <c r="AV156">
        <v>0</v>
      </c>
      <c r="AW156">
        <v>0</v>
      </c>
      <c r="AX156">
        <v>0</v>
      </c>
      <c r="AY156">
        <v>0</v>
      </c>
      <c r="AZ156">
        <v>0</v>
      </c>
      <c r="BA156">
        <v>0</v>
      </c>
      <c r="BB156">
        <v>0</v>
      </c>
      <c r="BC156">
        <v>0</v>
      </c>
      <c r="BD156">
        <v>0</v>
      </c>
      <c r="BE156">
        <v>0</v>
      </c>
      <c r="BF156">
        <v>0</v>
      </c>
      <c r="BG156">
        <v>0</v>
      </c>
      <c r="BH156">
        <v>0</v>
      </c>
      <c r="BI156">
        <v>7.1306679822776206E-2</v>
      </c>
      <c r="BJ156">
        <v>9.1092383334372608E-3</v>
      </c>
    </row>
    <row r="157" spans="1:62" x14ac:dyDescent="0.25">
      <c r="A157">
        <v>1904</v>
      </c>
      <c r="B157">
        <v>7.4656770319521002E-3</v>
      </c>
      <c r="C157">
        <v>2.1179427096225199E-2</v>
      </c>
      <c r="D157">
        <v>-6.2543553802560103E-2</v>
      </c>
      <c r="E157">
        <v>-0.34772592051068901</v>
      </c>
      <c r="F157">
        <v>0</v>
      </c>
      <c r="G157">
        <v>-0.116392173601085</v>
      </c>
      <c r="H157">
        <v>2.6728326294903602E-2</v>
      </c>
      <c r="I157">
        <v>0.36914919961422099</v>
      </c>
      <c r="J157">
        <v>0.12787612541228299</v>
      </c>
      <c r="K157">
        <v>3.5709270360549702E-2</v>
      </c>
      <c r="L157">
        <v>0</v>
      </c>
      <c r="M157">
        <v>0</v>
      </c>
      <c r="N157" s="90">
        <v>1.5281534347412699E-8</v>
      </c>
      <c r="O157">
        <v>0</v>
      </c>
      <c r="P157">
        <v>0</v>
      </c>
      <c r="Q157">
        <v>0</v>
      </c>
      <c r="R157" s="90">
        <v>6.7822177147797498E-10</v>
      </c>
      <c r="S157">
        <v>0</v>
      </c>
      <c r="T157">
        <v>0</v>
      </c>
      <c r="U157">
        <v>0</v>
      </c>
      <c r="V157">
        <v>0</v>
      </c>
      <c r="W157">
        <v>0</v>
      </c>
      <c r="X157">
        <v>0</v>
      </c>
      <c r="Y157" s="90">
        <v>2.8117930686908701E-9</v>
      </c>
      <c r="Z157" s="90">
        <v>1.0647719989255599E-6</v>
      </c>
      <c r="AA157" s="90">
        <v>3.6068167178857899E-7</v>
      </c>
      <c r="AB157" s="90">
        <v>9.4496499999999995E-9</v>
      </c>
      <c r="AC157">
        <v>0</v>
      </c>
      <c r="AD157">
        <v>0</v>
      </c>
      <c r="AE157">
        <v>0</v>
      </c>
      <c r="AF157">
        <v>0</v>
      </c>
      <c r="AG157">
        <v>0</v>
      </c>
      <c r="AH157">
        <v>0</v>
      </c>
      <c r="AI157">
        <v>0</v>
      </c>
      <c r="AJ157">
        <v>0</v>
      </c>
      <c r="AK157">
        <v>0</v>
      </c>
      <c r="AL157">
        <v>0</v>
      </c>
      <c r="AM157">
        <v>0</v>
      </c>
      <c r="AN157" s="90">
        <v>-2.43274974639809E-11</v>
      </c>
      <c r="AO157">
        <v>0</v>
      </c>
      <c r="AP157" s="90">
        <v>1.06217931585689E-17</v>
      </c>
      <c r="AQ157" s="90">
        <v>7.9580095943581497E-8</v>
      </c>
      <c r="AR157" s="90">
        <v>-7.0952358571796305E-14</v>
      </c>
      <c r="AS157" s="90">
        <v>-7.7455482018780098E-13</v>
      </c>
      <c r="AT157">
        <v>0</v>
      </c>
      <c r="AU157">
        <v>0</v>
      </c>
      <c r="AV157">
        <v>0</v>
      </c>
      <c r="AW157">
        <v>0</v>
      </c>
      <c r="AX157">
        <v>0</v>
      </c>
      <c r="AY157">
        <v>0</v>
      </c>
      <c r="AZ157">
        <v>0</v>
      </c>
      <c r="BA157">
        <v>0</v>
      </c>
      <c r="BB157">
        <v>0</v>
      </c>
      <c r="BC157">
        <v>0</v>
      </c>
      <c r="BD157">
        <v>0</v>
      </c>
      <c r="BE157">
        <v>0</v>
      </c>
      <c r="BF157">
        <v>0</v>
      </c>
      <c r="BG157">
        <v>0</v>
      </c>
      <c r="BH157">
        <v>0</v>
      </c>
      <c r="BI157">
        <v>7.5199781873242805E-2</v>
      </c>
      <c r="BJ157">
        <v>9.3438234217922897E-3</v>
      </c>
    </row>
    <row r="158" spans="1:62" x14ac:dyDescent="0.25">
      <c r="A158">
        <v>1905</v>
      </c>
      <c r="B158">
        <v>-7.2144743352352998E-3</v>
      </c>
      <c r="C158">
        <v>0.15132702959545299</v>
      </c>
      <c r="D158">
        <v>-6.6964988827309696E-2</v>
      </c>
      <c r="E158">
        <v>-0.36340604113409902</v>
      </c>
      <c r="F158">
        <v>0</v>
      </c>
      <c r="G158">
        <v>-0.11821752274104</v>
      </c>
      <c r="H158">
        <v>2.77297785311931E-2</v>
      </c>
      <c r="I158">
        <v>0.37517726805108598</v>
      </c>
      <c r="J158">
        <v>0.13086002105200001</v>
      </c>
      <c r="K158">
        <v>3.6713160251093099E-2</v>
      </c>
      <c r="L158">
        <v>0</v>
      </c>
      <c r="M158">
        <v>0</v>
      </c>
      <c r="N158" s="90">
        <v>1.5564525724214899E-8</v>
      </c>
      <c r="O158">
        <v>0</v>
      </c>
      <c r="P158">
        <v>0</v>
      </c>
      <c r="Q158">
        <v>0</v>
      </c>
      <c r="R158" s="90">
        <v>6.90781433904149E-10</v>
      </c>
      <c r="S158">
        <v>0</v>
      </c>
      <c r="T158">
        <v>0</v>
      </c>
      <c r="U158">
        <v>0</v>
      </c>
      <c r="V158">
        <v>0</v>
      </c>
      <c r="W158">
        <v>0</v>
      </c>
      <c r="X158">
        <v>0</v>
      </c>
      <c r="Y158" s="90">
        <v>2.8638633107126398E-9</v>
      </c>
      <c r="Z158" s="90">
        <v>1.3999779988563901E-6</v>
      </c>
      <c r="AA158" s="90">
        <v>4.4772134788228202E-7</v>
      </c>
      <c r="AB158" s="90">
        <v>1.34995E-8</v>
      </c>
      <c r="AC158">
        <v>0</v>
      </c>
      <c r="AD158">
        <v>0</v>
      </c>
      <c r="AE158">
        <v>0</v>
      </c>
      <c r="AF158">
        <v>0</v>
      </c>
      <c r="AG158">
        <v>0</v>
      </c>
      <c r="AH158">
        <v>0</v>
      </c>
      <c r="AI158">
        <v>0</v>
      </c>
      <c r="AJ158">
        <v>0</v>
      </c>
      <c r="AK158">
        <v>0</v>
      </c>
      <c r="AL158">
        <v>0</v>
      </c>
      <c r="AM158">
        <v>0</v>
      </c>
      <c r="AN158" s="90">
        <v>3.2669013929272899E-11</v>
      </c>
      <c r="AO158">
        <v>0</v>
      </c>
      <c r="AP158" s="90">
        <v>-1.4782418995482E-17</v>
      </c>
      <c r="AQ158" s="90">
        <v>7.9580095945587298E-8</v>
      </c>
      <c r="AR158" s="90">
        <v>7.0208595881471301E-15</v>
      </c>
      <c r="AS158" s="90">
        <v>-7.7455485025747101E-13</v>
      </c>
      <c r="AT158">
        <v>0</v>
      </c>
      <c r="AU158">
        <v>0</v>
      </c>
      <c r="AV158">
        <v>0</v>
      </c>
      <c r="AW158">
        <v>0</v>
      </c>
      <c r="AX158">
        <v>0</v>
      </c>
      <c r="AY158">
        <v>0</v>
      </c>
      <c r="AZ158">
        <v>0</v>
      </c>
      <c r="BA158">
        <v>0</v>
      </c>
      <c r="BB158">
        <v>0</v>
      </c>
      <c r="BC158">
        <v>0</v>
      </c>
      <c r="BD158">
        <v>0</v>
      </c>
      <c r="BE158">
        <v>0</v>
      </c>
      <c r="BF158">
        <v>0</v>
      </c>
      <c r="BG158">
        <v>0</v>
      </c>
      <c r="BH158">
        <v>0</v>
      </c>
      <c r="BI158">
        <v>7.7925231604110204E-2</v>
      </c>
      <c r="BJ158">
        <v>9.5783306903297807E-3</v>
      </c>
    </row>
    <row r="159" spans="1:62" x14ac:dyDescent="0.25">
      <c r="A159">
        <v>1906</v>
      </c>
      <c r="B159">
        <v>1.67948274225771E-2</v>
      </c>
      <c r="C159">
        <v>0.18246522417720301</v>
      </c>
      <c r="D159">
        <v>-7.1403476220588999E-2</v>
      </c>
      <c r="E159">
        <v>-0.37537297306991801</v>
      </c>
      <c r="F159">
        <v>0</v>
      </c>
      <c r="G159">
        <v>-0.120043470534102</v>
      </c>
      <c r="H159">
        <v>2.82721252044262E-2</v>
      </c>
      <c r="I159">
        <v>0.38190107035857701</v>
      </c>
      <c r="J159">
        <v>0.134012551802068</v>
      </c>
      <c r="K159">
        <v>3.77229506041553E-2</v>
      </c>
      <c r="L159">
        <v>0</v>
      </c>
      <c r="M159">
        <v>0</v>
      </c>
      <c r="N159" s="90">
        <v>1.5847517101017201E-8</v>
      </c>
      <c r="O159">
        <v>0</v>
      </c>
      <c r="P159">
        <v>0</v>
      </c>
      <c r="Q159">
        <v>0</v>
      </c>
      <c r="R159" s="90">
        <v>7.0334109635764905E-10</v>
      </c>
      <c r="S159">
        <v>0</v>
      </c>
      <c r="T159">
        <v>0</v>
      </c>
      <c r="U159">
        <v>0</v>
      </c>
      <c r="V159">
        <v>0</v>
      </c>
      <c r="W159">
        <v>0</v>
      </c>
      <c r="X159">
        <v>0</v>
      </c>
      <c r="Y159" s="90">
        <v>2.9159335527344099E-9</v>
      </c>
      <c r="Z159" s="90">
        <v>1.84363299878757E-6</v>
      </c>
      <c r="AA159" s="90">
        <v>5.7302358671918599E-7</v>
      </c>
      <c r="AB159" s="90">
        <v>1.61994E-8</v>
      </c>
      <c r="AC159">
        <v>0</v>
      </c>
      <c r="AD159">
        <v>0</v>
      </c>
      <c r="AE159">
        <v>0</v>
      </c>
      <c r="AF159">
        <v>0</v>
      </c>
      <c r="AG159">
        <v>0</v>
      </c>
      <c r="AH159">
        <v>0</v>
      </c>
      <c r="AI159">
        <v>0</v>
      </c>
      <c r="AJ159">
        <v>0</v>
      </c>
      <c r="AK159">
        <v>0</v>
      </c>
      <c r="AL159">
        <v>0</v>
      </c>
      <c r="AM159">
        <v>0</v>
      </c>
      <c r="AN159" s="90">
        <v>-4.4489262935885399E-11</v>
      </c>
      <c r="AO159">
        <v>0</v>
      </c>
      <c r="AP159" s="90">
        <v>2.0945430719704299E-17</v>
      </c>
      <c r="AQ159" s="90">
        <v>7.9580095942985199E-8</v>
      </c>
      <c r="AR159" s="90">
        <v>-8.7214729795753701E-13</v>
      </c>
      <c r="AS159" s="90">
        <v>-7.7455479032988999E-13</v>
      </c>
      <c r="AT159">
        <v>0</v>
      </c>
      <c r="AU159">
        <v>0</v>
      </c>
      <c r="AV159">
        <v>0</v>
      </c>
      <c r="AW159">
        <v>0</v>
      </c>
      <c r="AX159">
        <v>0</v>
      </c>
      <c r="AY159">
        <v>0</v>
      </c>
      <c r="AZ159">
        <v>0</v>
      </c>
      <c r="BA159">
        <v>0</v>
      </c>
      <c r="BB159">
        <v>0</v>
      </c>
      <c r="BC159">
        <v>0</v>
      </c>
      <c r="BD159">
        <v>0</v>
      </c>
      <c r="BE159">
        <v>0</v>
      </c>
      <c r="BF159">
        <v>0</v>
      </c>
      <c r="BG159">
        <v>0</v>
      </c>
      <c r="BH159">
        <v>0</v>
      </c>
      <c r="BI159">
        <v>7.9631529698360001E-2</v>
      </c>
      <c r="BJ159">
        <v>9.8269099286266998E-3</v>
      </c>
    </row>
    <row r="160" spans="1:62" x14ac:dyDescent="0.25">
      <c r="A160">
        <v>1907</v>
      </c>
      <c r="B160">
        <v>3.8151399225771002E-3</v>
      </c>
      <c r="C160">
        <v>-0.169953800888095</v>
      </c>
      <c r="D160">
        <v>-8.0519390990061501E-2</v>
      </c>
      <c r="E160">
        <v>-0.40925866005551798</v>
      </c>
      <c r="F160">
        <v>0</v>
      </c>
      <c r="G160">
        <v>-0.121870450083258</v>
      </c>
      <c r="H160">
        <v>3.0491308150204999E-2</v>
      </c>
      <c r="I160">
        <v>0.38977979136611202</v>
      </c>
      <c r="J160">
        <v>0.13738423745682199</v>
      </c>
      <c r="K160">
        <v>3.8806802052685101E-2</v>
      </c>
      <c r="L160">
        <v>0</v>
      </c>
      <c r="M160">
        <v>0</v>
      </c>
      <c r="N160" s="90">
        <v>1.61305084778195E-8</v>
      </c>
      <c r="O160">
        <v>0</v>
      </c>
      <c r="P160">
        <v>0</v>
      </c>
      <c r="Q160">
        <v>0</v>
      </c>
      <c r="R160" s="90">
        <v>7.1590075878382401E-10</v>
      </c>
      <c r="S160">
        <v>0</v>
      </c>
      <c r="T160">
        <v>0</v>
      </c>
      <c r="U160">
        <v>0</v>
      </c>
      <c r="V160">
        <v>0</v>
      </c>
      <c r="W160">
        <v>0</v>
      </c>
      <c r="X160">
        <v>0</v>
      </c>
      <c r="Y160" s="90">
        <v>2.96800379473511E-9</v>
      </c>
      <c r="Z160" s="90">
        <v>2.43517299871806E-6</v>
      </c>
      <c r="AA160" s="90">
        <v>7.4955745546964496E-7</v>
      </c>
      <c r="AB160" s="90">
        <v>2.2949149999973002E-8</v>
      </c>
      <c r="AC160">
        <v>0</v>
      </c>
      <c r="AD160">
        <v>0</v>
      </c>
      <c r="AE160">
        <v>0</v>
      </c>
      <c r="AF160">
        <v>0</v>
      </c>
      <c r="AG160">
        <v>0</v>
      </c>
      <c r="AH160">
        <v>0</v>
      </c>
      <c r="AI160">
        <v>0</v>
      </c>
      <c r="AJ160">
        <v>0</v>
      </c>
      <c r="AK160">
        <v>0</v>
      </c>
      <c r="AL160">
        <v>0</v>
      </c>
      <c r="AM160">
        <v>0</v>
      </c>
      <c r="AN160" s="90">
        <v>6.1417481512310195E-11</v>
      </c>
      <c r="AO160">
        <v>0</v>
      </c>
      <c r="AP160" s="90">
        <v>-3.0032400177848399E-17</v>
      </c>
      <c r="AQ160" s="90">
        <v>7.9580095946454606E-8</v>
      </c>
      <c r="AR160" s="90">
        <v>-1.3803621331902301E-12</v>
      </c>
      <c r="AS160" s="90">
        <v>-7.7455488032714104E-13</v>
      </c>
      <c r="AT160">
        <v>0</v>
      </c>
      <c r="AU160">
        <v>0</v>
      </c>
      <c r="AV160">
        <v>0</v>
      </c>
      <c r="AW160">
        <v>0</v>
      </c>
      <c r="AX160">
        <v>0</v>
      </c>
      <c r="AY160">
        <v>0</v>
      </c>
      <c r="AZ160">
        <v>0</v>
      </c>
      <c r="BA160">
        <v>0</v>
      </c>
      <c r="BB160">
        <v>0</v>
      </c>
      <c r="BC160">
        <v>0</v>
      </c>
      <c r="BD160">
        <v>0</v>
      </c>
      <c r="BE160">
        <v>0</v>
      </c>
      <c r="BF160">
        <v>0</v>
      </c>
      <c r="BG160">
        <v>0</v>
      </c>
      <c r="BH160">
        <v>0</v>
      </c>
      <c r="BI160">
        <v>8.3932055023532307E-2</v>
      </c>
      <c r="BJ160">
        <v>1.0093717788314799E-2</v>
      </c>
    </row>
    <row r="161" spans="1:62" x14ac:dyDescent="0.25">
      <c r="A161">
        <v>1908</v>
      </c>
      <c r="B161">
        <v>1.1927444610077101E-2</v>
      </c>
      <c r="C161">
        <v>-9.83927509130786E-2</v>
      </c>
      <c r="D161">
        <v>-7.7621656942759604E-2</v>
      </c>
      <c r="E161">
        <v>-0.40156894681111199</v>
      </c>
      <c r="F161">
        <v>0</v>
      </c>
      <c r="G161">
        <v>-0.12369883663607301</v>
      </c>
      <c r="H161">
        <v>3.0179362863298E-2</v>
      </c>
      <c r="I161">
        <v>0.39735338808394999</v>
      </c>
      <c r="J161">
        <v>0.14011526830111701</v>
      </c>
      <c r="K161">
        <v>4.0030865547967601E-2</v>
      </c>
      <c r="L161">
        <v>0</v>
      </c>
      <c r="M161">
        <v>0</v>
      </c>
      <c r="N161" s="90">
        <v>1.64134998546218E-8</v>
      </c>
      <c r="O161">
        <v>0</v>
      </c>
      <c r="P161">
        <v>0</v>
      </c>
      <c r="Q161">
        <v>0</v>
      </c>
      <c r="R161" s="90">
        <v>7.2846042121E-10</v>
      </c>
      <c r="S161">
        <v>0</v>
      </c>
      <c r="T161">
        <v>0</v>
      </c>
      <c r="U161">
        <v>0</v>
      </c>
      <c r="V161">
        <v>0</v>
      </c>
      <c r="W161">
        <v>0</v>
      </c>
      <c r="X161">
        <v>0</v>
      </c>
      <c r="Y161" s="90">
        <v>3.0200740367568801E-9</v>
      </c>
      <c r="Z161" s="90">
        <v>3.1943159986397799E-6</v>
      </c>
      <c r="AA161" s="90">
        <v>9.8251434750056192E-7</v>
      </c>
      <c r="AB161" s="90">
        <v>2.9698899999972999E-8</v>
      </c>
      <c r="AC161">
        <v>0</v>
      </c>
      <c r="AD161">
        <v>0</v>
      </c>
      <c r="AE161">
        <v>0</v>
      </c>
      <c r="AF161">
        <v>0</v>
      </c>
      <c r="AG161">
        <v>0</v>
      </c>
      <c r="AH161">
        <v>0</v>
      </c>
      <c r="AI161">
        <v>0</v>
      </c>
      <c r="AJ161">
        <v>0</v>
      </c>
      <c r="AK161">
        <v>0</v>
      </c>
      <c r="AL161">
        <v>0</v>
      </c>
      <c r="AM161">
        <v>0</v>
      </c>
      <c r="AN161" s="90">
        <v>-8.5589887875535502E-11</v>
      </c>
      <c r="AO161">
        <v>0</v>
      </c>
      <c r="AP161" s="90">
        <v>4.37983796366253E-17</v>
      </c>
      <c r="AQ161" s="90">
        <v>7.9580095941250396E-8</v>
      </c>
      <c r="AR161" s="90">
        <v>-2.6639269674714999E-12</v>
      </c>
      <c r="AS161" s="90">
        <v>-7.7455476026021996E-13</v>
      </c>
      <c r="AT161">
        <v>0</v>
      </c>
      <c r="AU161">
        <v>0</v>
      </c>
      <c r="AV161">
        <v>0</v>
      </c>
      <c r="AW161">
        <v>0</v>
      </c>
      <c r="AX161">
        <v>0</v>
      </c>
      <c r="AY161">
        <v>0</v>
      </c>
      <c r="AZ161">
        <v>0</v>
      </c>
      <c r="BA161">
        <v>0</v>
      </c>
      <c r="BB161">
        <v>0</v>
      </c>
      <c r="BC161">
        <v>0</v>
      </c>
      <c r="BD161">
        <v>0</v>
      </c>
      <c r="BE161">
        <v>0</v>
      </c>
      <c r="BF161">
        <v>0</v>
      </c>
      <c r="BG161">
        <v>0</v>
      </c>
      <c r="BH161">
        <v>0</v>
      </c>
      <c r="BI161">
        <v>8.6306310824238702E-2</v>
      </c>
      <c r="BJ161">
        <v>1.0310645828421E-2</v>
      </c>
    </row>
    <row r="162" spans="1:62" x14ac:dyDescent="0.25">
      <c r="A162">
        <v>1909</v>
      </c>
      <c r="B162">
        <v>-4.9211882024227998E-3</v>
      </c>
      <c r="C162">
        <v>0.16108324972881</v>
      </c>
      <c r="D162">
        <v>-8.1350037503413297E-2</v>
      </c>
      <c r="E162">
        <v>-0.41049938870534403</v>
      </c>
      <c r="F162">
        <v>0</v>
      </c>
      <c r="G162">
        <v>-0.12552903740632701</v>
      </c>
      <c r="H162">
        <v>3.0520110771363799E-2</v>
      </c>
      <c r="I162">
        <v>0.40488035329397698</v>
      </c>
      <c r="J162">
        <v>0.14304994957455899</v>
      </c>
      <c r="K162">
        <v>4.1267618710387997E-2</v>
      </c>
      <c r="L162">
        <v>0</v>
      </c>
      <c r="M162">
        <v>0</v>
      </c>
      <c r="N162" s="90">
        <v>1.6696491231424099E-8</v>
      </c>
      <c r="O162">
        <v>0</v>
      </c>
      <c r="P162">
        <v>0</v>
      </c>
      <c r="Q162">
        <v>0</v>
      </c>
      <c r="R162" s="90">
        <v>7.4102008366349901E-10</v>
      </c>
      <c r="S162">
        <v>0</v>
      </c>
      <c r="T162">
        <v>0</v>
      </c>
      <c r="U162">
        <v>0</v>
      </c>
      <c r="V162">
        <v>0</v>
      </c>
      <c r="W162">
        <v>0</v>
      </c>
      <c r="X162">
        <v>0</v>
      </c>
      <c r="Y162" s="90">
        <v>3.0721442787575699E-9</v>
      </c>
      <c r="Z162" s="90">
        <v>3.6872659985708701E-6</v>
      </c>
      <c r="AA162" s="90">
        <v>1.13131271771535E-6</v>
      </c>
      <c r="AB162" s="90">
        <v>3.3748749999973001E-8</v>
      </c>
      <c r="AC162">
        <v>0</v>
      </c>
      <c r="AD162">
        <v>0</v>
      </c>
      <c r="AE162">
        <v>0</v>
      </c>
      <c r="AF162">
        <v>0</v>
      </c>
      <c r="AG162">
        <v>0</v>
      </c>
      <c r="AH162">
        <v>0</v>
      </c>
      <c r="AI162">
        <v>0</v>
      </c>
      <c r="AJ162">
        <v>0</v>
      </c>
      <c r="AK162">
        <v>0</v>
      </c>
      <c r="AL162">
        <v>0</v>
      </c>
      <c r="AM162">
        <v>0</v>
      </c>
      <c r="AN162" s="90">
        <v>1.2121210049913E-8</v>
      </c>
      <c r="AO162">
        <v>0</v>
      </c>
      <c r="AP162" s="90">
        <v>-6.4764139147063804E-17</v>
      </c>
      <c r="AQ162" s="90">
        <v>7.9580095949056705E-8</v>
      </c>
      <c r="AR162" s="90">
        <v>-2.8417971643414299E-12</v>
      </c>
      <c r="AS162" s="90">
        <v>-7.7455497053614902E-13</v>
      </c>
      <c r="AT162">
        <v>0</v>
      </c>
      <c r="AU162">
        <v>0</v>
      </c>
      <c r="AV162">
        <v>0</v>
      </c>
      <c r="AW162">
        <v>0</v>
      </c>
      <c r="AX162">
        <v>0</v>
      </c>
      <c r="AY162">
        <v>0</v>
      </c>
      <c r="AZ162">
        <v>0</v>
      </c>
      <c r="BA162">
        <v>0</v>
      </c>
      <c r="BB162">
        <v>0</v>
      </c>
      <c r="BC162">
        <v>0</v>
      </c>
      <c r="BD162">
        <v>0</v>
      </c>
      <c r="BE162">
        <v>0</v>
      </c>
      <c r="BF162">
        <v>0</v>
      </c>
      <c r="BG162">
        <v>0</v>
      </c>
      <c r="BH162">
        <v>0</v>
      </c>
      <c r="BI162">
        <v>8.7889093797526893E-2</v>
      </c>
      <c r="BJ162">
        <v>1.0544450035158999E-2</v>
      </c>
    </row>
    <row r="163" spans="1:62" x14ac:dyDescent="0.25">
      <c r="A163">
        <v>1910</v>
      </c>
      <c r="B163">
        <v>-1.7354855194610299E-2</v>
      </c>
      <c r="C163">
        <v>0.221016542841942</v>
      </c>
      <c r="D163">
        <v>-8.6763707467266707E-2</v>
      </c>
      <c r="E163">
        <v>-0.43053468892614</v>
      </c>
      <c r="F163">
        <v>0</v>
      </c>
      <c r="G163">
        <v>-0.12672127351301901</v>
      </c>
      <c r="H163">
        <v>3.1826727336566399E-2</v>
      </c>
      <c r="I163">
        <v>0.41282003108151899</v>
      </c>
      <c r="J163">
        <v>0.14601656613209499</v>
      </c>
      <c r="K163">
        <v>4.2592749613476401E-2</v>
      </c>
      <c r="L163">
        <v>0</v>
      </c>
      <c r="M163">
        <v>0</v>
      </c>
      <c r="N163" s="90">
        <v>1.6979482608226402E-8</v>
      </c>
      <c r="O163">
        <v>0</v>
      </c>
      <c r="P163">
        <v>0</v>
      </c>
      <c r="Q163">
        <v>0</v>
      </c>
      <c r="R163" s="90">
        <v>7.5357974608967397E-10</v>
      </c>
      <c r="S163">
        <v>0</v>
      </c>
      <c r="T163">
        <v>0</v>
      </c>
      <c r="U163">
        <v>0</v>
      </c>
      <c r="V163">
        <v>0</v>
      </c>
      <c r="W163">
        <v>0</v>
      </c>
      <c r="X163">
        <v>0</v>
      </c>
      <c r="Y163" s="90">
        <v>3.1242145207793499E-9</v>
      </c>
      <c r="Z163" s="90">
        <v>4.7618969984917996E-6</v>
      </c>
      <c r="AA163" s="90">
        <v>1.46415133109976E-6</v>
      </c>
      <c r="AB163" s="90">
        <v>4.3198400000000003E-8</v>
      </c>
      <c r="AC163">
        <v>0</v>
      </c>
      <c r="AD163">
        <v>0</v>
      </c>
      <c r="AE163">
        <v>0</v>
      </c>
      <c r="AF163">
        <v>0</v>
      </c>
      <c r="AG163">
        <v>0</v>
      </c>
      <c r="AH163">
        <v>0</v>
      </c>
      <c r="AI163">
        <v>0</v>
      </c>
      <c r="AJ163">
        <v>0</v>
      </c>
      <c r="AK163">
        <v>0</v>
      </c>
      <c r="AL163">
        <v>0</v>
      </c>
      <c r="AM163">
        <v>0</v>
      </c>
      <c r="AN163" s="90">
        <v>5.4642206569105602E-8</v>
      </c>
      <c r="AO163">
        <v>0</v>
      </c>
      <c r="AP163" s="90">
        <v>9.72359942130046E-17</v>
      </c>
      <c r="AQ163" s="90">
        <v>7.9580095937537097E-8</v>
      </c>
      <c r="AR163" s="90">
        <v>-4.6396787778922499E-12</v>
      </c>
      <c r="AS163" s="90">
        <v>-7.7455464019329999E-13</v>
      </c>
      <c r="AT163">
        <v>0</v>
      </c>
      <c r="AU163">
        <v>0</v>
      </c>
      <c r="AV163">
        <v>0</v>
      </c>
      <c r="AW163">
        <v>0</v>
      </c>
      <c r="AX163">
        <v>0</v>
      </c>
      <c r="AY163">
        <v>0</v>
      </c>
      <c r="AZ163">
        <v>0</v>
      </c>
      <c r="BA163">
        <v>0</v>
      </c>
      <c r="BB163">
        <v>0</v>
      </c>
      <c r="BC163">
        <v>0</v>
      </c>
      <c r="BD163">
        <v>0</v>
      </c>
      <c r="BE163">
        <v>0</v>
      </c>
      <c r="BF163">
        <v>0</v>
      </c>
      <c r="BG163">
        <v>0</v>
      </c>
      <c r="BH163">
        <v>0</v>
      </c>
      <c r="BI163">
        <v>9.1298390553676195E-2</v>
      </c>
      <c r="BJ163">
        <v>1.07815817099559E-2</v>
      </c>
    </row>
    <row r="164" spans="1:62" x14ac:dyDescent="0.25">
      <c r="A164">
        <v>1911</v>
      </c>
      <c r="B164">
        <v>-3.5326730194610301E-2</v>
      </c>
      <c r="C164">
        <v>0.17920674233380299</v>
      </c>
      <c r="D164">
        <v>-8.5969461321827895E-2</v>
      </c>
      <c r="E164">
        <v>-0.42391990898156501</v>
      </c>
      <c r="F164">
        <v>0</v>
      </c>
      <c r="G164">
        <v>-0.12727590905890199</v>
      </c>
      <c r="H164">
        <v>3.1351619650667399E-2</v>
      </c>
      <c r="I164">
        <v>0.42095115241383102</v>
      </c>
      <c r="J164">
        <v>0.14858337999878601</v>
      </c>
      <c r="K164">
        <v>4.4071171314050799E-2</v>
      </c>
      <c r="L164">
        <v>0</v>
      </c>
      <c r="M164">
        <v>0</v>
      </c>
      <c r="N164" s="90">
        <v>1.7262473985028701E-8</v>
      </c>
      <c r="O164">
        <v>0</v>
      </c>
      <c r="P164">
        <v>0</v>
      </c>
      <c r="Q164">
        <v>0</v>
      </c>
      <c r="R164" s="90">
        <v>7.6613940851584996E-10</v>
      </c>
      <c r="S164">
        <v>0</v>
      </c>
      <c r="T164">
        <v>0</v>
      </c>
      <c r="U164">
        <v>0</v>
      </c>
      <c r="V164">
        <v>0</v>
      </c>
      <c r="W164">
        <v>0</v>
      </c>
      <c r="X164">
        <v>0</v>
      </c>
      <c r="Y164" s="90">
        <v>3.1762847627800401E-9</v>
      </c>
      <c r="Z164" s="90">
        <v>6.3689139983341302E-6</v>
      </c>
      <c r="AA164" s="90">
        <v>1.95753568729272E-6</v>
      </c>
      <c r="AB164" s="90">
        <v>5.6697899999972998E-8</v>
      </c>
      <c r="AC164">
        <v>0</v>
      </c>
      <c r="AD164">
        <v>0</v>
      </c>
      <c r="AE164">
        <v>0</v>
      </c>
      <c r="AF164">
        <v>0</v>
      </c>
      <c r="AG164">
        <v>0</v>
      </c>
      <c r="AH164">
        <v>0</v>
      </c>
      <c r="AI164">
        <v>0</v>
      </c>
      <c r="AJ164">
        <v>0</v>
      </c>
      <c r="AK164">
        <v>0</v>
      </c>
      <c r="AL164">
        <v>0</v>
      </c>
      <c r="AM164">
        <v>0</v>
      </c>
      <c r="AN164" s="90">
        <v>9.3459691935403303E-6</v>
      </c>
      <c r="AO164">
        <v>0</v>
      </c>
      <c r="AP164" s="90">
        <v>-1.48139286211199E-16</v>
      </c>
      <c r="AQ164" s="90">
        <v>7.9580095954504794E-8</v>
      </c>
      <c r="AR164" s="90">
        <v>-4.0440191885308903E-12</v>
      </c>
      <c r="AS164" s="90">
        <v>-7.7455515031889298E-13</v>
      </c>
      <c r="AT164">
        <v>0</v>
      </c>
      <c r="AU164">
        <v>0</v>
      </c>
      <c r="AV164">
        <v>0</v>
      </c>
      <c r="AW164">
        <v>0</v>
      </c>
      <c r="AX164">
        <v>0</v>
      </c>
      <c r="AY164">
        <v>0</v>
      </c>
      <c r="AZ164">
        <v>0</v>
      </c>
      <c r="BA164">
        <v>0</v>
      </c>
      <c r="BB164">
        <v>0</v>
      </c>
      <c r="BC164">
        <v>0</v>
      </c>
      <c r="BD164">
        <v>0</v>
      </c>
      <c r="BE164">
        <v>0</v>
      </c>
      <c r="BF164">
        <v>0</v>
      </c>
      <c r="BG164">
        <v>0</v>
      </c>
      <c r="BH164">
        <v>0</v>
      </c>
      <c r="BI164">
        <v>9.1941160636876101E-2</v>
      </c>
      <c r="BJ164">
        <v>1.09874754366275E-2</v>
      </c>
    </row>
    <row r="165" spans="1:62" x14ac:dyDescent="0.25">
      <c r="A165">
        <v>1912</v>
      </c>
      <c r="B165">
        <v>-4.2190988007110297E-2</v>
      </c>
      <c r="C165">
        <v>-0.45090978319806702</v>
      </c>
      <c r="D165">
        <v>-8.8621204270865006E-2</v>
      </c>
      <c r="E165">
        <v>-0.42835025474114502</v>
      </c>
      <c r="F165">
        <v>0</v>
      </c>
      <c r="G165">
        <v>-0.127833543971481</v>
      </c>
      <c r="H165">
        <v>3.1464642113358601E-2</v>
      </c>
      <c r="I165">
        <v>0.43039158946029599</v>
      </c>
      <c r="J165">
        <v>0.15085030283137801</v>
      </c>
      <c r="K165">
        <v>4.5158195450731402E-2</v>
      </c>
      <c r="L165">
        <v>0</v>
      </c>
      <c r="M165">
        <v>0</v>
      </c>
      <c r="N165" s="90">
        <v>1.7545465361842101E-8</v>
      </c>
      <c r="O165">
        <v>0</v>
      </c>
      <c r="P165">
        <v>0</v>
      </c>
      <c r="Q165">
        <v>0</v>
      </c>
      <c r="R165" s="90">
        <v>7.7869907094202399E-10</v>
      </c>
      <c r="S165">
        <v>0</v>
      </c>
      <c r="T165">
        <v>0</v>
      </c>
      <c r="U165">
        <v>0</v>
      </c>
      <c r="V165">
        <v>0</v>
      </c>
      <c r="W165">
        <v>0</v>
      </c>
      <c r="X165">
        <v>0</v>
      </c>
      <c r="Y165" s="90">
        <v>3.2283550048018102E-9</v>
      </c>
      <c r="Z165" s="90">
        <v>7.8674819981860904E-6</v>
      </c>
      <c r="AA165" s="90">
        <v>2.4169835359187499E-6</v>
      </c>
      <c r="AB165" s="90">
        <v>7.1547349999972999E-8</v>
      </c>
      <c r="AC165">
        <v>0</v>
      </c>
      <c r="AD165">
        <v>0</v>
      </c>
      <c r="AE165">
        <v>0</v>
      </c>
      <c r="AF165">
        <v>0</v>
      </c>
      <c r="AG165">
        <v>0</v>
      </c>
      <c r="AH165">
        <v>0</v>
      </c>
      <c r="AI165">
        <v>0</v>
      </c>
      <c r="AJ165">
        <v>0</v>
      </c>
      <c r="AK165">
        <v>0</v>
      </c>
      <c r="AL165">
        <v>0</v>
      </c>
      <c r="AM165">
        <v>0</v>
      </c>
      <c r="AN165" s="90">
        <v>1.2461943589868201E-5</v>
      </c>
      <c r="AO165">
        <v>0</v>
      </c>
      <c r="AP165" s="90">
        <v>2.2912918849586598E-16</v>
      </c>
      <c r="AQ165" s="90">
        <v>7.9580095928890505E-8</v>
      </c>
      <c r="AR165" s="90">
        <v>-7.1232114174160603E-12</v>
      </c>
      <c r="AS165" s="90">
        <v>-7.7455434013187802E-13</v>
      </c>
      <c r="AT165">
        <v>0</v>
      </c>
      <c r="AU165">
        <v>0</v>
      </c>
      <c r="AV165">
        <v>0</v>
      </c>
      <c r="AW165">
        <v>0</v>
      </c>
      <c r="AX165">
        <v>0</v>
      </c>
      <c r="AY165">
        <v>0</v>
      </c>
      <c r="AZ165">
        <v>0</v>
      </c>
      <c r="BA165">
        <v>0</v>
      </c>
      <c r="BB165">
        <v>0</v>
      </c>
      <c r="BC165">
        <v>0</v>
      </c>
      <c r="BD165">
        <v>0</v>
      </c>
      <c r="BE165">
        <v>0</v>
      </c>
      <c r="BF165">
        <v>0</v>
      </c>
      <c r="BG165">
        <v>0</v>
      </c>
      <c r="BH165">
        <v>0</v>
      </c>
      <c r="BI165">
        <v>9.2746015758875006E-2</v>
      </c>
      <c r="BJ165">
        <v>1.1169728039427999E-2</v>
      </c>
    </row>
    <row r="166" spans="1:62" x14ac:dyDescent="0.25">
      <c r="A166">
        <v>1913</v>
      </c>
      <c r="B166">
        <v>-4.06777311711728E-2</v>
      </c>
      <c r="C166">
        <v>-0.64818299801513801</v>
      </c>
      <c r="D166">
        <v>-9.3077899593980606E-2</v>
      </c>
      <c r="E166">
        <v>-0.44653779994008802</v>
      </c>
      <c r="F166">
        <v>0</v>
      </c>
      <c r="G166">
        <v>-0.12839454838810899</v>
      </c>
      <c r="H166">
        <v>3.2859931971276499E-2</v>
      </c>
      <c r="I166">
        <v>0.44042044156702498</v>
      </c>
      <c r="J166">
        <v>0.15228966134506</v>
      </c>
      <c r="K166">
        <v>4.6406825304229099E-2</v>
      </c>
      <c r="L166">
        <v>0</v>
      </c>
      <c r="M166">
        <v>0</v>
      </c>
      <c r="N166" s="90">
        <v>1.78284567386444E-8</v>
      </c>
      <c r="O166">
        <v>0</v>
      </c>
      <c r="P166">
        <v>0</v>
      </c>
      <c r="Q166">
        <v>0</v>
      </c>
      <c r="R166" s="90">
        <v>7.9125873339552404E-10</v>
      </c>
      <c r="S166">
        <v>0</v>
      </c>
      <c r="T166">
        <v>0</v>
      </c>
      <c r="U166">
        <v>0</v>
      </c>
      <c r="V166">
        <v>0</v>
      </c>
      <c r="W166">
        <v>0</v>
      </c>
      <c r="X166">
        <v>0</v>
      </c>
      <c r="Y166" s="90">
        <v>3.2804252468235799E-9</v>
      </c>
      <c r="Z166" s="90">
        <v>9.8392819980284206E-6</v>
      </c>
      <c r="AA166" s="90">
        <v>3.0200088765778801E-6</v>
      </c>
      <c r="AB166" s="90">
        <v>8.9096700000000004E-8</v>
      </c>
      <c r="AC166">
        <v>0</v>
      </c>
      <c r="AD166">
        <v>0</v>
      </c>
      <c r="AE166">
        <v>0</v>
      </c>
      <c r="AF166">
        <v>0</v>
      </c>
      <c r="AG166">
        <v>0</v>
      </c>
      <c r="AH166">
        <v>0</v>
      </c>
      <c r="AI166">
        <v>0</v>
      </c>
      <c r="AJ166">
        <v>0</v>
      </c>
      <c r="AK166">
        <v>0</v>
      </c>
      <c r="AL166">
        <v>0</v>
      </c>
      <c r="AM166">
        <v>0</v>
      </c>
      <c r="AN166" s="90">
        <v>1.5231320239176399E-5</v>
      </c>
      <c r="AO166" s="90">
        <v>4.33680868994201E-18</v>
      </c>
      <c r="AP166" s="90">
        <v>-3.5968745885385501E-16</v>
      </c>
      <c r="AQ166" s="90">
        <v>7.9580095968653699E-8</v>
      </c>
      <c r="AR166" s="90">
        <v>-4.6414797461209696E-12</v>
      </c>
      <c r="AS166" s="90">
        <v>-7.7455566065624299E-13</v>
      </c>
      <c r="AT166">
        <v>0</v>
      </c>
      <c r="AU166">
        <v>0</v>
      </c>
      <c r="AV166">
        <v>0</v>
      </c>
      <c r="AW166">
        <v>0</v>
      </c>
      <c r="AX166">
        <v>0</v>
      </c>
      <c r="AY166">
        <v>0</v>
      </c>
      <c r="AZ166">
        <v>0</v>
      </c>
      <c r="BA166">
        <v>0</v>
      </c>
      <c r="BB166">
        <v>0</v>
      </c>
      <c r="BC166">
        <v>0</v>
      </c>
      <c r="BD166">
        <v>0</v>
      </c>
      <c r="BE166">
        <v>0</v>
      </c>
      <c r="BF166">
        <v>0</v>
      </c>
      <c r="BG166">
        <v>0</v>
      </c>
      <c r="BH166">
        <v>0</v>
      </c>
      <c r="BI166">
        <v>9.5525222579164196E-2</v>
      </c>
      <c r="BJ166">
        <v>1.12858552648807E-2</v>
      </c>
    </row>
    <row r="167" spans="1:62" x14ac:dyDescent="0.25">
      <c r="A167">
        <v>1914</v>
      </c>
      <c r="B167">
        <v>-2.6980416718047798E-2</v>
      </c>
      <c r="C167">
        <v>1.44928360096757E-2</v>
      </c>
      <c r="D167">
        <v>-8.6379425717764594E-2</v>
      </c>
      <c r="E167">
        <v>-0.43021391685571603</v>
      </c>
      <c r="F167">
        <v>0</v>
      </c>
      <c r="G167">
        <v>-0.12895930598156899</v>
      </c>
      <c r="H167">
        <v>3.20358530585323E-2</v>
      </c>
      <c r="I167">
        <v>0.449555305663218</v>
      </c>
      <c r="J167">
        <v>0.153580430237889</v>
      </c>
      <c r="K167">
        <v>4.7694243185139498E-2</v>
      </c>
      <c r="L167">
        <v>0</v>
      </c>
      <c r="M167">
        <v>0</v>
      </c>
      <c r="N167" s="90">
        <v>1.8111448115446699E-8</v>
      </c>
      <c r="O167">
        <v>0</v>
      </c>
      <c r="P167">
        <v>0</v>
      </c>
      <c r="Q167">
        <v>0</v>
      </c>
      <c r="R167" s="90">
        <v>8.03818395821699E-10</v>
      </c>
      <c r="S167">
        <v>0</v>
      </c>
      <c r="T167">
        <v>0</v>
      </c>
      <c r="U167">
        <v>0</v>
      </c>
      <c r="V167">
        <v>0</v>
      </c>
      <c r="W167">
        <v>0</v>
      </c>
      <c r="X167">
        <v>0</v>
      </c>
      <c r="Y167" s="90">
        <v>3.33249548882428E-9</v>
      </c>
      <c r="Z167" s="90">
        <v>1.19786849978706E-5</v>
      </c>
      <c r="AA167" s="90">
        <v>3.6765494588496502E-6</v>
      </c>
      <c r="AB167" s="90">
        <v>1.07995999999973E-7</v>
      </c>
      <c r="AC167">
        <v>0</v>
      </c>
      <c r="AD167">
        <v>0</v>
      </c>
      <c r="AE167">
        <v>0</v>
      </c>
      <c r="AF167">
        <v>0</v>
      </c>
      <c r="AG167">
        <v>0</v>
      </c>
      <c r="AH167">
        <v>0</v>
      </c>
      <c r="AI167">
        <v>0</v>
      </c>
      <c r="AJ167">
        <v>0</v>
      </c>
      <c r="AK167">
        <v>0</v>
      </c>
      <c r="AL167">
        <v>0</v>
      </c>
      <c r="AM167">
        <v>0</v>
      </c>
      <c r="AN167" s="90">
        <v>2.7969730980152201E-5</v>
      </c>
      <c r="AO167" s="90">
        <v>-4.33680868994201E-18</v>
      </c>
      <c r="AP167" s="90">
        <v>5.7308216332152501E-16</v>
      </c>
      <c r="AQ167" s="90">
        <v>7.9580095906095194E-8</v>
      </c>
      <c r="AR167" s="90">
        <v>-1.0784716706919301E-11</v>
      </c>
      <c r="AS167" s="90">
        <v>-7.7455349987519495E-13</v>
      </c>
      <c r="AT167">
        <v>0</v>
      </c>
      <c r="AU167">
        <v>0</v>
      </c>
      <c r="AV167">
        <v>0</v>
      </c>
      <c r="AW167">
        <v>0</v>
      </c>
      <c r="AX167">
        <v>0</v>
      </c>
      <c r="AY167">
        <v>0</v>
      </c>
      <c r="AZ167">
        <v>0</v>
      </c>
      <c r="BA167">
        <v>0</v>
      </c>
      <c r="BB167">
        <v>0</v>
      </c>
      <c r="BC167">
        <v>0</v>
      </c>
      <c r="BD167">
        <v>0</v>
      </c>
      <c r="BE167">
        <v>0</v>
      </c>
      <c r="BF167">
        <v>0</v>
      </c>
      <c r="BG167">
        <v>0</v>
      </c>
      <c r="BH167">
        <v>0</v>
      </c>
      <c r="BI167">
        <v>9.7646262279786095E-2</v>
      </c>
      <c r="BJ167">
        <v>1.1390204863469399E-2</v>
      </c>
    </row>
    <row r="168" spans="1:62" x14ac:dyDescent="0.25">
      <c r="A168">
        <v>1915</v>
      </c>
      <c r="B168">
        <v>1.2769876250702099E-2</v>
      </c>
      <c r="C168">
        <v>0.19552216867093999</v>
      </c>
      <c r="D168">
        <v>-8.4333067364114903E-2</v>
      </c>
      <c r="E168">
        <v>-0.42145085015618999</v>
      </c>
      <c r="F168">
        <v>0</v>
      </c>
      <c r="G168">
        <v>-0.12952825079826399</v>
      </c>
      <c r="H168">
        <v>3.1541165152414299E-2</v>
      </c>
      <c r="I168">
        <v>0.45884118086972397</v>
      </c>
      <c r="J168">
        <v>0.15513199157978799</v>
      </c>
      <c r="K168">
        <v>4.8897861597549899E-2</v>
      </c>
      <c r="L168">
        <v>0</v>
      </c>
      <c r="M168">
        <v>0</v>
      </c>
      <c r="N168" s="90">
        <v>1.8394439492248999E-8</v>
      </c>
      <c r="O168">
        <v>0</v>
      </c>
      <c r="P168">
        <v>0</v>
      </c>
      <c r="Q168">
        <v>0</v>
      </c>
      <c r="R168" s="90">
        <v>8.1637805824787499E-10</v>
      </c>
      <c r="S168">
        <v>0</v>
      </c>
      <c r="T168">
        <v>0</v>
      </c>
      <c r="U168">
        <v>0</v>
      </c>
      <c r="V168">
        <v>0</v>
      </c>
      <c r="W168">
        <v>0</v>
      </c>
      <c r="X168">
        <v>0</v>
      </c>
      <c r="Y168" s="90">
        <v>3.3845657308460501E-9</v>
      </c>
      <c r="Z168" s="90">
        <v>1.41969599977125E-5</v>
      </c>
      <c r="AA168" s="90">
        <v>4.3552792822926097E-6</v>
      </c>
      <c r="AB168" s="90">
        <v>1.28245249999973E-7</v>
      </c>
      <c r="AC168">
        <v>0</v>
      </c>
      <c r="AD168">
        <v>0</v>
      </c>
      <c r="AE168">
        <v>0</v>
      </c>
      <c r="AF168">
        <v>0</v>
      </c>
      <c r="AG168">
        <v>0</v>
      </c>
      <c r="AH168">
        <v>0</v>
      </c>
      <c r="AI168">
        <v>0</v>
      </c>
      <c r="AJ168">
        <v>0</v>
      </c>
      <c r="AK168">
        <v>0</v>
      </c>
      <c r="AL168">
        <v>0</v>
      </c>
      <c r="AM168">
        <v>0</v>
      </c>
      <c r="AN168" s="90">
        <v>4.8445489622799899E-5</v>
      </c>
      <c r="AO168" s="90">
        <v>9.5409791178724298E-18</v>
      </c>
      <c r="AP168" s="90">
        <v>-9.2677601704060899E-16</v>
      </c>
      <c r="AQ168" s="90">
        <v>7.9580096005543598E-8</v>
      </c>
      <c r="AR168" s="90">
        <v>-3.4681067154380902E-12</v>
      </c>
      <c r="AS168" s="90">
        <v>-7.7455704131994702E-13</v>
      </c>
      <c r="AT168">
        <v>0</v>
      </c>
      <c r="AU168">
        <v>0</v>
      </c>
      <c r="AV168">
        <v>0</v>
      </c>
      <c r="AW168">
        <v>0</v>
      </c>
      <c r="AX168">
        <v>0</v>
      </c>
      <c r="AY168">
        <v>0</v>
      </c>
      <c r="AZ168">
        <v>0</v>
      </c>
      <c r="BA168">
        <v>0</v>
      </c>
      <c r="BB168">
        <v>0</v>
      </c>
      <c r="BC168">
        <v>0</v>
      </c>
      <c r="BD168">
        <v>0</v>
      </c>
      <c r="BE168">
        <v>0</v>
      </c>
      <c r="BF168">
        <v>0</v>
      </c>
      <c r="BG168">
        <v>0</v>
      </c>
      <c r="BH168">
        <v>0</v>
      </c>
      <c r="BI168">
        <v>9.7795978524233301E-2</v>
      </c>
      <c r="BJ168">
        <v>1.1515726819304999E-2</v>
      </c>
    </row>
    <row r="169" spans="1:62" x14ac:dyDescent="0.25">
      <c r="A169">
        <v>1916</v>
      </c>
      <c r="B169">
        <v>4.4751077422577099E-2</v>
      </c>
      <c r="C169">
        <v>0.22700061868797999</v>
      </c>
      <c r="D169">
        <v>-9.2866485284659503E-2</v>
      </c>
      <c r="E169">
        <v>-0.441466828172696</v>
      </c>
      <c r="F169">
        <v>0</v>
      </c>
      <c r="G169">
        <v>-0.13010172814612</v>
      </c>
      <c r="H169">
        <v>3.23088449704114E-2</v>
      </c>
      <c r="I169">
        <v>0.46865933573906199</v>
      </c>
      <c r="J169">
        <v>0.15893173861398799</v>
      </c>
      <c r="K169">
        <v>4.9859440122873501E-2</v>
      </c>
      <c r="L169">
        <v>0</v>
      </c>
      <c r="M169">
        <v>0</v>
      </c>
      <c r="N169" s="90">
        <v>1.8677430869051199E-8</v>
      </c>
      <c r="O169">
        <v>0</v>
      </c>
      <c r="P169">
        <v>0</v>
      </c>
      <c r="Q169">
        <v>0</v>
      </c>
      <c r="R169" s="90">
        <v>8.28937720701374E-10</v>
      </c>
      <c r="S169">
        <v>0</v>
      </c>
      <c r="T169">
        <v>0</v>
      </c>
      <c r="U169">
        <v>0</v>
      </c>
      <c r="V169">
        <v>0</v>
      </c>
      <c r="W169">
        <v>0</v>
      </c>
      <c r="X169">
        <v>0</v>
      </c>
      <c r="Y169" s="90">
        <v>3.4366359728467399E-9</v>
      </c>
      <c r="Z169" s="90">
        <v>1.6740581997545499E-5</v>
      </c>
      <c r="AA169" s="90">
        <v>5.1345133464428903E-6</v>
      </c>
      <c r="AB169" s="90">
        <v>1.5119439999997299E-7</v>
      </c>
      <c r="AC169">
        <v>0</v>
      </c>
      <c r="AD169">
        <v>0</v>
      </c>
      <c r="AE169">
        <v>0</v>
      </c>
      <c r="AF169">
        <v>0</v>
      </c>
      <c r="AG169">
        <v>0</v>
      </c>
      <c r="AH169">
        <v>0</v>
      </c>
      <c r="AI169">
        <v>0</v>
      </c>
      <c r="AJ169">
        <v>0</v>
      </c>
      <c r="AK169">
        <v>0</v>
      </c>
      <c r="AL169">
        <v>0</v>
      </c>
      <c r="AM169">
        <v>0</v>
      </c>
      <c r="AN169" s="90">
        <v>8.2357544802541795E-5</v>
      </c>
      <c r="AO169" s="90">
        <v>-1.43114686768086E-17</v>
      </c>
      <c r="AP169" s="90">
        <v>1.5212339038190401E-15</v>
      </c>
      <c r="AQ169" s="90">
        <v>7.9580095845298597E-8</v>
      </c>
      <c r="AR169" s="90">
        <v>-1.75872975579673E-11</v>
      </c>
      <c r="AS169" s="90">
        <v>-7.7455109853678898E-13</v>
      </c>
      <c r="AT169">
        <v>0</v>
      </c>
      <c r="AU169">
        <v>0</v>
      </c>
      <c r="AV169">
        <v>0</v>
      </c>
      <c r="AW169">
        <v>0</v>
      </c>
      <c r="AX169">
        <v>0</v>
      </c>
      <c r="AY169">
        <v>0</v>
      </c>
      <c r="AZ169">
        <v>0</v>
      </c>
      <c r="BA169">
        <v>0</v>
      </c>
      <c r="BB169">
        <v>0</v>
      </c>
      <c r="BC169">
        <v>0</v>
      </c>
      <c r="BD169">
        <v>0</v>
      </c>
      <c r="BE169">
        <v>0</v>
      </c>
      <c r="BF169">
        <v>0</v>
      </c>
      <c r="BG169">
        <v>0</v>
      </c>
      <c r="BH169">
        <v>0</v>
      </c>
      <c r="BI169">
        <v>9.9894496120993506E-2</v>
      </c>
      <c r="BJ169">
        <v>1.182338203286E-2</v>
      </c>
    </row>
    <row r="170" spans="1:62" x14ac:dyDescent="0.25">
      <c r="A170">
        <v>1917</v>
      </c>
      <c r="B170">
        <v>6.5874270781952099E-2</v>
      </c>
      <c r="C170">
        <v>0.19118054931106401</v>
      </c>
      <c r="D170">
        <v>-9.6885222209627794E-2</v>
      </c>
      <c r="E170">
        <v>-0.45964515243611098</v>
      </c>
      <c r="F170">
        <v>0</v>
      </c>
      <c r="G170">
        <v>-0.13068013530025499</v>
      </c>
      <c r="H170">
        <v>3.3928542837455597E-2</v>
      </c>
      <c r="I170">
        <v>0.47806133789564298</v>
      </c>
      <c r="J170">
        <v>0.16170136367968499</v>
      </c>
      <c r="K170">
        <v>5.09581821110901E-2</v>
      </c>
      <c r="L170">
        <v>0</v>
      </c>
      <c r="M170">
        <v>0</v>
      </c>
      <c r="N170" s="90">
        <v>1.8960422245853501E-8</v>
      </c>
      <c r="O170">
        <v>0</v>
      </c>
      <c r="P170">
        <v>0</v>
      </c>
      <c r="Q170">
        <v>0</v>
      </c>
      <c r="R170" s="90">
        <v>8.4149738312754896E-10</v>
      </c>
      <c r="S170">
        <v>0</v>
      </c>
      <c r="T170">
        <v>0</v>
      </c>
      <c r="U170">
        <v>0</v>
      </c>
      <c r="V170">
        <v>0</v>
      </c>
      <c r="W170">
        <v>0</v>
      </c>
      <c r="X170">
        <v>0</v>
      </c>
      <c r="Y170" s="90">
        <v>3.48870621486851E-9</v>
      </c>
      <c r="Z170" s="90">
        <v>2.0348975997386899E-5</v>
      </c>
      <c r="AA170" s="90">
        <v>6.2452809008128297E-6</v>
      </c>
      <c r="AB170" s="90">
        <v>1.83593200000054E-7</v>
      </c>
      <c r="AC170">
        <v>0</v>
      </c>
      <c r="AD170">
        <v>0</v>
      </c>
      <c r="AE170">
        <v>0</v>
      </c>
      <c r="AF170">
        <v>0</v>
      </c>
      <c r="AG170">
        <v>0</v>
      </c>
      <c r="AH170">
        <v>0</v>
      </c>
      <c r="AI170">
        <v>0</v>
      </c>
      <c r="AJ170">
        <v>0</v>
      </c>
      <c r="AK170">
        <v>0</v>
      </c>
      <c r="AL170">
        <v>0</v>
      </c>
      <c r="AM170">
        <v>0</v>
      </c>
      <c r="AN170">
        <v>1.21519489610375E-4</v>
      </c>
      <c r="AO170" s="90">
        <v>2.2985086056692598E-17</v>
      </c>
      <c r="AP170" s="90">
        <v>-2.5345529711465099E-15</v>
      </c>
      <c r="AQ170" s="90">
        <v>7.9580096108109203E-8</v>
      </c>
      <c r="AR170" s="90">
        <v>2.8858222777573799E-12</v>
      </c>
      <c r="AS170" s="90">
        <v>-7.7456127309655201E-13</v>
      </c>
      <c r="AT170">
        <v>0</v>
      </c>
      <c r="AU170">
        <v>0</v>
      </c>
      <c r="AV170">
        <v>0</v>
      </c>
      <c r="AW170">
        <v>0</v>
      </c>
      <c r="AX170">
        <v>0</v>
      </c>
      <c r="AY170">
        <v>0</v>
      </c>
      <c r="AZ170">
        <v>0</v>
      </c>
      <c r="BA170">
        <v>0</v>
      </c>
      <c r="BB170">
        <v>0</v>
      </c>
      <c r="BC170">
        <v>0</v>
      </c>
      <c r="BD170">
        <v>0</v>
      </c>
      <c r="BE170">
        <v>0</v>
      </c>
      <c r="BF170">
        <v>0</v>
      </c>
      <c r="BG170">
        <v>0</v>
      </c>
      <c r="BH170">
        <v>0</v>
      </c>
      <c r="BI170">
        <v>0.104303655577287</v>
      </c>
      <c r="BJ170">
        <v>1.2048553606738101E-2</v>
      </c>
    </row>
    <row r="171" spans="1:62" x14ac:dyDescent="0.25">
      <c r="A171">
        <v>1918</v>
      </c>
      <c r="B171">
        <v>6.9649612578827097E-2</v>
      </c>
      <c r="C171">
        <v>0.104743477252389</v>
      </c>
      <c r="D171">
        <v>-9.6398213594296303E-2</v>
      </c>
      <c r="E171">
        <v>-0.45924592192588398</v>
      </c>
      <c r="F171">
        <v>0</v>
      </c>
      <c r="G171">
        <v>-0.13126390122015399</v>
      </c>
      <c r="H171">
        <v>3.3962958872541998E-2</v>
      </c>
      <c r="I171">
        <v>0.48585178700999498</v>
      </c>
      <c r="J171">
        <v>0.165242406997579</v>
      </c>
      <c r="K171">
        <v>5.1651370451075797E-2</v>
      </c>
      <c r="L171">
        <v>0</v>
      </c>
      <c r="M171">
        <v>0</v>
      </c>
      <c r="N171" s="90">
        <v>1.92434136226558E-8</v>
      </c>
      <c r="O171">
        <v>0</v>
      </c>
      <c r="P171">
        <v>0</v>
      </c>
      <c r="Q171">
        <v>0</v>
      </c>
      <c r="R171" s="90">
        <v>8.5405704555372495E-10</v>
      </c>
      <c r="S171">
        <v>0</v>
      </c>
      <c r="T171">
        <v>0</v>
      </c>
      <c r="U171">
        <v>0</v>
      </c>
      <c r="V171">
        <v>0</v>
      </c>
      <c r="W171">
        <v>0</v>
      </c>
      <c r="X171">
        <v>0</v>
      </c>
      <c r="Y171" s="90">
        <v>3.54077645689028E-9</v>
      </c>
      <c r="Z171" s="90">
        <v>2.44010249972393E-5</v>
      </c>
      <c r="AA171" s="90">
        <v>7.4891839448888904E-6</v>
      </c>
      <c r="AB171" s="90">
        <v>2.2004185000002699E-7</v>
      </c>
      <c r="AC171">
        <v>0</v>
      </c>
      <c r="AD171">
        <v>0</v>
      </c>
      <c r="AE171">
        <v>0</v>
      </c>
      <c r="AF171">
        <v>0</v>
      </c>
      <c r="AG171">
        <v>0</v>
      </c>
      <c r="AH171">
        <v>0</v>
      </c>
      <c r="AI171">
        <v>0</v>
      </c>
      <c r="AJ171">
        <v>0</v>
      </c>
      <c r="AK171">
        <v>0</v>
      </c>
      <c r="AL171">
        <v>0</v>
      </c>
      <c r="AM171">
        <v>0</v>
      </c>
      <c r="AN171">
        <v>1.4998819550366701E-4</v>
      </c>
      <c r="AO171" s="90">
        <v>-4.1633363423443302E-17</v>
      </c>
      <c r="AP171" s="90">
        <v>4.2863018093631296E-15</v>
      </c>
      <c r="AQ171" s="90">
        <v>7.95800956706336E-8</v>
      </c>
      <c r="AR171" s="90">
        <v>-3.3420851318615502E-11</v>
      </c>
      <c r="AS171" s="90">
        <v>-7.7458897615612501E-13</v>
      </c>
      <c r="AT171">
        <v>0</v>
      </c>
      <c r="AU171">
        <v>0</v>
      </c>
      <c r="AV171">
        <v>0</v>
      </c>
      <c r="AW171">
        <v>0</v>
      </c>
      <c r="AX171">
        <v>0</v>
      </c>
      <c r="AY171">
        <v>0</v>
      </c>
      <c r="AZ171">
        <v>0</v>
      </c>
      <c r="BA171">
        <v>0</v>
      </c>
      <c r="BB171">
        <v>0</v>
      </c>
      <c r="BC171">
        <v>0</v>
      </c>
      <c r="BD171">
        <v>0</v>
      </c>
      <c r="BE171">
        <v>0</v>
      </c>
      <c r="BF171">
        <v>0</v>
      </c>
      <c r="BG171">
        <v>0</v>
      </c>
      <c r="BH171">
        <v>0</v>
      </c>
      <c r="BI171">
        <v>0.106962166214204</v>
      </c>
      <c r="BJ171">
        <v>1.2337175166307E-2</v>
      </c>
    </row>
    <row r="172" spans="1:62" x14ac:dyDescent="0.25">
      <c r="A172">
        <v>1919</v>
      </c>
      <c r="B172">
        <v>3.7013186797577098E-2</v>
      </c>
      <c r="C172">
        <v>-8.8343058717193307E-2</v>
      </c>
      <c r="D172">
        <v>-8.1939663176666899E-2</v>
      </c>
      <c r="E172">
        <v>-0.412643436431616</v>
      </c>
      <c r="F172">
        <v>0</v>
      </c>
      <c r="G172">
        <v>-0.13185339771028401</v>
      </c>
      <c r="H172">
        <v>3.1042080496281502E-2</v>
      </c>
      <c r="I172">
        <v>0.49230997190925202</v>
      </c>
      <c r="J172">
        <v>0.169276929052467</v>
      </c>
      <c r="K172">
        <v>5.1829719149351902E-2</v>
      </c>
      <c r="L172">
        <v>0</v>
      </c>
      <c r="M172">
        <v>0</v>
      </c>
      <c r="N172" s="90">
        <v>1.95264049994693E-8</v>
      </c>
      <c r="O172">
        <v>0</v>
      </c>
      <c r="P172">
        <v>0</v>
      </c>
      <c r="Q172">
        <v>0</v>
      </c>
      <c r="R172" s="90">
        <v>8.66616708007225E-10</v>
      </c>
      <c r="S172">
        <v>0</v>
      </c>
      <c r="T172">
        <v>0</v>
      </c>
      <c r="U172">
        <v>0</v>
      </c>
      <c r="V172">
        <v>0</v>
      </c>
      <c r="W172">
        <v>0</v>
      </c>
      <c r="X172">
        <v>0</v>
      </c>
      <c r="Y172" s="90">
        <v>3.5928466988909802E-9</v>
      </c>
      <c r="Z172" s="90">
        <v>2.8462932997082299E-5</v>
      </c>
      <c r="AA172" s="90">
        <v>8.7278659781271193E-6</v>
      </c>
      <c r="AB172" s="90">
        <v>2.56490500000027E-7</v>
      </c>
      <c r="AC172">
        <v>0</v>
      </c>
      <c r="AD172">
        <v>0</v>
      </c>
      <c r="AE172">
        <v>0</v>
      </c>
      <c r="AF172">
        <v>0</v>
      </c>
      <c r="AG172">
        <v>0</v>
      </c>
      <c r="AH172">
        <v>0</v>
      </c>
      <c r="AI172">
        <v>0</v>
      </c>
      <c r="AJ172">
        <v>0</v>
      </c>
      <c r="AK172">
        <v>0</v>
      </c>
      <c r="AL172">
        <v>0</v>
      </c>
      <c r="AM172">
        <v>0</v>
      </c>
      <c r="AN172">
        <v>1.7602390923630401E-4</v>
      </c>
      <c r="AO172" s="90">
        <v>7.0689981646054803E-17</v>
      </c>
      <c r="AP172" s="90">
        <v>-7.3577889657741496E-15</v>
      </c>
      <c r="AQ172" s="90">
        <v>7.9580096409598696E-8</v>
      </c>
      <c r="AR172" s="90">
        <v>2.3770623761455E-11</v>
      </c>
      <c r="AS172" s="90">
        <v>-7.7466491160105497E-13</v>
      </c>
      <c r="AT172">
        <v>0</v>
      </c>
      <c r="AU172">
        <v>0</v>
      </c>
      <c r="AV172">
        <v>0</v>
      </c>
      <c r="AW172">
        <v>0</v>
      </c>
      <c r="AX172">
        <v>0</v>
      </c>
      <c r="AY172">
        <v>0</v>
      </c>
      <c r="AZ172">
        <v>0</v>
      </c>
      <c r="BA172">
        <v>0</v>
      </c>
      <c r="BB172">
        <v>0</v>
      </c>
      <c r="BC172">
        <v>0</v>
      </c>
      <c r="BD172">
        <v>0</v>
      </c>
      <c r="BE172">
        <v>0</v>
      </c>
      <c r="BF172">
        <v>0</v>
      </c>
      <c r="BG172">
        <v>0</v>
      </c>
      <c r="BH172">
        <v>0</v>
      </c>
      <c r="BI172">
        <v>0.10793765838155001</v>
      </c>
      <c r="BJ172">
        <v>1.2667127099300001E-2</v>
      </c>
    </row>
    <row r="173" spans="1:62" x14ac:dyDescent="0.25">
      <c r="A173">
        <v>1920</v>
      </c>
      <c r="B173">
        <v>6.0304231257020998E-3</v>
      </c>
      <c r="C173">
        <v>0.111735767222069</v>
      </c>
      <c r="D173">
        <v>-9.1257656362587605E-2</v>
      </c>
      <c r="E173">
        <v>-0.44402586444831299</v>
      </c>
      <c r="F173">
        <v>0</v>
      </c>
      <c r="G173">
        <v>-0.132729480186318</v>
      </c>
      <c r="H173">
        <v>3.3135994135442298E-2</v>
      </c>
      <c r="I173">
        <v>0.49997445296237403</v>
      </c>
      <c r="J173">
        <v>0.173261862135866</v>
      </c>
      <c r="K173">
        <v>5.2121902917679701E-2</v>
      </c>
      <c r="L173">
        <v>0</v>
      </c>
      <c r="M173">
        <v>0</v>
      </c>
      <c r="N173" s="90">
        <v>1.9809396376271599E-8</v>
      </c>
      <c r="O173">
        <v>0</v>
      </c>
      <c r="P173">
        <v>0</v>
      </c>
      <c r="Q173">
        <v>0</v>
      </c>
      <c r="R173" s="90">
        <v>8.7917637043339996E-10</v>
      </c>
      <c r="S173">
        <v>0</v>
      </c>
      <c r="T173">
        <v>0</v>
      </c>
      <c r="U173">
        <v>0</v>
      </c>
      <c r="V173">
        <v>0</v>
      </c>
      <c r="W173">
        <v>0</v>
      </c>
      <c r="X173">
        <v>0</v>
      </c>
      <c r="Y173" s="90">
        <v>3.6449169409127498E-9</v>
      </c>
      <c r="Z173" s="90">
        <v>3.2120621996943599E-5</v>
      </c>
      <c r="AA173" s="90">
        <v>9.8425492499499208E-6</v>
      </c>
      <c r="AB173" s="90">
        <v>2.8888930000008099E-7</v>
      </c>
      <c r="AC173">
        <v>0</v>
      </c>
      <c r="AD173">
        <v>0</v>
      </c>
      <c r="AE173">
        <v>0</v>
      </c>
      <c r="AF173">
        <v>0</v>
      </c>
      <c r="AG173">
        <v>0</v>
      </c>
      <c r="AH173">
        <v>0</v>
      </c>
      <c r="AI173">
        <v>0</v>
      </c>
      <c r="AJ173">
        <v>0</v>
      </c>
      <c r="AK173">
        <v>0</v>
      </c>
      <c r="AL173">
        <v>0</v>
      </c>
      <c r="AM173">
        <v>0</v>
      </c>
      <c r="AN173">
        <v>1.91256357392647E-4</v>
      </c>
      <c r="AO173" s="90">
        <v>-1.1579279202145101E-16</v>
      </c>
      <c r="AP173" s="90">
        <v>1.28203688171211E-14</v>
      </c>
      <c r="AQ173" s="90">
        <v>7.9580095141515795E-8</v>
      </c>
      <c r="AR173" s="90">
        <v>-5.2468839440312301E-11</v>
      </c>
      <c r="AS173" s="90">
        <v>-7.7453675191624496E-13</v>
      </c>
      <c r="AT173">
        <v>0</v>
      </c>
      <c r="AU173">
        <v>0</v>
      </c>
      <c r="AV173">
        <v>0</v>
      </c>
      <c r="AW173">
        <v>0</v>
      </c>
      <c r="AX173">
        <v>0</v>
      </c>
      <c r="AY173">
        <v>0</v>
      </c>
      <c r="AZ173">
        <v>0</v>
      </c>
      <c r="BA173">
        <v>0</v>
      </c>
      <c r="BB173">
        <v>0</v>
      </c>
      <c r="BC173">
        <v>0</v>
      </c>
      <c r="BD173">
        <v>0</v>
      </c>
      <c r="BE173">
        <v>0</v>
      </c>
      <c r="BF173">
        <v>0</v>
      </c>
      <c r="BG173">
        <v>0</v>
      </c>
      <c r="BH173">
        <v>0</v>
      </c>
      <c r="BI173">
        <v>0.112046977479334</v>
      </c>
      <c r="BJ173">
        <v>1.29944412088234E-2</v>
      </c>
    </row>
    <row r="174" spans="1:62" x14ac:dyDescent="0.25">
      <c r="A174">
        <v>1921</v>
      </c>
      <c r="B174">
        <v>-1.3142696991485301E-2</v>
      </c>
      <c r="C174">
        <v>0.20876077010656999</v>
      </c>
      <c r="D174">
        <v>-7.5016366013869698E-2</v>
      </c>
      <c r="E174">
        <v>-0.39328929048129202</v>
      </c>
      <c r="F174">
        <v>0</v>
      </c>
      <c r="G174">
        <v>-0.13389256267704699</v>
      </c>
      <c r="H174">
        <v>3.045959497342E-2</v>
      </c>
      <c r="I174">
        <v>0.50621729876674904</v>
      </c>
      <c r="J174">
        <v>0.17706474678147799</v>
      </c>
      <c r="K174">
        <v>5.2528587151552397E-2</v>
      </c>
      <c r="L174">
        <v>0</v>
      </c>
      <c r="M174">
        <v>0</v>
      </c>
      <c r="N174" s="90">
        <v>2.0092387753073799E-8</v>
      </c>
      <c r="O174">
        <v>0</v>
      </c>
      <c r="P174">
        <v>0</v>
      </c>
      <c r="Q174">
        <v>0</v>
      </c>
      <c r="R174" s="90">
        <v>8.9173603285957502E-10</v>
      </c>
      <c r="S174">
        <v>0</v>
      </c>
      <c r="T174">
        <v>0</v>
      </c>
      <c r="U174">
        <v>0</v>
      </c>
      <c r="V174">
        <v>0</v>
      </c>
      <c r="W174">
        <v>0</v>
      </c>
      <c r="X174">
        <v>0</v>
      </c>
      <c r="Y174" s="90">
        <v>3.69698718291345E-9</v>
      </c>
      <c r="Z174" s="90">
        <v>3.5955769335715601E-5</v>
      </c>
      <c r="AA174" s="90">
        <v>1.1012053009765299E-5</v>
      </c>
      <c r="AB174" s="90">
        <v>3.2398799999989198E-7</v>
      </c>
      <c r="AC174">
        <v>0</v>
      </c>
      <c r="AD174">
        <v>0</v>
      </c>
      <c r="AE174">
        <v>0</v>
      </c>
      <c r="AF174">
        <v>0</v>
      </c>
      <c r="AG174">
        <v>0</v>
      </c>
      <c r="AH174">
        <v>0</v>
      </c>
      <c r="AI174">
        <v>0</v>
      </c>
      <c r="AJ174">
        <v>0</v>
      </c>
      <c r="AK174">
        <v>0</v>
      </c>
      <c r="AL174">
        <v>0</v>
      </c>
      <c r="AM174">
        <v>0</v>
      </c>
      <c r="AN174">
        <v>2.0216173634728999E-4</v>
      </c>
      <c r="AO174" s="90">
        <v>2.0990154059319299E-16</v>
      </c>
      <c r="AP174" s="90">
        <v>-2.26749940709664E-14</v>
      </c>
      <c r="AQ174" s="90">
        <v>7.9580097350550604E-8</v>
      </c>
      <c r="AR174" s="90">
        <v>2.5937296192930999E-7</v>
      </c>
      <c r="AS174" s="90">
        <v>-7.7461875021125404E-13</v>
      </c>
      <c r="AT174">
        <v>0</v>
      </c>
      <c r="AU174">
        <v>0</v>
      </c>
      <c r="AV174">
        <v>0</v>
      </c>
      <c r="AW174">
        <v>0</v>
      </c>
      <c r="AX174">
        <v>0</v>
      </c>
      <c r="AY174">
        <v>0</v>
      </c>
      <c r="AZ174">
        <v>0</v>
      </c>
      <c r="BA174">
        <v>0</v>
      </c>
      <c r="BB174">
        <v>0</v>
      </c>
      <c r="BC174">
        <v>0</v>
      </c>
      <c r="BD174">
        <v>0</v>
      </c>
      <c r="BE174">
        <v>0</v>
      </c>
      <c r="BF174">
        <v>0</v>
      </c>
      <c r="BG174">
        <v>0</v>
      </c>
      <c r="BH174">
        <v>0</v>
      </c>
      <c r="BI174">
        <v>0.11264411747931</v>
      </c>
      <c r="BJ174">
        <v>1.33081287999564E-2</v>
      </c>
    </row>
    <row r="175" spans="1:62" x14ac:dyDescent="0.25">
      <c r="A175">
        <v>1922</v>
      </c>
      <c r="B175">
        <v>-3.06465544133603E-2</v>
      </c>
      <c r="C175">
        <v>0.22773811807069999</v>
      </c>
      <c r="D175">
        <v>-7.8628817781827107E-2</v>
      </c>
      <c r="E175">
        <v>-0.39858773411311099</v>
      </c>
      <c r="F175">
        <v>0</v>
      </c>
      <c r="G175">
        <v>-0.135062533038592</v>
      </c>
      <c r="H175">
        <v>3.0442598924489601E-2</v>
      </c>
      <c r="I175">
        <v>0.51229139476704599</v>
      </c>
      <c r="J175">
        <v>0.18073018994009599</v>
      </c>
      <c r="K175">
        <v>5.3009965308221697E-2</v>
      </c>
      <c r="L175">
        <v>0</v>
      </c>
      <c r="M175">
        <v>0</v>
      </c>
      <c r="N175" s="90">
        <v>2.0375379129876102E-8</v>
      </c>
      <c r="O175">
        <v>0</v>
      </c>
      <c r="P175">
        <v>0</v>
      </c>
      <c r="Q175">
        <v>0</v>
      </c>
      <c r="R175" s="90">
        <v>9.0429569531307496E-10</v>
      </c>
      <c r="S175">
        <v>0</v>
      </c>
      <c r="T175">
        <v>0</v>
      </c>
      <c r="U175">
        <v>0</v>
      </c>
      <c r="V175">
        <v>0</v>
      </c>
      <c r="W175">
        <v>0</v>
      </c>
      <c r="X175">
        <v>0</v>
      </c>
      <c r="Y175" s="90">
        <v>3.7490574249352101E-9</v>
      </c>
      <c r="Z175" s="90">
        <v>3.7474032688862902E-5</v>
      </c>
      <c r="AA175" s="90">
        <v>1.1458448256942E-5</v>
      </c>
      <c r="AB175" s="90">
        <v>3.3748749999991903E-7</v>
      </c>
      <c r="AC175">
        <v>0</v>
      </c>
      <c r="AD175">
        <v>0</v>
      </c>
      <c r="AE175">
        <v>0</v>
      </c>
      <c r="AF175">
        <v>0</v>
      </c>
      <c r="AG175">
        <v>0</v>
      </c>
      <c r="AH175">
        <v>0</v>
      </c>
      <c r="AI175" s="90">
        <v>2.7752000000000001E-7</v>
      </c>
      <c r="AJ175">
        <v>0</v>
      </c>
      <c r="AK175">
        <v>0</v>
      </c>
      <c r="AL175">
        <v>0</v>
      </c>
      <c r="AM175">
        <v>0</v>
      </c>
      <c r="AN175">
        <v>2.2662314638075299E-4</v>
      </c>
      <c r="AO175" s="90">
        <v>-3.7253186646601898E-16</v>
      </c>
      <c r="AP175" s="90">
        <v>4.0709037025686202E-14</v>
      </c>
      <c r="AQ175" s="90">
        <v>7.9580093444305701E-8</v>
      </c>
      <c r="AR175" s="90">
        <v>9.8653451458387299E-7</v>
      </c>
      <c r="AS175" s="90">
        <v>-7.7443731533043499E-13</v>
      </c>
      <c r="AT175">
        <v>0</v>
      </c>
      <c r="AU175">
        <v>0</v>
      </c>
      <c r="AV175">
        <v>0</v>
      </c>
      <c r="AW175">
        <v>0</v>
      </c>
      <c r="AX175">
        <v>0</v>
      </c>
      <c r="AY175">
        <v>0</v>
      </c>
      <c r="AZ175">
        <v>0</v>
      </c>
      <c r="BA175">
        <v>0</v>
      </c>
      <c r="BB175">
        <v>0</v>
      </c>
      <c r="BC175">
        <v>0</v>
      </c>
      <c r="BD175">
        <v>0</v>
      </c>
      <c r="BE175">
        <v>0</v>
      </c>
      <c r="BF175">
        <v>0</v>
      </c>
      <c r="BG175">
        <v>0</v>
      </c>
      <c r="BH175">
        <v>0</v>
      </c>
      <c r="BI175">
        <v>0.114533097182724</v>
      </c>
      <c r="BJ175">
        <v>1.3611699814813199E-2</v>
      </c>
    </row>
    <row r="176" spans="1:62" x14ac:dyDescent="0.25">
      <c r="A176">
        <v>1923</v>
      </c>
      <c r="B176">
        <v>-3.4624703827422797E-2</v>
      </c>
      <c r="C176">
        <v>0.230675977091409</v>
      </c>
      <c r="D176">
        <v>-8.5515567134598305E-2</v>
      </c>
      <c r="E176">
        <v>-0.44708285058489999</v>
      </c>
      <c r="F176">
        <v>0</v>
      </c>
      <c r="G176">
        <v>-0.13623981143034</v>
      </c>
      <c r="H176">
        <v>3.5572234529366503E-2</v>
      </c>
      <c r="I176">
        <v>0.51801552584996302</v>
      </c>
      <c r="J176">
        <v>0.18391922285047901</v>
      </c>
      <c r="K176">
        <v>5.4082853543989097E-2</v>
      </c>
      <c r="L176">
        <v>0</v>
      </c>
      <c r="M176">
        <v>0</v>
      </c>
      <c r="N176" s="90">
        <v>2.0658370506678401E-8</v>
      </c>
      <c r="O176">
        <v>0</v>
      </c>
      <c r="P176">
        <v>0</v>
      </c>
      <c r="Q176">
        <v>0</v>
      </c>
      <c r="R176" s="90">
        <v>9.1685535773924899E-10</v>
      </c>
      <c r="S176">
        <v>0</v>
      </c>
      <c r="T176">
        <v>0</v>
      </c>
      <c r="U176">
        <v>0</v>
      </c>
      <c r="V176">
        <v>0</v>
      </c>
      <c r="W176">
        <v>0</v>
      </c>
      <c r="X176">
        <v>0</v>
      </c>
      <c r="Y176" s="90">
        <v>3.8011276669569897E-9</v>
      </c>
      <c r="Z176" s="90">
        <v>4.0145813722366902E-5</v>
      </c>
      <c r="AA176" s="90">
        <v>1.2270313490810599E-5</v>
      </c>
      <c r="AB176" s="90">
        <v>3.6043665000005399E-7</v>
      </c>
      <c r="AC176">
        <v>0</v>
      </c>
      <c r="AD176">
        <v>0</v>
      </c>
      <c r="AE176">
        <v>0</v>
      </c>
      <c r="AF176">
        <v>0</v>
      </c>
      <c r="AG176">
        <v>0</v>
      </c>
      <c r="AH176">
        <v>0</v>
      </c>
      <c r="AI176" s="90">
        <v>2.7752000000000001E-7</v>
      </c>
      <c r="AJ176">
        <v>0</v>
      </c>
      <c r="AK176">
        <v>0</v>
      </c>
      <c r="AL176">
        <v>0</v>
      </c>
      <c r="AM176">
        <v>0</v>
      </c>
      <c r="AN176">
        <v>2.65854533214023E-4</v>
      </c>
      <c r="AO176" s="90">
        <v>6.7090430433403005E-16</v>
      </c>
      <c r="AP176" s="90">
        <v>-7.4188491992494604E-14</v>
      </c>
      <c r="AQ176" s="90">
        <v>7.9580100456789894E-8</v>
      </c>
      <c r="AR176" s="90">
        <v>2.1029526509829699E-6</v>
      </c>
      <c r="AS176" s="90">
        <v>-7.7477425254311698E-13</v>
      </c>
      <c r="AT176">
        <v>0</v>
      </c>
      <c r="AU176">
        <v>0</v>
      </c>
      <c r="AV176">
        <v>0</v>
      </c>
      <c r="AW176">
        <v>0</v>
      </c>
      <c r="AX176">
        <v>0</v>
      </c>
      <c r="AY176">
        <v>0</v>
      </c>
      <c r="AZ176">
        <v>0</v>
      </c>
      <c r="BA176">
        <v>0</v>
      </c>
      <c r="BB176">
        <v>0</v>
      </c>
      <c r="BC176">
        <v>0</v>
      </c>
      <c r="BD176">
        <v>0</v>
      </c>
      <c r="BE176">
        <v>0</v>
      </c>
      <c r="BF176">
        <v>0</v>
      </c>
      <c r="BG176">
        <v>0</v>
      </c>
      <c r="BH176">
        <v>0</v>
      </c>
      <c r="BI176">
        <v>0.121735200641392</v>
      </c>
      <c r="BJ176">
        <v>1.38770210476427E-2</v>
      </c>
    </row>
    <row r="177" spans="1:62" x14ac:dyDescent="0.25">
      <c r="A177">
        <v>1924</v>
      </c>
      <c r="B177">
        <v>-2.6902413788360301E-2</v>
      </c>
      <c r="C177">
        <v>-0.16602055407396099</v>
      </c>
      <c r="D177">
        <v>-8.5848042394124996E-2</v>
      </c>
      <c r="E177">
        <v>-0.43509545936928101</v>
      </c>
      <c r="F177">
        <v>0</v>
      </c>
      <c r="G177">
        <v>-0.137424776901718</v>
      </c>
      <c r="H177">
        <v>3.3891948812261603E-2</v>
      </c>
      <c r="I177">
        <v>0.52432986376695201</v>
      </c>
      <c r="J177">
        <v>0.186199267154811</v>
      </c>
      <c r="K177">
        <v>5.4591708943373299E-2</v>
      </c>
      <c r="L177">
        <v>0</v>
      </c>
      <c r="M177">
        <v>0</v>
      </c>
      <c r="N177" s="90">
        <v>2.09413618834807E-8</v>
      </c>
      <c r="O177">
        <v>0</v>
      </c>
      <c r="P177">
        <v>0</v>
      </c>
      <c r="Q177">
        <v>0</v>
      </c>
      <c r="R177" s="90">
        <v>9.2941502016542395E-10</v>
      </c>
      <c r="S177">
        <v>0</v>
      </c>
      <c r="T177">
        <v>0</v>
      </c>
      <c r="U177">
        <v>0</v>
      </c>
      <c r="V177">
        <v>0</v>
      </c>
      <c r="W177">
        <v>0</v>
      </c>
      <c r="X177">
        <v>0</v>
      </c>
      <c r="Y177" s="90">
        <v>3.8531979089576803E-9</v>
      </c>
      <c r="Z177" s="90">
        <v>4.4927426431145297E-5</v>
      </c>
      <c r="AA177" s="90">
        <v>1.37282774606748E-5</v>
      </c>
      <c r="AB177" s="90">
        <v>4.0363505000005402E-7</v>
      </c>
      <c r="AC177">
        <v>0</v>
      </c>
      <c r="AD177">
        <v>0</v>
      </c>
      <c r="AE177">
        <v>0</v>
      </c>
      <c r="AF177">
        <v>0</v>
      </c>
      <c r="AG177">
        <v>0</v>
      </c>
      <c r="AH177">
        <v>0</v>
      </c>
      <c r="AI177" s="90">
        <v>5.5504000000000003E-7</v>
      </c>
      <c r="AJ177">
        <v>0</v>
      </c>
      <c r="AK177">
        <v>0</v>
      </c>
      <c r="AL177">
        <v>0</v>
      </c>
      <c r="AM177">
        <v>0</v>
      </c>
      <c r="AN177">
        <v>3.0256970229712598E-4</v>
      </c>
      <c r="AO177" s="90">
        <v>-1.2398936044544199E-15</v>
      </c>
      <c r="AP177" s="90">
        <v>1.3724401999527899E-13</v>
      </c>
      <c r="AQ177" s="90">
        <v>7.9580087675970699E-8</v>
      </c>
      <c r="AR177" s="90">
        <v>3.52908292570503E-6</v>
      </c>
      <c r="AS177" s="90">
        <v>-7.7413912627519996E-13</v>
      </c>
      <c r="AT177">
        <v>0</v>
      </c>
      <c r="AU177">
        <v>0</v>
      </c>
      <c r="AV177">
        <v>0</v>
      </c>
      <c r="AW177">
        <v>0</v>
      </c>
      <c r="AX177">
        <v>0</v>
      </c>
      <c r="AY177">
        <v>0</v>
      </c>
      <c r="AZ177">
        <v>0</v>
      </c>
      <c r="BA177">
        <v>0</v>
      </c>
      <c r="BB177">
        <v>0</v>
      </c>
      <c r="BC177">
        <v>0</v>
      </c>
      <c r="BD177">
        <v>0</v>
      </c>
      <c r="BE177">
        <v>0</v>
      </c>
      <c r="BF177">
        <v>0</v>
      </c>
      <c r="BG177">
        <v>0</v>
      </c>
      <c r="BH177">
        <v>0</v>
      </c>
      <c r="BI177">
        <v>0.120516880121162</v>
      </c>
      <c r="BJ177">
        <v>1.40671629698735E-2</v>
      </c>
    </row>
    <row r="178" spans="1:62" x14ac:dyDescent="0.25">
      <c r="A178">
        <v>1925</v>
      </c>
      <c r="B178">
        <v>-5.7636198430478002E-3</v>
      </c>
      <c r="C178">
        <v>-3.1615903274707598E-2</v>
      </c>
      <c r="D178">
        <v>-8.6353143881486294E-2</v>
      </c>
      <c r="E178">
        <v>-0.43848528163073802</v>
      </c>
      <c r="F178">
        <v>0</v>
      </c>
      <c r="G178">
        <v>-0.138617830549528</v>
      </c>
      <c r="H178">
        <v>3.4398296815614599E-2</v>
      </c>
      <c r="I178">
        <v>0.52746640817797297</v>
      </c>
      <c r="J178">
        <v>0.187628370680887</v>
      </c>
      <c r="K178">
        <v>5.4779632904090603E-2</v>
      </c>
      <c r="L178">
        <v>0</v>
      </c>
      <c r="M178">
        <v>0</v>
      </c>
      <c r="N178" s="90">
        <v>2.1224353260282999E-8</v>
      </c>
      <c r="O178">
        <v>0</v>
      </c>
      <c r="P178">
        <v>0</v>
      </c>
      <c r="Q178">
        <v>0</v>
      </c>
      <c r="R178" s="90">
        <v>9.419746826189241E-10</v>
      </c>
      <c r="S178">
        <v>0</v>
      </c>
      <c r="T178">
        <v>0</v>
      </c>
      <c r="U178">
        <v>0</v>
      </c>
      <c r="V178">
        <v>0</v>
      </c>
      <c r="W178">
        <v>0</v>
      </c>
      <c r="X178">
        <v>0</v>
      </c>
      <c r="Y178" s="90">
        <v>3.90526815097945E-9</v>
      </c>
      <c r="Z178" s="90">
        <v>5.03400155060472E-5</v>
      </c>
      <c r="AA178" s="90">
        <v>1.5363755415797598E-5</v>
      </c>
      <c r="AB178" s="90">
        <v>4.52233249999973E-7</v>
      </c>
      <c r="AC178">
        <v>0</v>
      </c>
      <c r="AD178">
        <v>0</v>
      </c>
      <c r="AE178">
        <v>0</v>
      </c>
      <c r="AF178">
        <v>0</v>
      </c>
      <c r="AG178">
        <v>0</v>
      </c>
      <c r="AH178">
        <v>0</v>
      </c>
      <c r="AI178" s="90">
        <v>8.3256000000000004E-7</v>
      </c>
      <c r="AJ178">
        <v>0</v>
      </c>
      <c r="AK178">
        <v>0</v>
      </c>
      <c r="AL178">
        <v>0</v>
      </c>
      <c r="AM178">
        <v>0</v>
      </c>
      <c r="AN178">
        <v>3.4751052616412902E-4</v>
      </c>
      <c r="AO178" s="90">
        <v>2.3071822230491499E-15</v>
      </c>
      <c r="AP178" s="90">
        <v>-2.5773357921607001E-13</v>
      </c>
      <c r="AQ178" s="90">
        <v>7.9580111325672701E-8</v>
      </c>
      <c r="AR178" s="90">
        <v>5.1866739442285602E-6</v>
      </c>
      <c r="AS178" s="90">
        <v>-7.75354003185074E-13</v>
      </c>
      <c r="AT178">
        <v>0</v>
      </c>
      <c r="AU178">
        <v>0</v>
      </c>
      <c r="AV178">
        <v>0</v>
      </c>
      <c r="AW178">
        <v>0</v>
      </c>
      <c r="AX178">
        <v>0</v>
      </c>
      <c r="AY178">
        <v>0</v>
      </c>
      <c r="AZ178">
        <v>0</v>
      </c>
      <c r="BA178">
        <v>0</v>
      </c>
      <c r="BB178">
        <v>0</v>
      </c>
      <c r="BC178">
        <v>0</v>
      </c>
      <c r="BD178">
        <v>0</v>
      </c>
      <c r="BE178">
        <v>0</v>
      </c>
      <c r="BF178">
        <v>0</v>
      </c>
      <c r="BG178">
        <v>0</v>
      </c>
      <c r="BH178">
        <v>0</v>
      </c>
      <c r="BI178">
        <v>0.122537642984598</v>
      </c>
      <c r="BJ178">
        <v>1.41865210594739E-2</v>
      </c>
    </row>
    <row r="179" spans="1:62" x14ac:dyDescent="0.25">
      <c r="A179">
        <v>1926</v>
      </c>
      <c r="B179">
        <v>2.2551443633514599E-2</v>
      </c>
      <c r="C179">
        <v>-0.36800560556886702</v>
      </c>
      <c r="D179">
        <v>-9.0500766921391307E-2</v>
      </c>
      <c r="E179">
        <v>-0.44138846276070998</v>
      </c>
      <c r="F179">
        <v>0</v>
      </c>
      <c r="G179">
        <v>-0.13981935214077601</v>
      </c>
      <c r="H179">
        <v>3.3749119162040001E-2</v>
      </c>
      <c r="I179">
        <v>0.52984404750184699</v>
      </c>
      <c r="J179">
        <v>0.18838780518588799</v>
      </c>
      <c r="K179">
        <v>5.4944558722160301E-2</v>
      </c>
      <c r="L179">
        <v>0</v>
      </c>
      <c r="M179">
        <v>0</v>
      </c>
      <c r="N179" s="90">
        <v>2.1507344637096399E-8</v>
      </c>
      <c r="O179">
        <v>0</v>
      </c>
      <c r="P179">
        <v>0</v>
      </c>
      <c r="Q179">
        <v>0</v>
      </c>
      <c r="R179" s="90">
        <v>9.5453434504509895E-10</v>
      </c>
      <c r="S179">
        <v>0</v>
      </c>
      <c r="T179">
        <v>0</v>
      </c>
      <c r="U179">
        <v>0</v>
      </c>
      <c r="V179">
        <v>0</v>
      </c>
      <c r="W179">
        <v>0</v>
      </c>
      <c r="X179">
        <v>0</v>
      </c>
      <c r="Y179" s="90">
        <v>3.9573383929801497E-9</v>
      </c>
      <c r="Z179" s="90">
        <v>5.5821617479549798E-5</v>
      </c>
      <c r="AA179" s="90">
        <v>1.70109806053852E-5</v>
      </c>
      <c r="AB179" s="90">
        <v>5.0083145000008098E-7</v>
      </c>
      <c r="AC179">
        <v>0</v>
      </c>
      <c r="AD179">
        <v>0</v>
      </c>
      <c r="AE179">
        <v>0</v>
      </c>
      <c r="AF179">
        <v>0</v>
      </c>
      <c r="AG179">
        <v>0</v>
      </c>
      <c r="AH179">
        <v>0</v>
      </c>
      <c r="AI179" s="90">
        <v>1.3875999999999899E-6</v>
      </c>
      <c r="AJ179">
        <v>0</v>
      </c>
      <c r="AK179">
        <v>0</v>
      </c>
      <c r="AL179">
        <v>0</v>
      </c>
      <c r="AM179">
        <v>0</v>
      </c>
      <c r="AN179">
        <v>4.0466055493041297E-4</v>
      </c>
      <c r="AO179" s="90">
        <v>-4.3710694785925597E-15</v>
      </c>
      <c r="AP179" s="90">
        <v>4.9133562005760301E-13</v>
      </c>
      <c r="AQ179" s="90">
        <v>7.9580066895013502E-8</v>
      </c>
      <c r="AR179" s="90">
        <v>6.9962512425020603E-6</v>
      </c>
      <c r="AS179" s="90">
        <v>-7.7299583317848997E-13</v>
      </c>
      <c r="AT179">
        <v>0</v>
      </c>
      <c r="AU179">
        <v>0</v>
      </c>
      <c r="AV179">
        <v>0</v>
      </c>
      <c r="AW179">
        <v>0</v>
      </c>
      <c r="AX179">
        <v>0</v>
      </c>
      <c r="AY179">
        <v>0</v>
      </c>
      <c r="AZ179">
        <v>0</v>
      </c>
      <c r="BA179">
        <v>0</v>
      </c>
      <c r="BB179">
        <v>0</v>
      </c>
      <c r="BC179">
        <v>0</v>
      </c>
      <c r="BD179">
        <v>0</v>
      </c>
      <c r="BE179">
        <v>0</v>
      </c>
      <c r="BF179">
        <v>0</v>
      </c>
      <c r="BG179">
        <v>0</v>
      </c>
      <c r="BH179">
        <v>0</v>
      </c>
      <c r="BI179">
        <v>0.123139963465973</v>
      </c>
      <c r="BJ179">
        <v>1.42500474551736E-2</v>
      </c>
    </row>
    <row r="180" spans="1:62" x14ac:dyDescent="0.25">
      <c r="A180">
        <v>1927</v>
      </c>
      <c r="B180">
        <v>4.6248733672577098E-2</v>
      </c>
      <c r="C180">
        <v>-9.2402261041415107E-2</v>
      </c>
      <c r="D180">
        <v>-9.7212292819767898E-2</v>
      </c>
      <c r="E180">
        <v>-0.46221695553440301</v>
      </c>
      <c r="F180">
        <v>0</v>
      </c>
      <c r="G180">
        <v>-0.14102972250632401</v>
      </c>
      <c r="H180">
        <v>3.5009294394210799E-2</v>
      </c>
      <c r="I180">
        <v>0.53369783704985496</v>
      </c>
      <c r="J180">
        <v>0.189530237482777</v>
      </c>
      <c r="K180">
        <v>5.51365680377311E-2</v>
      </c>
      <c r="L180">
        <v>0</v>
      </c>
      <c r="M180">
        <v>0</v>
      </c>
      <c r="N180" s="90">
        <v>2.1790336013898699E-8</v>
      </c>
      <c r="O180">
        <v>0</v>
      </c>
      <c r="P180">
        <v>0</v>
      </c>
      <c r="Q180">
        <v>0</v>
      </c>
      <c r="R180" s="90">
        <v>9.6709400747127505E-10</v>
      </c>
      <c r="S180">
        <v>0</v>
      </c>
      <c r="T180">
        <v>0</v>
      </c>
      <c r="U180">
        <v>0</v>
      </c>
      <c r="V180">
        <v>0</v>
      </c>
      <c r="W180">
        <v>0</v>
      </c>
      <c r="X180">
        <v>0</v>
      </c>
      <c r="Y180" s="90">
        <v>4.0094086350019202E-9</v>
      </c>
      <c r="Z180" s="90">
        <v>6.17961693463878E-5</v>
      </c>
      <c r="AA180" s="90">
        <v>1.8800478028645499E-5</v>
      </c>
      <c r="AB180" s="90">
        <v>5.5347950000016204E-7</v>
      </c>
      <c r="AC180">
        <v>0</v>
      </c>
      <c r="AD180">
        <v>0</v>
      </c>
      <c r="AE180">
        <v>0</v>
      </c>
      <c r="AF180">
        <v>0</v>
      </c>
      <c r="AG180">
        <v>0</v>
      </c>
      <c r="AH180">
        <v>0</v>
      </c>
      <c r="AI180" s="90">
        <v>1.6651200000000001E-6</v>
      </c>
      <c r="AJ180">
        <v>0</v>
      </c>
      <c r="AK180">
        <v>0</v>
      </c>
      <c r="AL180">
        <v>0</v>
      </c>
      <c r="AM180">
        <v>0</v>
      </c>
      <c r="AN180">
        <v>4.4352844516417597E-4</v>
      </c>
      <c r="AO180" s="90">
        <v>8.4064699645835993E-15</v>
      </c>
      <c r="AP180" s="90">
        <v>-9.5082219821098609E-13</v>
      </c>
      <c r="AQ180" s="90">
        <v>7.9580151645118603E-8</v>
      </c>
      <c r="AR180" s="90">
        <v>8.8789776158251293E-6</v>
      </c>
      <c r="AS180" s="90">
        <v>-7.7764119013661204E-13</v>
      </c>
      <c r="AT180">
        <v>0</v>
      </c>
      <c r="AU180">
        <v>0</v>
      </c>
      <c r="AV180">
        <v>0</v>
      </c>
      <c r="AW180">
        <v>0</v>
      </c>
      <c r="AX180">
        <v>0</v>
      </c>
      <c r="AY180">
        <v>0</v>
      </c>
      <c r="AZ180">
        <v>0</v>
      </c>
      <c r="BA180">
        <v>0</v>
      </c>
      <c r="BB180">
        <v>0</v>
      </c>
      <c r="BC180">
        <v>0</v>
      </c>
      <c r="BD180">
        <v>0</v>
      </c>
      <c r="BE180">
        <v>0</v>
      </c>
      <c r="BF180">
        <v>0</v>
      </c>
      <c r="BG180">
        <v>0</v>
      </c>
      <c r="BH180">
        <v>0</v>
      </c>
      <c r="BI180">
        <v>0.126865404305367</v>
      </c>
      <c r="BJ180">
        <v>1.43456839176433E-2</v>
      </c>
    </row>
    <row r="181" spans="1:62" x14ac:dyDescent="0.25">
      <c r="A181">
        <v>1928</v>
      </c>
      <c r="B181">
        <v>3.0710550078827101E-2</v>
      </c>
      <c r="C181">
        <v>0.179378494341386</v>
      </c>
      <c r="D181">
        <v>-9.9753777226760404E-2</v>
      </c>
      <c r="E181">
        <v>-0.46114558410666301</v>
      </c>
      <c r="F181">
        <v>0</v>
      </c>
      <c r="G181">
        <v>-0.14224938471746901</v>
      </c>
      <c r="H181">
        <v>3.4150046337277098E-2</v>
      </c>
      <c r="I181">
        <v>0.53627101822242296</v>
      </c>
      <c r="J181">
        <v>0.19208587929234799</v>
      </c>
      <c r="K181">
        <v>5.5484866860670501E-2</v>
      </c>
      <c r="L181">
        <v>0</v>
      </c>
      <c r="M181">
        <v>0</v>
      </c>
      <c r="N181" s="90">
        <v>2.2073327390701001E-8</v>
      </c>
      <c r="O181">
        <v>0</v>
      </c>
      <c r="P181">
        <v>0</v>
      </c>
      <c r="Q181">
        <v>0</v>
      </c>
      <c r="R181" s="90">
        <v>9.7965366992477499E-10</v>
      </c>
      <c r="S181">
        <v>0</v>
      </c>
      <c r="T181">
        <v>0</v>
      </c>
      <c r="U181">
        <v>0</v>
      </c>
      <c r="V181">
        <v>0</v>
      </c>
      <c r="W181">
        <v>0</v>
      </c>
      <c r="X181">
        <v>0</v>
      </c>
      <c r="Y181" s="90">
        <v>4.0614788770236899E-9</v>
      </c>
      <c r="Z181" s="90">
        <v>6.8520005101059198E-5</v>
      </c>
      <c r="AA181" s="90">
        <v>2.0806646934721299E-5</v>
      </c>
      <c r="AB181" s="90">
        <v>6.1287729999991902E-7</v>
      </c>
      <c r="AC181">
        <v>0</v>
      </c>
      <c r="AD181">
        <v>0</v>
      </c>
      <c r="AE181">
        <v>0</v>
      </c>
      <c r="AF181">
        <v>0</v>
      </c>
      <c r="AG181">
        <v>0</v>
      </c>
      <c r="AH181">
        <v>0</v>
      </c>
      <c r="AI181" s="90">
        <v>2.2201600000000001E-6</v>
      </c>
      <c r="AJ181">
        <v>0</v>
      </c>
      <c r="AK181">
        <v>0</v>
      </c>
      <c r="AL181">
        <v>0</v>
      </c>
      <c r="AM181">
        <v>0</v>
      </c>
      <c r="AN181">
        <v>4.9872759685793604E-4</v>
      </c>
      <c r="AO181" s="90">
        <v>-1.6417422976644499E-14</v>
      </c>
      <c r="AP181" s="90">
        <v>1.8660249059376601E-12</v>
      </c>
      <c r="AQ181" s="90">
        <v>7.9579987508293799E-8</v>
      </c>
      <c r="AR181" s="90">
        <v>1.07559288476906E-5</v>
      </c>
      <c r="AS181" s="90">
        <v>-7.6835383767061998E-13</v>
      </c>
      <c r="AT181">
        <v>0</v>
      </c>
      <c r="AU181">
        <v>0</v>
      </c>
      <c r="AV181">
        <v>0</v>
      </c>
      <c r="AW181">
        <v>0</v>
      </c>
      <c r="AX181">
        <v>0</v>
      </c>
      <c r="AY181">
        <v>0</v>
      </c>
      <c r="AZ181">
        <v>0</v>
      </c>
      <c r="BA181">
        <v>0</v>
      </c>
      <c r="BB181">
        <v>0</v>
      </c>
      <c r="BC181">
        <v>0</v>
      </c>
      <c r="BD181">
        <v>0</v>
      </c>
      <c r="BE181">
        <v>0</v>
      </c>
      <c r="BF181">
        <v>0</v>
      </c>
      <c r="BG181">
        <v>0</v>
      </c>
      <c r="BH181">
        <v>0</v>
      </c>
      <c r="BI181">
        <v>0.12867413359067001</v>
      </c>
      <c r="BJ181">
        <v>1.45600036521417E-2</v>
      </c>
    </row>
    <row r="182" spans="1:62" x14ac:dyDescent="0.25">
      <c r="A182">
        <v>1929</v>
      </c>
      <c r="B182">
        <v>2.2754251250702101E-2</v>
      </c>
      <c r="C182">
        <v>0.19518769838380701</v>
      </c>
      <c r="D182">
        <v>-0.109390258067707</v>
      </c>
      <c r="E182">
        <v>-0.485489147081829</v>
      </c>
      <c r="F182">
        <v>0</v>
      </c>
      <c r="G182">
        <v>-0.14347866339716001</v>
      </c>
      <c r="H182">
        <v>3.50816636599122E-2</v>
      </c>
      <c r="I182">
        <v>0.53909541970285102</v>
      </c>
      <c r="J182">
        <v>0.19523617879621999</v>
      </c>
      <c r="K182">
        <v>5.5707137424311298E-2</v>
      </c>
      <c r="L182">
        <v>0</v>
      </c>
      <c r="M182" s="90">
        <v>1.6029832967668099E-7</v>
      </c>
      <c r="N182" s="90">
        <v>2.2356318767503301E-8</v>
      </c>
      <c r="O182">
        <v>0</v>
      </c>
      <c r="P182">
        <v>0</v>
      </c>
      <c r="Q182">
        <v>0</v>
      </c>
      <c r="R182" s="90">
        <v>9.9221333235095005E-10</v>
      </c>
      <c r="S182">
        <v>0</v>
      </c>
      <c r="T182">
        <v>0</v>
      </c>
      <c r="U182">
        <v>0</v>
      </c>
      <c r="V182">
        <v>0</v>
      </c>
      <c r="W182">
        <v>0</v>
      </c>
      <c r="X182">
        <v>0</v>
      </c>
      <c r="Y182" s="90">
        <v>4.1135491190243797E-9</v>
      </c>
      <c r="Z182" s="90">
        <v>7.6426920737472407E-5</v>
      </c>
      <c r="AA182" s="90">
        <v>2.3156096572683901E-5</v>
      </c>
      <c r="AB182" s="90">
        <v>6.8307470000021598E-7</v>
      </c>
      <c r="AC182">
        <v>0</v>
      </c>
      <c r="AD182">
        <v>0</v>
      </c>
      <c r="AE182">
        <v>0</v>
      </c>
      <c r="AF182">
        <v>0</v>
      </c>
      <c r="AG182">
        <v>0</v>
      </c>
      <c r="AH182">
        <v>0</v>
      </c>
      <c r="AI182" s="90">
        <v>2.49767999999999E-6</v>
      </c>
      <c r="AJ182">
        <v>0</v>
      </c>
      <c r="AK182">
        <v>0</v>
      </c>
      <c r="AL182">
        <v>0</v>
      </c>
      <c r="AM182">
        <v>0</v>
      </c>
      <c r="AN182">
        <v>5.8034922640126402E-4</v>
      </c>
      <c r="AO182" s="90">
        <v>3.2549917622359801E-14</v>
      </c>
      <c r="AP182" s="90">
        <v>-3.6536845868673899E-12</v>
      </c>
      <c r="AQ182" s="90">
        <v>7.9580310276771299E-8</v>
      </c>
      <c r="AR182" s="90">
        <v>1.25489339496916E-5</v>
      </c>
      <c r="AS182" s="90">
        <v>-7.8719932844792995E-13</v>
      </c>
      <c r="AT182">
        <v>0</v>
      </c>
      <c r="AU182">
        <v>0</v>
      </c>
      <c r="AV182">
        <v>0</v>
      </c>
      <c r="AW182">
        <v>0</v>
      </c>
      <c r="AX182">
        <v>0</v>
      </c>
      <c r="AY182">
        <v>0</v>
      </c>
      <c r="AZ182">
        <v>0</v>
      </c>
      <c r="BA182">
        <v>0</v>
      </c>
      <c r="BB182">
        <v>0</v>
      </c>
      <c r="BC182">
        <v>0</v>
      </c>
      <c r="BD182">
        <v>0</v>
      </c>
      <c r="BE182">
        <v>0</v>
      </c>
      <c r="BF182">
        <v>0</v>
      </c>
      <c r="BG182">
        <v>0</v>
      </c>
      <c r="BH182">
        <v>0</v>
      </c>
      <c r="BI182">
        <v>0.132473977668529</v>
      </c>
      <c r="BJ182">
        <v>1.4824890167370101E-2</v>
      </c>
    </row>
    <row r="183" spans="1:62" x14ac:dyDescent="0.25">
      <c r="A183">
        <v>1930</v>
      </c>
      <c r="B183">
        <v>2.29726594538271E-2</v>
      </c>
      <c r="C183">
        <v>0.209081726917619</v>
      </c>
      <c r="D183">
        <v>-0.10271593258192099</v>
      </c>
      <c r="E183">
        <v>-0.47024219075280299</v>
      </c>
      <c r="F183">
        <v>0</v>
      </c>
      <c r="G183">
        <v>-0.14464337664453999</v>
      </c>
      <c r="H183">
        <v>3.4192821443428001E-2</v>
      </c>
      <c r="I183">
        <v>0.54118078157122496</v>
      </c>
      <c r="J183">
        <v>0.198355470965839</v>
      </c>
      <c r="K183">
        <v>5.5890399913080799E-2</v>
      </c>
      <c r="L183">
        <v>0</v>
      </c>
      <c r="M183" s="90">
        <v>9.7631915954249391E-7</v>
      </c>
      <c r="N183" s="90">
        <v>2.26393101443056E-8</v>
      </c>
      <c r="O183">
        <v>0</v>
      </c>
      <c r="P183">
        <v>0</v>
      </c>
      <c r="Q183">
        <v>0</v>
      </c>
      <c r="R183" s="90">
        <v>1.0047729947771199E-9</v>
      </c>
      <c r="S183">
        <v>0</v>
      </c>
      <c r="T183">
        <v>0</v>
      </c>
      <c r="U183">
        <v>0</v>
      </c>
      <c r="V183">
        <v>0</v>
      </c>
      <c r="W183">
        <v>0</v>
      </c>
      <c r="X183">
        <v>0</v>
      </c>
      <c r="Y183" s="90">
        <v>4.1656193610461502E-9</v>
      </c>
      <c r="Z183" s="90">
        <v>8.4718337249563899E-5</v>
      </c>
      <c r="AA183" s="90">
        <v>2.5603439941607099E-5</v>
      </c>
      <c r="AB183" s="90">
        <v>7.5732195000016204E-7</v>
      </c>
      <c r="AC183">
        <v>0</v>
      </c>
      <c r="AD183">
        <v>0</v>
      </c>
      <c r="AE183">
        <v>0</v>
      </c>
      <c r="AF183" s="90">
        <v>3.96366499988337E-7</v>
      </c>
      <c r="AG183">
        <v>0</v>
      </c>
      <c r="AH183">
        <v>0</v>
      </c>
      <c r="AI183" s="90">
        <v>3.05271999999999E-6</v>
      </c>
      <c r="AJ183">
        <v>0</v>
      </c>
      <c r="AK183">
        <v>0</v>
      </c>
      <c r="AL183">
        <v>0</v>
      </c>
      <c r="AM183">
        <v>0</v>
      </c>
      <c r="AN183">
        <v>6.71031096332801E-4</v>
      </c>
      <c r="AO183" s="90">
        <v>-6.5519638325906003E-14</v>
      </c>
      <c r="AP183" s="90">
        <v>5.2143371509440103E-12</v>
      </c>
      <c r="AQ183" s="90">
        <v>7.9579665798458405E-8</v>
      </c>
      <c r="AR183" s="90">
        <v>1.4177761873229899E-5</v>
      </c>
      <c r="AS183" s="90">
        <v>-7.4838420309395396E-13</v>
      </c>
      <c r="AT183">
        <v>0</v>
      </c>
      <c r="AU183">
        <v>0</v>
      </c>
      <c r="AV183">
        <v>0</v>
      </c>
      <c r="AW183">
        <v>0</v>
      </c>
      <c r="AX183">
        <v>0</v>
      </c>
      <c r="AY183">
        <v>0</v>
      </c>
      <c r="AZ183">
        <v>0</v>
      </c>
      <c r="BA183">
        <v>0</v>
      </c>
      <c r="BB183">
        <v>0</v>
      </c>
      <c r="BC183">
        <v>0</v>
      </c>
      <c r="BD183">
        <v>0</v>
      </c>
      <c r="BE183">
        <v>0</v>
      </c>
      <c r="BF183">
        <v>0</v>
      </c>
      <c r="BG183">
        <v>0</v>
      </c>
      <c r="BH183">
        <v>0</v>
      </c>
      <c r="BI183">
        <v>0.13462665052911199</v>
      </c>
      <c r="BJ183">
        <v>1.5088005610889301E-2</v>
      </c>
    </row>
    <row r="184" spans="1:62" x14ac:dyDescent="0.25">
      <c r="A184">
        <v>1931</v>
      </c>
      <c r="B184">
        <v>7.4182449288959999E-4</v>
      </c>
      <c r="C184">
        <v>0.15707032411343</v>
      </c>
      <c r="D184">
        <v>-8.8023231805596902E-2</v>
      </c>
      <c r="E184">
        <v>-0.41438121018155699</v>
      </c>
      <c r="F184" s="90">
        <v>2.9376495039801999E-5</v>
      </c>
      <c r="G184">
        <v>-0.14574392809299799</v>
      </c>
      <c r="H184">
        <v>3.0380711399440801E-2</v>
      </c>
      <c r="I184">
        <v>0.54464893028924699</v>
      </c>
      <c r="J184">
        <v>0.20087588061596701</v>
      </c>
      <c r="K184">
        <v>5.6568244524849098E-2</v>
      </c>
      <c r="L184">
        <v>0</v>
      </c>
      <c r="M184" s="90">
        <v>2.6326602092480102E-7</v>
      </c>
      <c r="N184" s="90">
        <v>2.2922301521107899E-8</v>
      </c>
      <c r="O184">
        <v>0</v>
      </c>
      <c r="P184">
        <v>0</v>
      </c>
      <c r="Q184">
        <v>0</v>
      </c>
      <c r="R184" s="90">
        <v>1.01733265720329E-9</v>
      </c>
      <c r="S184">
        <v>0</v>
      </c>
      <c r="T184">
        <v>0</v>
      </c>
      <c r="U184">
        <v>0</v>
      </c>
      <c r="V184">
        <v>0</v>
      </c>
      <c r="W184">
        <v>0</v>
      </c>
      <c r="X184">
        <v>0</v>
      </c>
      <c r="Y184" s="90">
        <v>4.2176896030468499E-9</v>
      </c>
      <c r="Z184" s="90">
        <v>9.2339341630569603E-5</v>
      </c>
      <c r="AA184" s="90">
        <v>2.7834111790455898E-5</v>
      </c>
      <c r="AB184" s="90">
        <v>8.2346950000013504E-7</v>
      </c>
      <c r="AC184">
        <v>0</v>
      </c>
      <c r="AD184">
        <v>0</v>
      </c>
      <c r="AE184">
        <v>0</v>
      </c>
      <c r="AF184" s="90">
        <v>6.3755056012411703E-6</v>
      </c>
      <c r="AG184">
        <v>0</v>
      </c>
      <c r="AH184">
        <v>0</v>
      </c>
      <c r="AI184" s="90">
        <v>3.60775999999999E-6</v>
      </c>
      <c r="AJ184">
        <v>0</v>
      </c>
      <c r="AK184">
        <v>0</v>
      </c>
      <c r="AL184">
        <v>0</v>
      </c>
      <c r="AM184">
        <v>0</v>
      </c>
      <c r="AN184">
        <v>7.7729276982056001E-4</v>
      </c>
      <c r="AO184" s="90">
        <v>1.33928458601051E-13</v>
      </c>
      <c r="AP184" s="90">
        <v>2.8741152036478699E-8</v>
      </c>
      <c r="AQ184" s="90">
        <v>7.9580972478239097E-8</v>
      </c>
      <c r="AR184" s="90">
        <v>1.5763335066742999E-5</v>
      </c>
      <c r="AS184" s="90">
        <v>-8.29532634582722E-13</v>
      </c>
      <c r="AT184">
        <v>0</v>
      </c>
      <c r="AU184">
        <v>0</v>
      </c>
      <c r="AV184">
        <v>0</v>
      </c>
      <c r="AW184">
        <v>0</v>
      </c>
      <c r="AX184">
        <v>0</v>
      </c>
      <c r="AY184">
        <v>0</v>
      </c>
      <c r="AZ184">
        <v>0</v>
      </c>
      <c r="BA184">
        <v>0</v>
      </c>
      <c r="BB184">
        <v>0</v>
      </c>
      <c r="BC184">
        <v>0</v>
      </c>
      <c r="BD184">
        <v>0</v>
      </c>
      <c r="BE184">
        <v>0</v>
      </c>
      <c r="BF184">
        <v>0</v>
      </c>
      <c r="BG184">
        <v>0</v>
      </c>
      <c r="BH184">
        <v>0</v>
      </c>
      <c r="BI184">
        <v>0.130399219451588</v>
      </c>
      <c r="BJ184">
        <v>1.53014559101854E-2</v>
      </c>
    </row>
    <row r="185" spans="1:62" x14ac:dyDescent="0.25">
      <c r="A185">
        <v>1932</v>
      </c>
      <c r="B185">
        <v>-1.58103971867978E-2</v>
      </c>
      <c r="C185">
        <v>-0.229691141399155</v>
      </c>
      <c r="D185">
        <v>-7.6959829953555894E-2</v>
      </c>
      <c r="E185">
        <v>-0.39051290511394898</v>
      </c>
      <c r="F185" s="90">
        <v>5.87529900796041E-5</v>
      </c>
      <c r="G185">
        <v>-0.146855316479271</v>
      </c>
      <c r="H185">
        <v>2.9880539220536299E-2</v>
      </c>
      <c r="I185">
        <v>0.54935541018601997</v>
      </c>
      <c r="J185">
        <v>0.20319444324900199</v>
      </c>
      <c r="K185">
        <v>5.6933723868510103E-2</v>
      </c>
      <c r="L185">
        <v>0</v>
      </c>
      <c r="M185" s="90">
        <v>1.26450682167481E-7</v>
      </c>
      <c r="N185" s="90">
        <v>2.3205292897910198E-8</v>
      </c>
      <c r="O185">
        <v>0</v>
      </c>
      <c r="P185">
        <v>0</v>
      </c>
      <c r="Q185">
        <v>0</v>
      </c>
      <c r="R185" s="90">
        <v>1.0298923196567999E-9</v>
      </c>
      <c r="S185">
        <v>0</v>
      </c>
      <c r="T185">
        <v>0</v>
      </c>
      <c r="U185">
        <v>0</v>
      </c>
      <c r="V185">
        <v>0</v>
      </c>
      <c r="W185">
        <v>0</v>
      </c>
      <c r="X185">
        <v>0</v>
      </c>
      <c r="Y185" s="90">
        <v>4.2697598450686204E-9</v>
      </c>
      <c r="Z185" s="90">
        <v>9.7880096873697694E-5</v>
      </c>
      <c r="AA185" s="90">
        <v>2.94330426181786E-5</v>
      </c>
      <c r="AB185" s="90">
        <v>8.7206770000043201E-7</v>
      </c>
      <c r="AC185">
        <v>0</v>
      </c>
      <c r="AD185">
        <v>0</v>
      </c>
      <c r="AE185">
        <v>0</v>
      </c>
      <c r="AF185" s="90">
        <v>2.26057321154829E-5</v>
      </c>
      <c r="AG185">
        <v>0</v>
      </c>
      <c r="AH185">
        <v>0</v>
      </c>
      <c r="AI185" s="90">
        <v>4.16279999999999E-6</v>
      </c>
      <c r="AJ185">
        <v>0</v>
      </c>
      <c r="AK185">
        <v>0</v>
      </c>
      <c r="AL185">
        <v>0</v>
      </c>
      <c r="AM185">
        <v>0</v>
      </c>
      <c r="AN185">
        <v>8.7553242571029703E-4</v>
      </c>
      <c r="AO185" s="90">
        <v>-2.7798293181224802E-13</v>
      </c>
      <c r="AP185" s="90">
        <v>1.6548848075923801E-7</v>
      </c>
      <c r="AQ185" s="90">
        <v>7.9578282274168303E-8</v>
      </c>
      <c r="AR185" s="90">
        <v>1.7408781794521499E-5</v>
      </c>
      <c r="AS185" s="90">
        <v>-6.5731791513007001E-13</v>
      </c>
      <c r="AT185">
        <v>0</v>
      </c>
      <c r="AU185">
        <v>0</v>
      </c>
      <c r="AV185">
        <v>0</v>
      </c>
      <c r="AW185">
        <v>0</v>
      </c>
      <c r="AX185">
        <v>0</v>
      </c>
      <c r="AY185">
        <v>0</v>
      </c>
      <c r="AZ185">
        <v>0</v>
      </c>
      <c r="BA185">
        <v>0</v>
      </c>
      <c r="BB185">
        <v>0</v>
      </c>
      <c r="BC185">
        <v>0</v>
      </c>
      <c r="BD185">
        <v>0</v>
      </c>
      <c r="BE185">
        <v>0</v>
      </c>
      <c r="BF185">
        <v>0</v>
      </c>
      <c r="BG185">
        <v>0</v>
      </c>
      <c r="BH185">
        <v>0</v>
      </c>
      <c r="BI185">
        <v>0.132162374661801</v>
      </c>
      <c r="BJ185">
        <v>1.5498193732811E-2</v>
      </c>
    </row>
    <row r="186" spans="1:62" x14ac:dyDescent="0.25">
      <c r="A186">
        <v>1933</v>
      </c>
      <c r="B186">
        <v>-2.27370573430478E-2</v>
      </c>
      <c r="C186">
        <v>-0.49967968910027699</v>
      </c>
      <c r="D186">
        <v>-8.2800365102881898E-2</v>
      </c>
      <c r="E186">
        <v>-0.40053641791564198</v>
      </c>
      <c r="F186" s="90">
        <v>8.8129485119406203E-5</v>
      </c>
      <c r="G186">
        <v>-0.14797790658155799</v>
      </c>
      <c r="H186">
        <v>2.97233071893824E-2</v>
      </c>
      <c r="I186">
        <v>0.55473987606026198</v>
      </c>
      <c r="J186">
        <v>0.20556339069110099</v>
      </c>
      <c r="K186">
        <v>5.7479562359420699E-2</v>
      </c>
      <c r="L186">
        <v>0</v>
      </c>
      <c r="M186" s="90">
        <v>1.3744651045229301E-7</v>
      </c>
      <c r="N186" s="90">
        <v>2.3488284274712398E-8</v>
      </c>
      <c r="O186">
        <v>0</v>
      </c>
      <c r="P186">
        <v>0</v>
      </c>
      <c r="Q186">
        <v>0</v>
      </c>
      <c r="R186" s="90">
        <v>1.04245198208297E-9</v>
      </c>
      <c r="S186">
        <v>0</v>
      </c>
      <c r="T186">
        <v>0</v>
      </c>
      <c r="U186">
        <v>0</v>
      </c>
      <c r="V186">
        <v>0</v>
      </c>
      <c r="W186">
        <v>0</v>
      </c>
      <c r="X186">
        <v>0</v>
      </c>
      <c r="Y186" s="90">
        <v>4.3218300870693201E-9</v>
      </c>
      <c r="Z186">
        <v>1.01222294971848E-4</v>
      </c>
      <c r="AA186" s="90">
        <v>3.03780431737146E-5</v>
      </c>
      <c r="AB186" s="90">
        <v>9.0176659999951397E-7</v>
      </c>
      <c r="AC186">
        <v>0</v>
      </c>
      <c r="AD186">
        <v>0</v>
      </c>
      <c r="AE186">
        <v>0</v>
      </c>
      <c r="AF186" s="90">
        <v>3.76768828990985E-5</v>
      </c>
      <c r="AG186">
        <v>0</v>
      </c>
      <c r="AH186">
        <v>0</v>
      </c>
      <c r="AI186" s="90">
        <v>4.7178400000000002E-6</v>
      </c>
      <c r="AJ186">
        <v>0</v>
      </c>
      <c r="AK186">
        <v>0</v>
      </c>
      <c r="AL186">
        <v>0</v>
      </c>
      <c r="AM186">
        <v>0</v>
      </c>
      <c r="AN186">
        <v>9.824077634055029E-4</v>
      </c>
      <c r="AO186" s="90">
        <v>5.8589244567031003E-13</v>
      </c>
      <c r="AP186" s="90">
        <v>3.4551667684741798E-7</v>
      </c>
      <c r="AQ186" s="90">
        <v>7.9583906574970898E-8</v>
      </c>
      <c r="AR186" s="90">
        <v>1.9132565585463401E-5</v>
      </c>
      <c r="AS186" s="90">
        <v>-1.02833690663691E-12</v>
      </c>
      <c r="AT186">
        <v>0</v>
      </c>
      <c r="AU186">
        <v>0</v>
      </c>
      <c r="AV186">
        <v>0</v>
      </c>
      <c r="AW186">
        <v>0</v>
      </c>
      <c r="AX186">
        <v>0</v>
      </c>
      <c r="AY186">
        <v>0</v>
      </c>
      <c r="AZ186">
        <v>0</v>
      </c>
      <c r="BA186">
        <v>0</v>
      </c>
      <c r="BB186">
        <v>0</v>
      </c>
      <c r="BC186">
        <v>0</v>
      </c>
      <c r="BD186">
        <v>0</v>
      </c>
      <c r="BE186">
        <v>0</v>
      </c>
      <c r="BF186">
        <v>0</v>
      </c>
      <c r="BG186">
        <v>0</v>
      </c>
      <c r="BH186">
        <v>0</v>
      </c>
      <c r="BI186">
        <v>0.13276375902800899</v>
      </c>
      <c r="BJ186">
        <v>1.5699772484773399E-2</v>
      </c>
    </row>
    <row r="187" spans="1:62" x14ac:dyDescent="0.25">
      <c r="A187">
        <v>1934</v>
      </c>
      <c r="B187">
        <v>-1.50303678899228E-2</v>
      </c>
      <c r="C187">
        <v>-3.62800972250703E-2</v>
      </c>
      <c r="D187">
        <v>-9.3463858533297306E-2</v>
      </c>
      <c r="E187">
        <v>-0.438476341882653</v>
      </c>
      <c r="F187">
        <v>1.175059801592E-4</v>
      </c>
      <c r="G187">
        <v>-0.14911210086584201</v>
      </c>
      <c r="H187">
        <v>3.2141833545347297E-2</v>
      </c>
      <c r="I187">
        <v>0.56144692592510104</v>
      </c>
      <c r="J187">
        <v>0.20826245120123199</v>
      </c>
      <c r="K187">
        <v>5.7836065365723603E-2</v>
      </c>
      <c r="L187">
        <v>0</v>
      </c>
      <c r="M187" s="90">
        <v>1.4939851151389301E-7</v>
      </c>
      <c r="N187" s="90">
        <v>2.3771275651525901E-8</v>
      </c>
      <c r="O187">
        <v>0</v>
      </c>
      <c r="P187">
        <v>0</v>
      </c>
      <c r="Q187">
        <v>0</v>
      </c>
      <c r="R187" s="90">
        <v>1.0550116445091399E-9</v>
      </c>
      <c r="S187">
        <v>0</v>
      </c>
      <c r="T187">
        <v>0</v>
      </c>
      <c r="U187">
        <v>0</v>
      </c>
      <c r="V187">
        <v>0</v>
      </c>
      <c r="W187">
        <v>0</v>
      </c>
      <c r="X187">
        <v>0</v>
      </c>
      <c r="Y187" s="90">
        <v>4.3739003290910898E-9</v>
      </c>
      <c r="Z187">
        <v>1.04663082917136E-4</v>
      </c>
      <c r="AA187" s="90">
        <v>3.13595907058096E-5</v>
      </c>
      <c r="AB187" s="90">
        <v>9.31465499999892E-7</v>
      </c>
      <c r="AC187">
        <v>0</v>
      </c>
      <c r="AD187">
        <v>0</v>
      </c>
      <c r="AE187">
        <v>0</v>
      </c>
      <c r="AF187" s="90">
        <v>5.2747865510280797E-5</v>
      </c>
      <c r="AG187">
        <v>0</v>
      </c>
      <c r="AH187">
        <v>0</v>
      </c>
      <c r="AI187" s="90">
        <v>5.5503999999999901E-6</v>
      </c>
      <c r="AJ187" s="90">
        <v>1.6290269679189401E-7</v>
      </c>
      <c r="AK187">
        <v>0</v>
      </c>
      <c r="AL187">
        <v>0</v>
      </c>
      <c r="AM187">
        <v>0</v>
      </c>
      <c r="AN187">
        <v>1.10576125419436E-3</v>
      </c>
      <c r="AO187" s="90">
        <v>-1.25398259484543E-12</v>
      </c>
      <c r="AP187" s="90">
        <v>5.1831748827988901E-7</v>
      </c>
      <c r="AQ187" s="90">
        <v>7.95719658308147E-8</v>
      </c>
      <c r="AR187" s="90">
        <v>2.09069401721664E-5</v>
      </c>
      <c r="AS187" s="90">
        <v>-2.16858983671612E-13</v>
      </c>
      <c r="AT187">
        <v>0</v>
      </c>
      <c r="AU187">
        <v>0</v>
      </c>
      <c r="AV187">
        <v>0</v>
      </c>
      <c r="AW187">
        <v>0</v>
      </c>
      <c r="AX187">
        <v>0</v>
      </c>
      <c r="AY187">
        <v>0</v>
      </c>
      <c r="AZ187">
        <v>0</v>
      </c>
      <c r="BA187">
        <v>0</v>
      </c>
      <c r="BB187">
        <v>0</v>
      </c>
      <c r="BC187">
        <v>0</v>
      </c>
      <c r="BD187">
        <v>0</v>
      </c>
      <c r="BE187">
        <v>0</v>
      </c>
      <c r="BF187">
        <v>0</v>
      </c>
      <c r="BG187">
        <v>0</v>
      </c>
      <c r="BH187">
        <v>0</v>
      </c>
      <c r="BI187">
        <v>0.138028790669948</v>
      </c>
      <c r="BJ187">
        <v>1.5929924526972401E-2</v>
      </c>
    </row>
    <row r="188" spans="1:62" x14ac:dyDescent="0.25">
      <c r="A188">
        <v>1935</v>
      </c>
      <c r="B188">
        <v>1.1584231719452101E-2</v>
      </c>
      <c r="C188">
        <v>0.182152944150589</v>
      </c>
      <c r="D188">
        <v>-0.10196949209282299</v>
      </c>
      <c r="E188">
        <v>-0.45615123455127599</v>
      </c>
      <c r="F188">
        <v>1.46882475199E-4</v>
      </c>
      <c r="G188">
        <v>-0.15025829802548399</v>
      </c>
      <c r="H188">
        <v>3.25050223824076E-2</v>
      </c>
      <c r="I188">
        <v>0.56920332975545596</v>
      </c>
      <c r="J188">
        <v>0.210994584149615</v>
      </c>
      <c r="K188">
        <v>5.8277026254676498E-2</v>
      </c>
      <c r="L188">
        <v>0</v>
      </c>
      <c r="M188" s="90">
        <v>1.6238983095067601E-7</v>
      </c>
      <c r="N188" s="90">
        <v>2.40542670283282E-8</v>
      </c>
      <c r="O188">
        <v>0</v>
      </c>
      <c r="P188">
        <v>0</v>
      </c>
      <c r="Q188">
        <v>0</v>
      </c>
      <c r="R188" s="90">
        <v>1.0675713069626401E-9</v>
      </c>
      <c r="S188">
        <v>0</v>
      </c>
      <c r="T188">
        <v>0</v>
      </c>
      <c r="U188">
        <v>0</v>
      </c>
      <c r="V188">
        <v>0</v>
      </c>
      <c r="W188">
        <v>0</v>
      </c>
      <c r="X188">
        <v>0</v>
      </c>
      <c r="Y188" s="90">
        <v>4.4259705711128603E-9</v>
      </c>
      <c r="Z188">
        <v>1.0922779670177E-4</v>
      </c>
      <c r="AA188" s="90">
        <v>3.2659619213318201E-5</v>
      </c>
      <c r="AB188" s="90">
        <v>9.7196400000032402E-7</v>
      </c>
      <c r="AC188">
        <v>0</v>
      </c>
      <c r="AD188">
        <v>0</v>
      </c>
      <c r="AE188">
        <v>0</v>
      </c>
      <c r="AF188" s="90">
        <v>6.7818868620823998E-5</v>
      </c>
      <c r="AG188">
        <v>0</v>
      </c>
      <c r="AH188">
        <v>0</v>
      </c>
      <c r="AI188" s="90">
        <v>6.1054399999999901E-6</v>
      </c>
      <c r="AJ188" s="90">
        <v>4.0802651148687704E-6</v>
      </c>
      <c r="AK188">
        <v>0</v>
      </c>
      <c r="AL188">
        <v>0</v>
      </c>
      <c r="AM188">
        <v>0</v>
      </c>
      <c r="AN188">
        <v>1.2579679110164301E-3</v>
      </c>
      <c r="AO188" s="90">
        <v>2.7255407132609199E-12</v>
      </c>
      <c r="AP188" s="90">
        <v>6.9112038748091903E-7</v>
      </c>
      <c r="AQ188" s="90">
        <v>7.9597710518338003E-8</v>
      </c>
      <c r="AR188" s="90">
        <v>2.2793652578526902E-5</v>
      </c>
      <c r="AS188" s="90">
        <v>-2.0187632801439899E-12</v>
      </c>
      <c r="AT188">
        <v>0</v>
      </c>
      <c r="AU188">
        <v>0</v>
      </c>
      <c r="AV188">
        <v>0</v>
      </c>
      <c r="AW188">
        <v>0</v>
      </c>
      <c r="AX188">
        <v>0</v>
      </c>
      <c r="AY188">
        <v>0</v>
      </c>
      <c r="AZ188">
        <v>0</v>
      </c>
      <c r="BA188">
        <v>0</v>
      </c>
      <c r="BB188">
        <v>0</v>
      </c>
      <c r="BC188">
        <v>0</v>
      </c>
      <c r="BD188">
        <v>0</v>
      </c>
      <c r="BE188">
        <v>0</v>
      </c>
      <c r="BF188">
        <v>0</v>
      </c>
      <c r="BG188">
        <v>0</v>
      </c>
      <c r="BH188">
        <v>0</v>
      </c>
      <c r="BI188">
        <v>0.14012733547724701</v>
      </c>
      <c r="BJ188">
        <v>1.6163586511285501E-2</v>
      </c>
    </row>
    <row r="189" spans="1:62" x14ac:dyDescent="0.25">
      <c r="A189">
        <v>1936</v>
      </c>
      <c r="B189">
        <v>6.9243997344452093E-2</v>
      </c>
      <c r="C189">
        <v>0.22139775849069501</v>
      </c>
      <c r="D189">
        <v>-0.11035519026276699</v>
      </c>
      <c r="E189">
        <v>-0.488686058754839</v>
      </c>
      <c r="F189">
        <v>1.7625897023879999E-4</v>
      </c>
      <c r="G189">
        <v>-0.151416899881189</v>
      </c>
      <c r="H189">
        <v>3.5011434739323902E-2</v>
      </c>
      <c r="I189">
        <v>0.58308023667672104</v>
      </c>
      <c r="J189">
        <v>0.21343151287647699</v>
      </c>
      <c r="K189">
        <v>5.8858904524713901E-2</v>
      </c>
      <c r="L189">
        <v>0</v>
      </c>
      <c r="M189" s="90">
        <v>1.7651084628283699E-7</v>
      </c>
      <c r="N189" s="90">
        <v>2.43372584051304E-8</v>
      </c>
      <c r="O189">
        <v>0</v>
      </c>
      <c r="P189">
        <v>0</v>
      </c>
      <c r="Q189">
        <v>0</v>
      </c>
      <c r="R189" s="90">
        <v>1.0801309693888201E-9</v>
      </c>
      <c r="S189">
        <v>0</v>
      </c>
      <c r="T189">
        <v>0</v>
      </c>
      <c r="U189">
        <v>0</v>
      </c>
      <c r="V189">
        <v>0</v>
      </c>
      <c r="W189">
        <v>0</v>
      </c>
      <c r="X189">
        <v>0</v>
      </c>
      <c r="Y189" s="90">
        <v>4.4780408131135501E-9</v>
      </c>
      <c r="Z189">
        <v>1.16691056317068E-4</v>
      </c>
      <c r="AA189" s="90">
        <v>3.4775428944882297E-5</v>
      </c>
      <c r="AB189" s="90">
        <v>1.0381115500005099E-6</v>
      </c>
      <c r="AC189">
        <v>0</v>
      </c>
      <c r="AD189">
        <v>0</v>
      </c>
      <c r="AE189">
        <v>0</v>
      </c>
      <c r="AF189" s="90">
        <v>8.2889869440591204E-5</v>
      </c>
      <c r="AG189">
        <v>0</v>
      </c>
      <c r="AH189">
        <v>0</v>
      </c>
      <c r="AI189" s="90">
        <v>6.6604800000000003E-6</v>
      </c>
      <c r="AJ189" s="90">
        <v>1.6963080401334299E-5</v>
      </c>
      <c r="AK189">
        <v>0</v>
      </c>
      <c r="AL189">
        <v>0</v>
      </c>
      <c r="AM189">
        <v>0</v>
      </c>
      <c r="AN189">
        <v>1.45163552115303E-3</v>
      </c>
      <c r="AO189" s="90">
        <v>-6.0161532873526102E-12</v>
      </c>
      <c r="AP189" s="90">
        <v>8.6392286276825499E-7</v>
      </c>
      <c r="AQ189" s="90">
        <v>7.9541339936741303E-8</v>
      </c>
      <c r="AR189" s="90">
        <v>2.4749323986521899E-5</v>
      </c>
      <c r="AS189" s="90">
        <v>2.04362456662523E-12</v>
      </c>
      <c r="AT189">
        <v>0</v>
      </c>
      <c r="AU189">
        <v>0</v>
      </c>
      <c r="AV189">
        <v>0</v>
      </c>
      <c r="AW189">
        <v>0</v>
      </c>
      <c r="AX189">
        <v>0</v>
      </c>
      <c r="AY189">
        <v>0</v>
      </c>
      <c r="AZ189">
        <v>0</v>
      </c>
      <c r="BA189">
        <v>0</v>
      </c>
      <c r="BB189">
        <v>0</v>
      </c>
      <c r="BC189">
        <v>0</v>
      </c>
      <c r="BD189">
        <v>0</v>
      </c>
      <c r="BE189">
        <v>0</v>
      </c>
      <c r="BF189">
        <v>0</v>
      </c>
      <c r="BG189">
        <v>0</v>
      </c>
      <c r="BH189">
        <v>0</v>
      </c>
      <c r="BI189">
        <v>0.14564426969092101</v>
      </c>
      <c r="BJ189">
        <v>1.6372646699497E-2</v>
      </c>
    </row>
    <row r="190" spans="1:62" x14ac:dyDescent="0.25">
      <c r="A190">
        <v>1937</v>
      </c>
      <c r="B190">
        <v>7.2535720977264601E-2</v>
      </c>
      <c r="C190">
        <v>0.19105459587920201</v>
      </c>
      <c r="D190">
        <v>-0.11994927551665401</v>
      </c>
      <c r="E190">
        <v>-0.50428274229554304</v>
      </c>
      <c r="F190">
        <v>2.0563546527860001E-4</v>
      </c>
      <c r="G190">
        <v>-0.15258829108826399</v>
      </c>
      <c r="H190">
        <v>3.5115619032367797E-2</v>
      </c>
      <c r="I190">
        <v>0.59633654790731405</v>
      </c>
      <c r="J190">
        <v>0.21572819947121399</v>
      </c>
      <c r="K190">
        <v>5.9596665279389498E-2</v>
      </c>
      <c r="L190">
        <v>0</v>
      </c>
      <c r="M190" s="90">
        <v>1.91859764317171E-7</v>
      </c>
      <c r="N190" s="90">
        <v>2.46202497819327E-8</v>
      </c>
      <c r="O190">
        <v>0</v>
      </c>
      <c r="P190">
        <v>0</v>
      </c>
      <c r="Q190">
        <v>0</v>
      </c>
      <c r="R190" s="90">
        <v>1.0926906318149999E-9</v>
      </c>
      <c r="S190">
        <v>0</v>
      </c>
      <c r="T190">
        <v>0</v>
      </c>
      <c r="U190">
        <v>0</v>
      </c>
      <c r="V190">
        <v>0</v>
      </c>
      <c r="W190">
        <v>0</v>
      </c>
      <c r="X190">
        <v>0</v>
      </c>
      <c r="Y190" s="90">
        <v>4.5301110551353197E-9</v>
      </c>
      <c r="Z190">
        <v>1.2682610475434999E-4</v>
      </c>
      <c r="AA190" s="90">
        <v>3.7611736649186003E-5</v>
      </c>
      <c r="AB190" s="90">
        <v>1.12720825000032E-6</v>
      </c>
      <c r="AC190">
        <v>0</v>
      </c>
      <c r="AD190">
        <v>0</v>
      </c>
      <c r="AE190">
        <v>0</v>
      </c>
      <c r="AF190" s="90">
        <v>9.7960870171689903E-5</v>
      </c>
      <c r="AG190">
        <v>0</v>
      </c>
      <c r="AH190">
        <v>0</v>
      </c>
      <c r="AI190" s="90">
        <v>7.2155199999999902E-6</v>
      </c>
      <c r="AJ190" s="90">
        <v>2.9939967495899801E-5</v>
      </c>
      <c r="AK190">
        <v>0</v>
      </c>
      <c r="AL190">
        <v>0</v>
      </c>
      <c r="AM190">
        <v>0</v>
      </c>
      <c r="AN190">
        <v>1.66159321651252E-3</v>
      </c>
      <c r="AO190" s="90">
        <v>1.3486715650518E-11</v>
      </c>
      <c r="AP190" s="90">
        <v>1.0367254472060899E-6</v>
      </c>
      <c r="AQ190" s="90">
        <v>7.9666694843859905E-8</v>
      </c>
      <c r="AR190" s="90">
        <v>2.67920300169338E-5</v>
      </c>
      <c r="AS190" s="90">
        <v>-7.2559125928274202E-12</v>
      </c>
      <c r="AT190">
        <v>0</v>
      </c>
      <c r="AU190">
        <v>0</v>
      </c>
      <c r="AV190">
        <v>0</v>
      </c>
      <c r="AW190">
        <v>0</v>
      </c>
      <c r="AX190">
        <v>0</v>
      </c>
      <c r="AY190">
        <v>0</v>
      </c>
      <c r="AZ190">
        <v>0</v>
      </c>
      <c r="BA190">
        <v>0</v>
      </c>
      <c r="BB190">
        <v>0</v>
      </c>
      <c r="BC190">
        <v>0</v>
      </c>
      <c r="BD190">
        <v>0</v>
      </c>
      <c r="BE190">
        <v>0</v>
      </c>
      <c r="BF190">
        <v>0</v>
      </c>
      <c r="BG190">
        <v>0</v>
      </c>
      <c r="BH190">
        <v>0</v>
      </c>
      <c r="BI190">
        <v>0.147724952087572</v>
      </c>
      <c r="BJ190">
        <v>1.6570248590441001E-2</v>
      </c>
    </row>
    <row r="191" spans="1:62" x14ac:dyDescent="0.25">
      <c r="A191">
        <v>1938</v>
      </c>
      <c r="B191">
        <v>6.2098928985077101E-2</v>
      </c>
      <c r="C191">
        <v>0.19791973167265201</v>
      </c>
      <c r="D191">
        <v>-0.110317530042781</v>
      </c>
      <c r="E191">
        <v>-0.47036759303602899</v>
      </c>
      <c r="F191">
        <v>2.350119603184E-4</v>
      </c>
      <c r="G191">
        <v>-0.15377288496210001</v>
      </c>
      <c r="H191">
        <v>3.2827371138807099E-2</v>
      </c>
      <c r="I191">
        <v>0.60561379490053302</v>
      </c>
      <c r="J191">
        <v>0.21792748025009001</v>
      </c>
      <c r="K191">
        <v>6.0462321779046098E-2</v>
      </c>
      <c r="L191">
        <v>0</v>
      </c>
      <c r="M191" s="90">
        <v>2.08543423481451E-7</v>
      </c>
      <c r="N191" s="90">
        <v>2.4903241158734999E-8</v>
      </c>
      <c r="O191">
        <v>0</v>
      </c>
      <c r="P191">
        <v>0</v>
      </c>
      <c r="Q191">
        <v>0</v>
      </c>
      <c r="R191" s="90">
        <v>1.1052502942684899E-9</v>
      </c>
      <c r="S191">
        <v>0</v>
      </c>
      <c r="T191">
        <v>0</v>
      </c>
      <c r="U191">
        <v>0</v>
      </c>
      <c r="V191">
        <v>0</v>
      </c>
      <c r="W191">
        <v>0</v>
      </c>
      <c r="X191">
        <v>0</v>
      </c>
      <c r="Y191" s="90">
        <v>4.5821812971360203E-9</v>
      </c>
      <c r="Z191">
        <v>1.3997800700398701E-4</v>
      </c>
      <c r="AA191" s="90">
        <v>4.1255994074741499E-5</v>
      </c>
      <c r="AB191" s="90">
        <v>1.2433039500002901E-6</v>
      </c>
      <c r="AC191">
        <v>0</v>
      </c>
      <c r="AD191">
        <v>0</v>
      </c>
      <c r="AE191">
        <v>0</v>
      </c>
      <c r="AF191">
        <v>1.1303187139209099E-4</v>
      </c>
      <c r="AG191">
        <v>0</v>
      </c>
      <c r="AH191">
        <v>0</v>
      </c>
      <c r="AI191" s="90">
        <v>7.7705600000000004E-6</v>
      </c>
      <c r="AJ191" s="90">
        <v>4.2770920751832897E-5</v>
      </c>
      <c r="AK191">
        <v>0</v>
      </c>
      <c r="AL191">
        <v>0</v>
      </c>
      <c r="AM191">
        <v>0</v>
      </c>
      <c r="AN191">
        <v>1.8678315997340601E-3</v>
      </c>
      <c r="AO191" s="90">
        <v>-3.0706655534257202E-11</v>
      </c>
      <c r="AP191" s="90">
        <v>1.2095280030999701E-6</v>
      </c>
      <c r="AQ191" s="90">
        <v>7.9383588624375705E-8</v>
      </c>
      <c r="AR191" s="90">
        <v>2.8938895814033199E-5</v>
      </c>
      <c r="AS191" s="90">
        <v>1.43764210472171E-11</v>
      </c>
      <c r="AT191">
        <v>0</v>
      </c>
      <c r="AU191">
        <v>0</v>
      </c>
      <c r="AV191">
        <v>0</v>
      </c>
      <c r="AW191">
        <v>0</v>
      </c>
      <c r="AX191">
        <v>0</v>
      </c>
      <c r="AY191">
        <v>0</v>
      </c>
      <c r="AZ191">
        <v>0</v>
      </c>
      <c r="BA191">
        <v>0</v>
      </c>
      <c r="BB191">
        <v>0</v>
      </c>
      <c r="BC191">
        <v>0</v>
      </c>
      <c r="BD191">
        <v>0</v>
      </c>
      <c r="BE191">
        <v>0</v>
      </c>
      <c r="BF191">
        <v>0</v>
      </c>
      <c r="BG191">
        <v>0</v>
      </c>
      <c r="BH191">
        <v>0</v>
      </c>
      <c r="BI191">
        <v>0.145715226229159</v>
      </c>
      <c r="BJ191">
        <v>1.6759987996374098E-2</v>
      </c>
    </row>
    <row r="192" spans="1:62" x14ac:dyDescent="0.25">
      <c r="A192">
        <v>1939</v>
      </c>
      <c r="B192">
        <v>5.91972200007021E-2</v>
      </c>
      <c r="C192">
        <v>0.22191605908409501</v>
      </c>
      <c r="D192">
        <v>-0.119994807007235</v>
      </c>
      <c r="E192">
        <v>-0.50300165282217502</v>
      </c>
      <c r="F192">
        <v>2.6438845535819999E-4</v>
      </c>
      <c r="G192">
        <v>-0.154971042166617</v>
      </c>
      <c r="H192">
        <v>3.4904549077023998E-2</v>
      </c>
      <c r="I192">
        <v>0.61535717162316395</v>
      </c>
      <c r="J192">
        <v>0.22112392006155299</v>
      </c>
      <c r="K192">
        <v>6.1168698990802503E-2</v>
      </c>
      <c r="L192">
        <v>0</v>
      </c>
      <c r="M192" s="90">
        <v>2.2667781459306301E-7</v>
      </c>
      <c r="N192" s="90">
        <v>2.5186232535537301E-8</v>
      </c>
      <c r="O192">
        <v>0</v>
      </c>
      <c r="P192">
        <v>0</v>
      </c>
      <c r="Q192">
        <v>0</v>
      </c>
      <c r="R192" s="90">
        <v>1.1178099566946699E-9</v>
      </c>
      <c r="S192">
        <v>0</v>
      </c>
      <c r="T192">
        <v>0</v>
      </c>
      <c r="U192">
        <v>0</v>
      </c>
      <c r="V192">
        <v>0</v>
      </c>
      <c r="W192">
        <v>0</v>
      </c>
      <c r="X192">
        <v>0</v>
      </c>
      <c r="Y192" s="90">
        <v>4.63425153915779E-9</v>
      </c>
      <c r="Z192">
        <v>1.54934106056266E-4</v>
      </c>
      <c r="AA192" s="90">
        <v>4.5341425970059903E-5</v>
      </c>
      <c r="AB192" s="90">
        <v>1.3755990500005101E-6</v>
      </c>
      <c r="AC192">
        <v>0</v>
      </c>
      <c r="AD192">
        <v>0</v>
      </c>
      <c r="AE192">
        <v>0</v>
      </c>
      <c r="AF192">
        <v>1.28102871948134E-4</v>
      </c>
      <c r="AG192" s="90">
        <v>1.39490764845828E-7</v>
      </c>
      <c r="AH192">
        <v>0</v>
      </c>
      <c r="AI192" s="90">
        <v>8.3255999999999902E-6</v>
      </c>
      <c r="AJ192" s="90">
        <v>5.5601970265972403E-5</v>
      </c>
      <c r="AK192">
        <v>0</v>
      </c>
      <c r="AL192">
        <v>0</v>
      </c>
      <c r="AM192">
        <v>0</v>
      </c>
      <c r="AN192">
        <v>2.08543452759654E-3</v>
      </c>
      <c r="AO192" s="90">
        <v>7.1011172202845004E-11</v>
      </c>
      <c r="AP192" s="90">
        <v>1.3823305666267599E-6</v>
      </c>
      <c r="AQ192" s="90">
        <v>8.0032207875322704E-8</v>
      </c>
      <c r="AR192" s="90">
        <v>3.1203436151876997E-5</v>
      </c>
      <c r="AS192" s="90">
        <v>-3.74907917117891E-11</v>
      </c>
      <c r="AT192">
        <v>0</v>
      </c>
      <c r="AU192">
        <v>0</v>
      </c>
      <c r="AV192">
        <v>0</v>
      </c>
      <c r="AW192">
        <v>0</v>
      </c>
      <c r="AX192">
        <v>0</v>
      </c>
      <c r="AY192">
        <v>0</v>
      </c>
      <c r="AZ192">
        <v>0</v>
      </c>
      <c r="BA192">
        <v>0</v>
      </c>
      <c r="BB192">
        <v>0</v>
      </c>
      <c r="BC192">
        <v>0</v>
      </c>
      <c r="BD192">
        <v>0</v>
      </c>
      <c r="BE192">
        <v>0</v>
      </c>
      <c r="BF192">
        <v>0</v>
      </c>
      <c r="BG192">
        <v>0</v>
      </c>
      <c r="BH192">
        <v>0</v>
      </c>
      <c r="BI192">
        <v>0.15123070003935801</v>
      </c>
      <c r="BJ192">
        <v>1.7036257672494701E-2</v>
      </c>
    </row>
    <row r="193" spans="1:62" x14ac:dyDescent="0.25">
      <c r="A193">
        <v>1940</v>
      </c>
      <c r="B193">
        <v>3.9774490508514601E-2</v>
      </c>
      <c r="C193">
        <v>0.22690040221312499</v>
      </c>
      <c r="D193">
        <v>-0.13312017378565399</v>
      </c>
      <c r="E193">
        <v>-0.52457096781740398</v>
      </c>
      <c r="F193">
        <v>2.9376495039800001E-4</v>
      </c>
      <c r="G193">
        <v>-0.15534715076776301</v>
      </c>
      <c r="H193">
        <v>3.5275156039051903E-2</v>
      </c>
      <c r="I193">
        <v>0.62417926587734696</v>
      </c>
      <c r="J193">
        <v>0.222752744776926</v>
      </c>
      <c r="K193">
        <v>6.2006649731571301E-2</v>
      </c>
      <c r="L193">
        <v>0</v>
      </c>
      <c r="M193" s="90">
        <v>2.4638964230873599E-7</v>
      </c>
      <c r="N193" s="90">
        <v>2.5469223912339601E-8</v>
      </c>
      <c r="O193">
        <v>0</v>
      </c>
      <c r="P193">
        <v>0</v>
      </c>
      <c r="Q193">
        <v>0</v>
      </c>
      <c r="R193" s="90">
        <v>1.13036961912085E-9</v>
      </c>
      <c r="S193">
        <v>0</v>
      </c>
      <c r="T193">
        <v>0</v>
      </c>
      <c r="U193">
        <v>0</v>
      </c>
      <c r="V193">
        <v>0</v>
      </c>
      <c r="W193">
        <v>0</v>
      </c>
      <c r="X193">
        <v>0</v>
      </c>
      <c r="Y193" s="90">
        <v>4.6863217811795596E-9</v>
      </c>
      <c r="Z193">
        <v>1.73025366900786E-4</v>
      </c>
      <c r="AA193" s="90">
        <v>5.0225670833563098E-5</v>
      </c>
      <c r="AB193" s="90">
        <v>1.5362430999999399E-6</v>
      </c>
      <c r="AC193">
        <v>0</v>
      </c>
      <c r="AD193">
        <v>0</v>
      </c>
      <c r="AE193">
        <v>0</v>
      </c>
      <c r="AF193">
        <v>1.43173873360418E-4</v>
      </c>
      <c r="AG193" s="90">
        <v>2.8999808921925601E-6</v>
      </c>
      <c r="AH193">
        <v>0</v>
      </c>
      <c r="AI193" s="90">
        <v>8.8806400000000004E-6</v>
      </c>
      <c r="AJ193" s="90">
        <v>6.8432908086517601E-5</v>
      </c>
      <c r="AK193">
        <v>0</v>
      </c>
      <c r="AL193">
        <v>0</v>
      </c>
      <c r="AM193">
        <v>0</v>
      </c>
      <c r="AN193">
        <v>2.3371823518455802E-3</v>
      </c>
      <c r="AO193" s="90">
        <v>-1.6689001959904699E-10</v>
      </c>
      <c r="AP193" s="90">
        <v>1.5551331278094299E-6</v>
      </c>
      <c r="AQ193" s="90">
        <v>7.8565917906539004E-8</v>
      </c>
      <c r="AR193" s="90">
        <v>3.3589836153110401E-5</v>
      </c>
      <c r="AS193" s="90">
        <v>1.2636903268768801E-10</v>
      </c>
      <c r="AT193">
        <v>0</v>
      </c>
      <c r="AU193">
        <v>0</v>
      </c>
      <c r="AV193">
        <v>0</v>
      </c>
      <c r="AW193">
        <v>0</v>
      </c>
      <c r="AX193">
        <v>0</v>
      </c>
      <c r="AY193">
        <v>0</v>
      </c>
      <c r="AZ193">
        <v>0</v>
      </c>
      <c r="BA193">
        <v>0</v>
      </c>
      <c r="BB193">
        <v>0</v>
      </c>
      <c r="BC193">
        <v>0</v>
      </c>
      <c r="BD193">
        <v>0</v>
      </c>
      <c r="BE193">
        <v>0</v>
      </c>
      <c r="BF193">
        <v>0</v>
      </c>
      <c r="BG193">
        <v>0</v>
      </c>
      <c r="BH193">
        <v>0</v>
      </c>
      <c r="BI193">
        <v>0.15296371980590201</v>
      </c>
      <c r="BJ193">
        <v>1.7177625353240401E-2</v>
      </c>
    </row>
    <row r="194" spans="1:62" x14ac:dyDescent="0.25">
      <c r="A194">
        <v>1941</v>
      </c>
      <c r="B194">
        <v>2.40647004694521E-2</v>
      </c>
      <c r="C194">
        <v>0.22757256873194201</v>
      </c>
      <c r="D194">
        <v>-0.13806289922867099</v>
      </c>
      <c r="E194">
        <v>-0.53574507260597004</v>
      </c>
      <c r="F194">
        <v>3.1665572575370003E-4</v>
      </c>
      <c r="G194">
        <v>-0.15490201022192299</v>
      </c>
      <c r="H194">
        <v>3.59559687309721E-2</v>
      </c>
      <c r="I194">
        <v>0.63206747298427601</v>
      </c>
      <c r="J194">
        <v>0.22433275332719901</v>
      </c>
      <c r="K194">
        <v>6.2890313051611205E-2</v>
      </c>
      <c r="L194">
        <v>0</v>
      </c>
      <c r="M194" s="90">
        <v>2.6781850854412E-7</v>
      </c>
      <c r="N194" s="90">
        <v>2.5752215289153001E-8</v>
      </c>
      <c r="O194">
        <v>0</v>
      </c>
      <c r="P194">
        <v>0</v>
      </c>
      <c r="Q194">
        <v>0</v>
      </c>
      <c r="R194" s="90">
        <v>1.1429292815743499E-9</v>
      </c>
      <c r="S194">
        <v>0</v>
      </c>
      <c r="T194">
        <v>0</v>
      </c>
      <c r="U194">
        <v>0</v>
      </c>
      <c r="V194">
        <v>0</v>
      </c>
      <c r="W194">
        <v>0</v>
      </c>
      <c r="X194">
        <v>0</v>
      </c>
      <c r="Y194" s="90">
        <v>4.7383920231802503E-9</v>
      </c>
      <c r="Z194">
        <v>1.91392679526535E-4</v>
      </c>
      <c r="AA194" s="90">
        <v>5.5099473830844802E-5</v>
      </c>
      <c r="AB194" s="90">
        <v>1.6982371000004801E-6</v>
      </c>
      <c r="AC194">
        <v>0</v>
      </c>
      <c r="AD194">
        <v>0</v>
      </c>
      <c r="AE194">
        <v>0</v>
      </c>
      <c r="AF194">
        <v>1.5824487365340999E-4</v>
      </c>
      <c r="AG194" s="90">
        <v>1.5137608313623501E-5</v>
      </c>
      <c r="AH194">
        <v>0</v>
      </c>
      <c r="AI194" s="90">
        <v>9.1581600000000004E-6</v>
      </c>
      <c r="AJ194" s="90">
        <v>8.1263983923883501E-5</v>
      </c>
      <c r="AK194">
        <v>0</v>
      </c>
      <c r="AL194">
        <v>0</v>
      </c>
      <c r="AM194">
        <v>0</v>
      </c>
      <c r="AN194">
        <v>2.63316223427793E-3</v>
      </c>
      <c r="AO194" s="90">
        <v>4.0279660206213298E-10</v>
      </c>
      <c r="AP194" s="90">
        <v>1.7279356904095799E-6</v>
      </c>
      <c r="AQ194" s="90">
        <v>3.7922846012934502E-7</v>
      </c>
      <c r="AR194" s="90">
        <v>3.6072195535803E-5</v>
      </c>
      <c r="AS194" s="90">
        <v>2.3126817308344099E-6</v>
      </c>
      <c r="AT194">
        <v>0</v>
      </c>
      <c r="AU194">
        <v>0</v>
      </c>
      <c r="AV194">
        <v>0</v>
      </c>
      <c r="AW194">
        <v>0</v>
      </c>
      <c r="AX194">
        <v>0</v>
      </c>
      <c r="AY194">
        <v>0</v>
      </c>
      <c r="AZ194">
        <v>0</v>
      </c>
      <c r="BA194">
        <v>0</v>
      </c>
      <c r="BB194">
        <v>0</v>
      </c>
      <c r="BC194">
        <v>0</v>
      </c>
      <c r="BD194">
        <v>0</v>
      </c>
      <c r="BE194">
        <v>0</v>
      </c>
      <c r="BF194">
        <v>0</v>
      </c>
      <c r="BG194">
        <v>0</v>
      </c>
      <c r="BH194">
        <v>0</v>
      </c>
      <c r="BI194">
        <v>0.15476924433129099</v>
      </c>
      <c r="BJ194">
        <v>1.7315021539851198E-2</v>
      </c>
    </row>
    <row r="195" spans="1:62" x14ac:dyDescent="0.25">
      <c r="A195">
        <v>1942</v>
      </c>
      <c r="B195">
        <v>5.5936067194521004E-3</v>
      </c>
      <c r="C195">
        <v>0.22751127419966499</v>
      </c>
      <c r="D195">
        <v>-0.14217651720428101</v>
      </c>
      <c r="E195">
        <v>-0.55367015868439096</v>
      </c>
      <c r="F195">
        <v>3.433616303353E-4</v>
      </c>
      <c r="G195">
        <v>-0.15447328647910599</v>
      </c>
      <c r="H195">
        <v>3.7337893405546503E-2</v>
      </c>
      <c r="I195">
        <v>0.63829865448675704</v>
      </c>
      <c r="J195">
        <v>0.22683482136764299</v>
      </c>
      <c r="K195">
        <v>6.3873249270398294E-2</v>
      </c>
      <c r="L195">
        <v>0</v>
      </c>
      <c r="M195" s="90">
        <v>2.9111156785649402E-7</v>
      </c>
      <c r="N195" s="90">
        <v>2.60352066659553E-8</v>
      </c>
      <c r="O195">
        <v>0</v>
      </c>
      <c r="P195">
        <v>0</v>
      </c>
      <c r="Q195">
        <v>0</v>
      </c>
      <c r="R195" s="90">
        <v>1.15548894400052E-9</v>
      </c>
      <c r="S195">
        <v>0</v>
      </c>
      <c r="T195">
        <v>0</v>
      </c>
      <c r="U195">
        <v>0</v>
      </c>
      <c r="V195">
        <v>0</v>
      </c>
      <c r="W195">
        <v>0</v>
      </c>
      <c r="X195">
        <v>0</v>
      </c>
      <c r="Y195" s="90">
        <v>4.7904622652020199E-9</v>
      </c>
      <c r="Z195">
        <v>2.15803558922077E-4</v>
      </c>
      <c r="AA195" s="90">
        <v>6.1509557038105404E-5</v>
      </c>
      <c r="AB195" s="90">
        <v>1.9169289999997802E-6</v>
      </c>
      <c r="AC195">
        <v>0</v>
      </c>
      <c r="AD195">
        <v>0</v>
      </c>
      <c r="AE195">
        <v>0</v>
      </c>
      <c r="AF195">
        <v>1.73315875441077E-4</v>
      </c>
      <c r="AG195" s="90">
        <v>3.5393824275956299E-5</v>
      </c>
      <c r="AH195">
        <v>0</v>
      </c>
      <c r="AI195" s="90">
        <v>9.7132000000000004E-6</v>
      </c>
      <c r="AJ195" s="90">
        <v>9.4094884328899995E-5</v>
      </c>
      <c r="AK195">
        <v>0</v>
      </c>
      <c r="AL195">
        <v>0</v>
      </c>
      <c r="AM195">
        <v>0</v>
      </c>
      <c r="AN195">
        <v>3.0067366351595598E-3</v>
      </c>
      <c r="AO195" s="90">
        <v>-1.2089441539867E-9</v>
      </c>
      <c r="AP195" s="90">
        <v>1.9007382507009999E-6</v>
      </c>
      <c r="AQ195" s="90">
        <v>1.28045978351832E-6</v>
      </c>
      <c r="AR195" s="90">
        <v>3.8689243402300602E-5</v>
      </c>
      <c r="AS195" s="90">
        <v>4.2674737604758596E-6</v>
      </c>
      <c r="AT195">
        <v>0</v>
      </c>
      <c r="AU195">
        <v>0</v>
      </c>
      <c r="AV195">
        <v>0</v>
      </c>
      <c r="AW195">
        <v>0</v>
      </c>
      <c r="AX195">
        <v>0</v>
      </c>
      <c r="AY195">
        <v>0</v>
      </c>
      <c r="AZ195">
        <v>0</v>
      </c>
      <c r="BA195">
        <v>0</v>
      </c>
      <c r="BB195">
        <v>0</v>
      </c>
      <c r="BC195">
        <v>0</v>
      </c>
      <c r="BD195">
        <v>0</v>
      </c>
      <c r="BE195">
        <v>0</v>
      </c>
      <c r="BF195">
        <v>0</v>
      </c>
      <c r="BG195">
        <v>0</v>
      </c>
      <c r="BH195">
        <v>0</v>
      </c>
      <c r="BI195">
        <v>0.15694923146998499</v>
      </c>
      <c r="BJ195">
        <v>1.75328512164637E-2</v>
      </c>
    </row>
    <row r="196" spans="1:62" x14ac:dyDescent="0.25">
      <c r="A196">
        <v>1943</v>
      </c>
      <c r="B196">
        <v>-1.3064694061797799E-2</v>
      </c>
      <c r="C196">
        <v>-0.38044860566180899</v>
      </c>
      <c r="D196">
        <v>-0.14328200659464399</v>
      </c>
      <c r="E196">
        <v>-0.55635365572706397</v>
      </c>
      <c r="F196">
        <v>3.7006753491690002E-4</v>
      </c>
      <c r="G196">
        <v>-0.15406285419395699</v>
      </c>
      <c r="H196">
        <v>3.77624154042338E-2</v>
      </c>
      <c r="I196">
        <v>0.64199133266853303</v>
      </c>
      <c r="J196">
        <v>0.22908080033804301</v>
      </c>
      <c r="K196">
        <v>6.6157802504355698E-2</v>
      </c>
      <c r="L196">
        <v>0</v>
      </c>
      <c r="M196" s="90">
        <v>3.1643050026605199E-7</v>
      </c>
      <c r="N196" s="90">
        <v>2.6318198042757599E-8</v>
      </c>
      <c r="O196">
        <v>0</v>
      </c>
      <c r="P196">
        <v>0</v>
      </c>
      <c r="Q196">
        <v>0</v>
      </c>
      <c r="R196" s="90">
        <v>1.1680486064266899E-9</v>
      </c>
      <c r="S196">
        <v>0</v>
      </c>
      <c r="T196">
        <v>0</v>
      </c>
      <c r="U196">
        <v>0</v>
      </c>
      <c r="V196">
        <v>0</v>
      </c>
      <c r="W196">
        <v>0</v>
      </c>
      <c r="X196">
        <v>0</v>
      </c>
      <c r="Y196" s="90">
        <v>4.8425325072027196E-9</v>
      </c>
      <c r="Z196">
        <v>2.4756925207518402E-4</v>
      </c>
      <c r="AA196" s="90">
        <v>6.9710443321592701E-5</v>
      </c>
      <c r="AB196" s="90">
        <v>2.2031184000005399E-6</v>
      </c>
      <c r="AC196">
        <v>0</v>
      </c>
      <c r="AD196">
        <v>0</v>
      </c>
      <c r="AE196">
        <v>0</v>
      </c>
      <c r="AF196">
        <v>1.8838687518857699E-4</v>
      </c>
      <c r="AG196" s="90">
        <v>6.3637825631253605E-5</v>
      </c>
      <c r="AH196">
        <v>0</v>
      </c>
      <c r="AI196" s="90">
        <v>9.9907199999999903E-6</v>
      </c>
      <c r="AJ196">
        <v>1.0692601326298199E-4</v>
      </c>
      <c r="AK196">
        <v>0</v>
      </c>
      <c r="AL196">
        <v>0</v>
      </c>
      <c r="AM196">
        <v>0</v>
      </c>
      <c r="AN196">
        <v>3.4509967251173299E-3</v>
      </c>
      <c r="AO196" s="90">
        <v>4.3431232099530499E-6</v>
      </c>
      <c r="AP196" s="90">
        <v>2.0735408163568198E-6</v>
      </c>
      <c r="AQ196" s="90">
        <v>2.7622473776447401E-6</v>
      </c>
      <c r="AR196" s="90">
        <v>4.1454602836723303E-5</v>
      </c>
      <c r="AS196" s="90">
        <v>5.8389563088632204E-6</v>
      </c>
      <c r="AT196">
        <v>0</v>
      </c>
      <c r="AU196">
        <v>0</v>
      </c>
      <c r="AV196">
        <v>0</v>
      </c>
      <c r="AW196">
        <v>0</v>
      </c>
      <c r="AX196">
        <v>0</v>
      </c>
      <c r="AY196">
        <v>0</v>
      </c>
      <c r="AZ196">
        <v>0</v>
      </c>
      <c r="BA196">
        <v>0</v>
      </c>
      <c r="BB196">
        <v>0</v>
      </c>
      <c r="BC196">
        <v>0</v>
      </c>
      <c r="BD196">
        <v>0</v>
      </c>
      <c r="BE196">
        <v>0</v>
      </c>
      <c r="BF196">
        <v>0</v>
      </c>
      <c r="BG196">
        <v>0</v>
      </c>
      <c r="BH196">
        <v>0</v>
      </c>
      <c r="BI196">
        <v>0.159806260470821</v>
      </c>
      <c r="BJ196">
        <v>1.7729589039089302E-2</v>
      </c>
    </row>
    <row r="197" spans="1:62" x14ac:dyDescent="0.25">
      <c r="A197">
        <v>1944</v>
      </c>
      <c r="B197">
        <v>-7.8696989446102993E-3</v>
      </c>
      <c r="C197">
        <v>-0.28536022900072799</v>
      </c>
      <c r="D197">
        <v>-0.13891739474551801</v>
      </c>
      <c r="E197">
        <v>-0.55035836804608995</v>
      </c>
      <c r="F197">
        <v>4.0058856872450001E-4</v>
      </c>
      <c r="G197">
        <v>-0.15367256205284799</v>
      </c>
      <c r="H197">
        <v>3.7920079820131097E-2</v>
      </c>
      <c r="I197">
        <v>0.64223548914096795</v>
      </c>
      <c r="J197">
        <v>0.230897415445496</v>
      </c>
      <c r="K197">
        <v>6.6948426775250994E-2</v>
      </c>
      <c r="L197">
        <v>0</v>
      </c>
      <c r="M197" s="90">
        <v>3.4395150911638802E-7</v>
      </c>
      <c r="N197" s="90">
        <v>2.6601189419559898E-8</v>
      </c>
      <c r="O197">
        <v>0</v>
      </c>
      <c r="P197">
        <v>0</v>
      </c>
      <c r="Q197">
        <v>0</v>
      </c>
      <c r="R197" s="90">
        <v>1.1806082688802E-9</v>
      </c>
      <c r="S197">
        <v>0</v>
      </c>
      <c r="T197">
        <v>0</v>
      </c>
      <c r="U197">
        <v>0</v>
      </c>
      <c r="V197">
        <v>0</v>
      </c>
      <c r="W197">
        <v>0</v>
      </c>
      <c r="X197">
        <v>0</v>
      </c>
      <c r="Y197" s="90">
        <v>4.8946027492244901E-9</v>
      </c>
      <c r="Z197">
        <v>2.9013054997341798E-4</v>
      </c>
      <c r="AA197" s="90">
        <v>8.04852825322655E-5</v>
      </c>
      <c r="AB197" s="90">
        <v>2.59055404999983E-6</v>
      </c>
      <c r="AC197">
        <v>0</v>
      </c>
      <c r="AD197" s="90">
        <v>6.9645873803359601E-6</v>
      </c>
      <c r="AE197">
        <v>0</v>
      </c>
      <c r="AF197">
        <v>2.03457877782362E-4</v>
      </c>
      <c r="AG197" s="90">
        <v>9.9846006196626998E-5</v>
      </c>
      <c r="AH197">
        <v>0</v>
      </c>
      <c r="AI197" s="90">
        <v>1.026824E-5</v>
      </c>
      <c r="AJ197">
        <v>1.1975683724166E-4</v>
      </c>
      <c r="AK197">
        <v>0</v>
      </c>
      <c r="AL197">
        <v>0</v>
      </c>
      <c r="AM197">
        <v>0</v>
      </c>
      <c r="AN197">
        <v>3.9612183089268397E-3</v>
      </c>
      <c r="AO197" s="90">
        <v>1.7440067789181799E-5</v>
      </c>
      <c r="AP197" s="90">
        <v>2.24634336873006E-6</v>
      </c>
      <c r="AQ197" s="90">
        <v>4.8007586653860803E-6</v>
      </c>
      <c r="AR197" s="90">
        <v>4.4368292560901502E-5</v>
      </c>
      <c r="AS197" s="90">
        <v>7.0325970743903403E-6</v>
      </c>
      <c r="AT197">
        <v>0</v>
      </c>
      <c r="AU197">
        <v>0</v>
      </c>
      <c r="AV197">
        <v>0</v>
      </c>
      <c r="AW197">
        <v>0</v>
      </c>
      <c r="AX197">
        <v>0</v>
      </c>
      <c r="AY197">
        <v>0</v>
      </c>
      <c r="AZ197">
        <v>0</v>
      </c>
      <c r="BA197">
        <v>0</v>
      </c>
      <c r="BB197">
        <v>0</v>
      </c>
      <c r="BC197">
        <v>0</v>
      </c>
      <c r="BD197">
        <v>0</v>
      </c>
      <c r="BE197">
        <v>0</v>
      </c>
      <c r="BF197">
        <v>0</v>
      </c>
      <c r="BG197">
        <v>0</v>
      </c>
      <c r="BH197">
        <v>0</v>
      </c>
      <c r="BI197">
        <v>0.162601634778199</v>
      </c>
      <c r="BJ197">
        <v>1.78885117972882E-2</v>
      </c>
    </row>
    <row r="198" spans="1:62" x14ac:dyDescent="0.25">
      <c r="A198">
        <v>1945</v>
      </c>
      <c r="B198">
        <v>2.7512429961639599E-2</v>
      </c>
      <c r="C198">
        <v>8.3939135820271002E-2</v>
      </c>
      <c r="D198">
        <v>-0.119419053761757</v>
      </c>
      <c r="E198">
        <v>-0.49516552412859399</v>
      </c>
      <c r="F198">
        <v>4.311096025321E-4</v>
      </c>
      <c r="G198">
        <v>-0.15330431268818601</v>
      </c>
      <c r="H198">
        <v>3.4518341304221101E-2</v>
      </c>
      <c r="I198">
        <v>0.64157787637785202</v>
      </c>
      <c r="J198">
        <v>0.23242924213713401</v>
      </c>
      <c r="K198">
        <v>6.7767846554643699E-2</v>
      </c>
      <c r="L198">
        <v>0</v>
      </c>
      <c r="M198" s="90">
        <v>3.7386610201331E-7</v>
      </c>
      <c r="N198" s="90">
        <v>2.6884180796362201E-8</v>
      </c>
      <c r="O198">
        <v>0</v>
      </c>
      <c r="P198">
        <v>0</v>
      </c>
      <c r="Q198">
        <v>0</v>
      </c>
      <c r="R198" s="90">
        <v>1.1931679313063701E-9</v>
      </c>
      <c r="S198">
        <v>0</v>
      </c>
      <c r="T198">
        <v>0</v>
      </c>
      <c r="U198">
        <v>0</v>
      </c>
      <c r="V198">
        <v>0</v>
      </c>
      <c r="W198">
        <v>0</v>
      </c>
      <c r="X198">
        <v>0</v>
      </c>
      <c r="Y198" s="90">
        <v>4.9466729912462598E-9</v>
      </c>
      <c r="Z198">
        <v>3.2019063560274799E-4</v>
      </c>
      <c r="AA198" s="90">
        <v>8.7811651174426599E-5</v>
      </c>
      <c r="AB198" s="90">
        <v>2.86324394999838E-6</v>
      </c>
      <c r="AC198">
        <v>0</v>
      </c>
      <c r="AD198">
        <v>1.5105623594590699E-4</v>
      </c>
      <c r="AE198" s="90">
        <v>1.4199801776776E-6</v>
      </c>
      <c r="AF198">
        <v>2.1852887631733299E-4</v>
      </c>
      <c r="AG198">
        <v>1.4398064637192599E-4</v>
      </c>
      <c r="AH198">
        <v>0</v>
      </c>
      <c r="AI198" s="90">
        <v>1.054576E-5</v>
      </c>
      <c r="AJ198">
        <v>1.3258807804587101E-4</v>
      </c>
      <c r="AK198">
        <v>0</v>
      </c>
      <c r="AL198">
        <v>0</v>
      </c>
      <c r="AM198">
        <v>0</v>
      </c>
      <c r="AN198">
        <v>4.3000958593843097E-3</v>
      </c>
      <c r="AO198" s="90">
        <v>2.9095626545436401E-5</v>
      </c>
      <c r="AP198" s="90">
        <v>2.4191459546895402E-6</v>
      </c>
      <c r="AQ198" s="90">
        <v>7.3733754387873701E-6</v>
      </c>
      <c r="AR198" s="90">
        <v>4.74244024030656E-5</v>
      </c>
      <c r="AS198" s="90">
        <v>7.9728497528850996E-6</v>
      </c>
      <c r="AT198">
        <v>0</v>
      </c>
      <c r="AU198">
        <v>0</v>
      </c>
      <c r="AV198">
        <v>0</v>
      </c>
      <c r="AW198">
        <v>0</v>
      </c>
      <c r="AX198">
        <v>0</v>
      </c>
      <c r="AY198">
        <v>0</v>
      </c>
      <c r="AZ198">
        <v>0</v>
      </c>
      <c r="BA198">
        <v>0</v>
      </c>
      <c r="BB198">
        <v>0</v>
      </c>
      <c r="BC198">
        <v>0</v>
      </c>
      <c r="BD198">
        <v>0</v>
      </c>
      <c r="BE198">
        <v>0</v>
      </c>
      <c r="BF198">
        <v>0</v>
      </c>
      <c r="BG198">
        <v>0</v>
      </c>
      <c r="BH198">
        <v>0</v>
      </c>
      <c r="BI198">
        <v>0.161789179683342</v>
      </c>
      <c r="BJ198">
        <v>1.80228327593864E-2</v>
      </c>
    </row>
    <row r="199" spans="1:62" x14ac:dyDescent="0.25">
      <c r="A199">
        <v>1946</v>
      </c>
      <c r="B199">
        <v>4.4563870391327101E-2</v>
      </c>
      <c r="C199">
        <v>0.19213434662678799</v>
      </c>
      <c r="D199">
        <v>-0.11479815150391499</v>
      </c>
      <c r="E199">
        <v>-0.48248171614438101</v>
      </c>
      <c r="F199">
        <v>4.6926089479160002E-4</v>
      </c>
      <c r="G199">
        <v>-0.15296001325956099</v>
      </c>
      <c r="H199">
        <v>3.4156761250280103E-2</v>
      </c>
      <c r="I199">
        <v>0.641504162538027</v>
      </c>
      <c r="J199">
        <v>0.23460630834738699</v>
      </c>
      <c r="K199">
        <v>6.84893089930705E-2</v>
      </c>
      <c r="L199">
        <v>0</v>
      </c>
      <c r="M199" s="90">
        <v>4.0638247939837501E-7</v>
      </c>
      <c r="N199" s="90">
        <v>2.71671721731645E-8</v>
      </c>
      <c r="O199">
        <v>0</v>
      </c>
      <c r="P199">
        <v>0</v>
      </c>
      <c r="Q199">
        <v>0</v>
      </c>
      <c r="R199" s="90">
        <v>1.20572759373254E-9</v>
      </c>
      <c r="S199">
        <v>0</v>
      </c>
      <c r="T199">
        <v>0</v>
      </c>
      <c r="U199">
        <v>0</v>
      </c>
      <c r="V199">
        <v>0</v>
      </c>
      <c r="W199">
        <v>0</v>
      </c>
      <c r="X199">
        <v>0</v>
      </c>
      <c r="Y199" s="90">
        <v>4.9987432332469496E-9</v>
      </c>
      <c r="Z199">
        <v>3.2945808994964699E-4</v>
      </c>
      <c r="AA199" s="90">
        <v>8.9870030748224705E-5</v>
      </c>
      <c r="AB199" s="90">
        <v>2.9469408500005102E-6</v>
      </c>
      <c r="AC199">
        <v>0</v>
      </c>
      <c r="AD199">
        <v>5.8620206335007895E-4</v>
      </c>
      <c r="AE199" s="90">
        <v>2.4439194294965199E-5</v>
      </c>
      <c r="AF199">
        <v>2.33599880768128E-4</v>
      </c>
      <c r="AG199">
        <v>1.96001826247187E-4</v>
      </c>
      <c r="AH199">
        <v>0</v>
      </c>
      <c r="AI199" s="90">
        <v>1.0823279999999901E-5</v>
      </c>
      <c r="AJ199">
        <v>1.4541873530422901E-4</v>
      </c>
      <c r="AK199">
        <v>0</v>
      </c>
      <c r="AL199">
        <v>0</v>
      </c>
      <c r="AM199">
        <v>0</v>
      </c>
      <c r="AN199">
        <v>4.5660363038707401E-3</v>
      </c>
      <c r="AO199" s="90">
        <v>4.07437275192173E-5</v>
      </c>
      <c r="AP199" s="90">
        <v>2.5919484543153702E-6</v>
      </c>
      <c r="AQ199" s="90">
        <v>1.04573062416754E-5</v>
      </c>
      <c r="AR199" s="90">
        <v>5.06611220828E-5</v>
      </c>
      <c r="AS199" s="90">
        <v>8.3574358835986292E-6</v>
      </c>
      <c r="AT199">
        <v>0</v>
      </c>
      <c r="AU199">
        <v>0</v>
      </c>
      <c r="AV199">
        <v>0</v>
      </c>
      <c r="AW199">
        <v>0</v>
      </c>
      <c r="AX199">
        <v>0</v>
      </c>
      <c r="AY199">
        <v>0</v>
      </c>
      <c r="AZ199">
        <v>0</v>
      </c>
      <c r="BA199">
        <v>0</v>
      </c>
      <c r="BB199">
        <v>0</v>
      </c>
      <c r="BC199">
        <v>0</v>
      </c>
      <c r="BD199">
        <v>0</v>
      </c>
      <c r="BE199">
        <v>0</v>
      </c>
      <c r="BF199">
        <v>0</v>
      </c>
      <c r="BG199">
        <v>0</v>
      </c>
      <c r="BH199">
        <v>0</v>
      </c>
      <c r="BI199">
        <v>0.161451403523863</v>
      </c>
      <c r="BJ199">
        <v>1.8213865584355698E-2</v>
      </c>
    </row>
    <row r="200" spans="1:62" x14ac:dyDescent="0.25">
      <c r="A200">
        <v>1947</v>
      </c>
      <c r="B200">
        <v>9.0055178985077103E-2</v>
      </c>
      <c r="C200">
        <v>-8.3986051238603993E-3</v>
      </c>
      <c r="D200">
        <v>-0.129482488932608</v>
      </c>
      <c r="E200">
        <v>-0.509374554648516</v>
      </c>
      <c r="F200">
        <v>5.0359705782510001E-4</v>
      </c>
      <c r="G200">
        <v>-0.15264151392575501</v>
      </c>
      <c r="H200">
        <v>3.4698369613447202E-2</v>
      </c>
      <c r="I200">
        <v>0.64304087031567603</v>
      </c>
      <c r="J200">
        <v>0.23760109451040801</v>
      </c>
      <c r="K200">
        <v>6.8798951900144401E-2</v>
      </c>
      <c r="L200">
        <v>0</v>
      </c>
      <c r="M200" s="90">
        <v>4.41726914564134E-7</v>
      </c>
      <c r="N200" s="90">
        <v>2.74501635499668E-8</v>
      </c>
      <c r="O200">
        <v>0</v>
      </c>
      <c r="P200">
        <v>0</v>
      </c>
      <c r="Q200">
        <v>0</v>
      </c>
      <c r="R200" s="90">
        <v>1.21828725618605E-9</v>
      </c>
      <c r="S200">
        <v>0</v>
      </c>
      <c r="T200">
        <v>0</v>
      </c>
      <c r="U200">
        <v>0</v>
      </c>
      <c r="V200">
        <v>0</v>
      </c>
      <c r="W200">
        <v>0</v>
      </c>
      <c r="X200">
        <v>0</v>
      </c>
      <c r="Y200" s="90">
        <v>5.0508134752687201E-9</v>
      </c>
      <c r="Z200">
        <v>3.4014523999916901E-4</v>
      </c>
      <c r="AA200" s="90">
        <v>9.2321290503632095E-5</v>
      </c>
      <c r="AB200" s="90">
        <v>3.0468371500001301E-6</v>
      </c>
      <c r="AC200">
        <v>0</v>
      </c>
      <c r="AD200">
        <v>1.0160055222086101E-3</v>
      </c>
      <c r="AE200" s="90">
        <v>8.7943227201645296E-5</v>
      </c>
      <c r="AF200">
        <v>2.48670876406786E-4</v>
      </c>
      <c r="AG200">
        <v>2.5586836859252897E-4</v>
      </c>
      <c r="AH200">
        <v>0</v>
      </c>
      <c r="AI200" s="90">
        <v>1.0823279999999901E-5</v>
      </c>
      <c r="AJ200">
        <v>1.5825022933278301E-4</v>
      </c>
      <c r="AK200">
        <v>0</v>
      </c>
      <c r="AL200">
        <v>0</v>
      </c>
      <c r="AM200">
        <v>0</v>
      </c>
      <c r="AN200">
        <v>4.8275396357544201E-3</v>
      </c>
      <c r="AO200" s="90">
        <v>5.23943825154241E-5</v>
      </c>
      <c r="AP200" s="90">
        <v>2.7647511794321899E-6</v>
      </c>
      <c r="AQ200" s="90">
        <v>1.40296696487446E-5</v>
      </c>
      <c r="AR200" s="90">
        <v>5.4074450442379398E-5</v>
      </c>
      <c r="AS200" s="90">
        <v>8.5137454891213295E-6</v>
      </c>
      <c r="AT200">
        <v>0</v>
      </c>
      <c r="AU200">
        <v>0</v>
      </c>
      <c r="AV200">
        <v>0</v>
      </c>
      <c r="AW200">
        <v>0</v>
      </c>
      <c r="AX200">
        <v>0</v>
      </c>
      <c r="AY200">
        <v>0</v>
      </c>
      <c r="AZ200">
        <v>0</v>
      </c>
      <c r="BA200">
        <v>0</v>
      </c>
      <c r="BB200">
        <v>0</v>
      </c>
      <c r="BC200">
        <v>0</v>
      </c>
      <c r="BD200">
        <v>0</v>
      </c>
      <c r="BE200">
        <v>0</v>
      </c>
      <c r="BF200">
        <v>0</v>
      </c>
      <c r="BG200">
        <v>0</v>
      </c>
      <c r="BH200">
        <v>0</v>
      </c>
      <c r="BI200">
        <v>0.16607238435246899</v>
      </c>
      <c r="BJ200">
        <v>1.8476981027875001E-2</v>
      </c>
    </row>
    <row r="201" spans="1:62" x14ac:dyDescent="0.25">
      <c r="A201">
        <v>1948</v>
      </c>
      <c r="B201">
        <v>0.10562456375070201</v>
      </c>
      <c r="C201">
        <v>5.5896430253197703E-2</v>
      </c>
      <c r="D201">
        <v>-0.13550683952949399</v>
      </c>
      <c r="E201">
        <v>-0.53169270311274497</v>
      </c>
      <c r="F201">
        <v>5.4556347931059999E-4</v>
      </c>
      <c r="G201">
        <v>-0.152350718011144</v>
      </c>
      <c r="H201">
        <v>3.6449450373658897E-2</v>
      </c>
      <c r="I201">
        <v>0.64349906838612303</v>
      </c>
      <c r="J201">
        <v>0.24059274450929999</v>
      </c>
      <c r="K201">
        <v>6.8971521173129893E-2</v>
      </c>
      <c r="L201">
        <v>0</v>
      </c>
      <c r="M201" s="90">
        <v>4.8014534762520998E-7</v>
      </c>
      <c r="N201" s="90">
        <v>2.77331549267802E-8</v>
      </c>
      <c r="O201">
        <v>0</v>
      </c>
      <c r="P201">
        <v>0</v>
      </c>
      <c r="Q201">
        <v>0</v>
      </c>
      <c r="R201" s="90">
        <v>1.2308469186122199E-9</v>
      </c>
      <c r="S201">
        <v>0</v>
      </c>
      <c r="T201">
        <v>0</v>
      </c>
      <c r="U201">
        <v>0</v>
      </c>
      <c r="V201">
        <v>0</v>
      </c>
      <c r="W201">
        <v>0</v>
      </c>
      <c r="X201">
        <v>0</v>
      </c>
      <c r="Y201" s="90">
        <v>5.1028837172694198E-9</v>
      </c>
      <c r="Z201">
        <v>3.5694496973530198E-4</v>
      </c>
      <c r="AA201" s="90">
        <v>9.6148283690552198E-5</v>
      </c>
      <c r="AB201" s="90">
        <v>3.20478129999886E-6</v>
      </c>
      <c r="AC201">
        <v>0</v>
      </c>
      <c r="AD201">
        <v>1.44247495109451E-3</v>
      </c>
      <c r="AE201">
        <v>1.4657046342613799E-4</v>
      </c>
      <c r="AF201">
        <v>2.6374188545608498E-4</v>
      </c>
      <c r="AG201">
        <v>3.24279971987999E-4</v>
      </c>
      <c r="AH201">
        <v>0</v>
      </c>
      <c r="AI201" s="90">
        <v>1.0823279999999901E-5</v>
      </c>
      <c r="AJ201">
        <v>1.71080493507876E-4</v>
      </c>
      <c r="AK201">
        <v>0</v>
      </c>
      <c r="AL201">
        <v>0</v>
      </c>
      <c r="AM201">
        <v>0</v>
      </c>
      <c r="AN201">
        <v>5.1536422822345404E-3</v>
      </c>
      <c r="AO201" s="90">
        <v>6.4044145522531605E-5</v>
      </c>
      <c r="AP201" s="90">
        <v>2.9375533061084099E-6</v>
      </c>
      <c r="AQ201" s="90">
        <v>1.8067763219373099E-5</v>
      </c>
      <c r="AR201" s="90">
        <v>5.7661383041116697E-5</v>
      </c>
      <c r="AS201" s="90">
        <v>8.5199856245584498E-6</v>
      </c>
      <c r="AT201">
        <v>0</v>
      </c>
      <c r="AU201">
        <v>0</v>
      </c>
      <c r="AV201">
        <v>0</v>
      </c>
      <c r="AW201">
        <v>0</v>
      </c>
      <c r="AX201">
        <v>0</v>
      </c>
      <c r="AY201">
        <v>0</v>
      </c>
      <c r="AZ201">
        <v>0</v>
      </c>
      <c r="BA201">
        <v>0</v>
      </c>
      <c r="BB201">
        <v>0</v>
      </c>
      <c r="BC201">
        <v>0</v>
      </c>
      <c r="BD201">
        <v>0</v>
      </c>
      <c r="BE201">
        <v>0</v>
      </c>
      <c r="BF201">
        <v>0</v>
      </c>
      <c r="BG201">
        <v>0</v>
      </c>
      <c r="BH201">
        <v>0</v>
      </c>
      <c r="BI201">
        <v>0.17231022055147199</v>
      </c>
      <c r="BJ201">
        <v>1.87405419227635E-2</v>
      </c>
    </row>
    <row r="202" spans="1:62" x14ac:dyDescent="0.25">
      <c r="A202">
        <v>1949</v>
      </c>
      <c r="B202">
        <v>9.0601199492889598E-2</v>
      </c>
      <c r="C202">
        <v>0.18929411327094001</v>
      </c>
      <c r="D202">
        <v>-0.135850343636261</v>
      </c>
      <c r="E202">
        <v>-0.52613460805997103</v>
      </c>
      <c r="F202">
        <v>5.8752990079600001E-4</v>
      </c>
      <c r="G202">
        <v>-0.152089481272069</v>
      </c>
      <c r="H202">
        <v>3.5117023008485397E-2</v>
      </c>
      <c r="I202">
        <v>0.64530111777849697</v>
      </c>
      <c r="J202">
        <v>0.24294408650059399</v>
      </c>
      <c r="K202">
        <v>6.9135287165369499E-2</v>
      </c>
      <c r="L202">
        <v>0</v>
      </c>
      <c r="M202" s="90">
        <v>5.2190518488707505E-7</v>
      </c>
      <c r="N202" s="90">
        <v>2.8016146303582499E-8</v>
      </c>
      <c r="O202">
        <v>0</v>
      </c>
      <c r="P202">
        <v>0</v>
      </c>
      <c r="Q202">
        <v>0</v>
      </c>
      <c r="R202" s="90">
        <v>1.24340658103839E-9</v>
      </c>
      <c r="S202">
        <v>0</v>
      </c>
      <c r="T202">
        <v>0</v>
      </c>
      <c r="U202">
        <v>0</v>
      </c>
      <c r="V202">
        <v>0</v>
      </c>
      <c r="W202">
        <v>0</v>
      </c>
      <c r="X202" s="90">
        <v>1.5567875547220899E-7</v>
      </c>
      <c r="Y202" s="90">
        <v>5.1549539592911903E-9</v>
      </c>
      <c r="Z202">
        <v>3.7515453614170102E-4</v>
      </c>
      <c r="AA202">
        <v>1.00144959308998E-4</v>
      </c>
      <c r="AB202" s="90">
        <v>3.3789248499990002E-6</v>
      </c>
      <c r="AC202">
        <v>0</v>
      </c>
      <c r="AD202">
        <v>1.86894384309285E-3</v>
      </c>
      <c r="AE202">
        <v>2.0519681931178499E-4</v>
      </c>
      <c r="AF202">
        <v>2.78812873727486E-4</v>
      </c>
      <c r="AG202">
        <v>3.9348371698612301E-4</v>
      </c>
      <c r="AH202">
        <v>0</v>
      </c>
      <c r="AI202" s="90">
        <v>1.0823279999999901E-5</v>
      </c>
      <c r="AJ202">
        <v>1.8391262697856501E-4</v>
      </c>
      <c r="AK202">
        <v>0</v>
      </c>
      <c r="AL202">
        <v>0</v>
      </c>
      <c r="AM202">
        <v>0</v>
      </c>
      <c r="AN202">
        <v>5.5110845941856203E-3</v>
      </c>
      <c r="AO202" s="90">
        <v>7.5694252689315501E-5</v>
      </c>
      <c r="AP202" s="90">
        <v>3.11035709504234E-6</v>
      </c>
      <c r="AQ202" s="90">
        <v>2.2548459868223401E-5</v>
      </c>
      <c r="AR202" s="90">
        <v>6.1456590500140297E-5</v>
      </c>
      <c r="AS202" s="90">
        <v>8.2984453428012995E-6</v>
      </c>
      <c r="AT202">
        <v>0</v>
      </c>
      <c r="AU202">
        <v>0</v>
      </c>
      <c r="AV202">
        <v>0</v>
      </c>
      <c r="AW202">
        <v>0</v>
      </c>
      <c r="AX202">
        <v>0</v>
      </c>
      <c r="AY202">
        <v>0</v>
      </c>
      <c r="AZ202">
        <v>0</v>
      </c>
      <c r="BA202">
        <v>0</v>
      </c>
      <c r="BB202">
        <v>0</v>
      </c>
      <c r="BC202">
        <v>0</v>
      </c>
      <c r="BD202">
        <v>0</v>
      </c>
      <c r="BE202">
        <v>0</v>
      </c>
      <c r="BF202">
        <v>0</v>
      </c>
      <c r="BG202">
        <v>0</v>
      </c>
      <c r="BH202">
        <v>0</v>
      </c>
      <c r="BI202">
        <v>0.17169931795979201</v>
      </c>
      <c r="BJ202">
        <v>1.8948265756868001E-2</v>
      </c>
    </row>
    <row r="203" spans="1:62" x14ac:dyDescent="0.25">
      <c r="A203">
        <v>1950</v>
      </c>
      <c r="B203">
        <v>5.6950735625702097E-2</v>
      </c>
      <c r="C203">
        <v>0.21777804305107001</v>
      </c>
      <c r="D203">
        <v>-0.14784302901274399</v>
      </c>
      <c r="E203">
        <v>-0.56625558237176099</v>
      </c>
      <c r="F203">
        <v>6.371265807333E-4</v>
      </c>
      <c r="G203">
        <v>-0.15274546215151999</v>
      </c>
      <c r="H203">
        <v>3.7904615923544202E-2</v>
      </c>
      <c r="I203">
        <v>0.64848113438551203</v>
      </c>
      <c r="J203">
        <v>0.244667669872317</v>
      </c>
      <c r="K203">
        <v>6.9648928728714005E-2</v>
      </c>
      <c r="L203">
        <v>0</v>
      </c>
      <c r="M203" s="90">
        <v>5.8368578489145105E-7</v>
      </c>
      <c r="N203" s="90">
        <v>2.8299137680384801E-8</v>
      </c>
      <c r="O203">
        <v>0</v>
      </c>
      <c r="P203">
        <v>0</v>
      </c>
      <c r="Q203">
        <v>0</v>
      </c>
      <c r="R203" s="90">
        <v>1.25596624349189E-9</v>
      </c>
      <c r="S203">
        <v>0</v>
      </c>
      <c r="T203">
        <v>0</v>
      </c>
      <c r="U203">
        <v>0</v>
      </c>
      <c r="V203">
        <v>0</v>
      </c>
      <c r="W203">
        <v>0</v>
      </c>
      <c r="X203" s="90">
        <v>1.08979992894715E-6</v>
      </c>
      <c r="Y203" s="90">
        <v>5.20702420129189E-9</v>
      </c>
      <c r="Z203">
        <v>3.9178666220119203E-4</v>
      </c>
      <c r="AA203">
        <v>1.0362867160903501E-4</v>
      </c>
      <c r="AB203" s="90">
        <v>3.5382189499990498E-6</v>
      </c>
      <c r="AC203">
        <v>0</v>
      </c>
      <c r="AD203">
        <v>2.28725801088152E-3</v>
      </c>
      <c r="AE203">
        <v>2.6202653501065899E-4</v>
      </c>
      <c r="AF203">
        <v>2.93883893067757E-4</v>
      </c>
      <c r="AG203">
        <v>4.65983674698866E-4</v>
      </c>
      <c r="AH203">
        <v>0</v>
      </c>
      <c r="AI203" s="90">
        <v>1.0823279999999901E-5</v>
      </c>
      <c r="AJ203">
        <v>1.9834600148213501E-4</v>
      </c>
      <c r="AK203">
        <v>0</v>
      </c>
      <c r="AL203">
        <v>0</v>
      </c>
      <c r="AM203">
        <v>0</v>
      </c>
      <c r="AN203">
        <v>5.8944981121905396E-3</v>
      </c>
      <c r="AO203" s="90">
        <v>8.7288620069120204E-5</v>
      </c>
      <c r="AP203" s="90">
        <v>3.2831567064623602E-6</v>
      </c>
      <c r="AQ203" s="90">
        <v>2.7449275400866701E-5</v>
      </c>
      <c r="AR203" s="90">
        <v>6.5459018441987803E-5</v>
      </c>
      <c r="AS203" s="90">
        <v>7.7613786611598897E-6</v>
      </c>
      <c r="AT203">
        <v>0</v>
      </c>
      <c r="AU203">
        <v>0</v>
      </c>
      <c r="AV203">
        <v>0</v>
      </c>
      <c r="AW203">
        <v>0</v>
      </c>
      <c r="AX203">
        <v>0</v>
      </c>
      <c r="AY203">
        <v>0</v>
      </c>
      <c r="AZ203">
        <v>0</v>
      </c>
      <c r="BA203">
        <v>0</v>
      </c>
      <c r="BB203">
        <v>0</v>
      </c>
      <c r="BC203">
        <v>0</v>
      </c>
      <c r="BD203">
        <v>0</v>
      </c>
      <c r="BE203">
        <v>0</v>
      </c>
      <c r="BF203">
        <v>0</v>
      </c>
      <c r="BG203">
        <v>0</v>
      </c>
      <c r="BH203">
        <v>0</v>
      </c>
      <c r="BI203">
        <v>0.179816245403769</v>
      </c>
      <c r="BJ203">
        <v>1.9101064900461599E-2</v>
      </c>
    </row>
    <row r="204" spans="1:62" x14ac:dyDescent="0.25">
      <c r="A204">
        <v>1951</v>
      </c>
      <c r="B204">
        <v>1.2457864531952099E-2</v>
      </c>
      <c r="C204">
        <v>0.103036721328748</v>
      </c>
      <c r="D204">
        <v>-0.15558507893262899</v>
      </c>
      <c r="E204">
        <v>-0.55258999134818998</v>
      </c>
      <c r="F204">
        <v>6.8672326067059999E-4</v>
      </c>
      <c r="G204">
        <v>-0.154445423216754</v>
      </c>
      <c r="H204">
        <v>3.5300826829863297E-2</v>
      </c>
      <c r="I204">
        <v>0.65172972296057996</v>
      </c>
      <c r="J204">
        <v>0.24714115111162299</v>
      </c>
      <c r="K204">
        <v>7.0089329131017605E-2</v>
      </c>
      <c r="L204">
        <v>0</v>
      </c>
      <c r="M204" s="90">
        <v>1.3158182075357501E-6</v>
      </c>
      <c r="N204" s="90">
        <v>2.8582129057187101E-8</v>
      </c>
      <c r="O204">
        <v>0</v>
      </c>
      <c r="P204">
        <v>0</v>
      </c>
      <c r="Q204">
        <v>0</v>
      </c>
      <c r="R204" s="90">
        <v>1.26852590591807E-9</v>
      </c>
      <c r="S204">
        <v>0</v>
      </c>
      <c r="T204">
        <v>0</v>
      </c>
      <c r="U204">
        <v>0</v>
      </c>
      <c r="V204">
        <v>0</v>
      </c>
      <c r="W204">
        <v>0</v>
      </c>
      <c r="X204" s="90">
        <v>3.0973590820615998E-6</v>
      </c>
      <c r="Y204" s="90">
        <v>5.2590944433136597E-9</v>
      </c>
      <c r="Z204">
        <v>4.0957229089588E-4</v>
      </c>
      <c r="AA204">
        <v>1.07198530340663E-4</v>
      </c>
      <c r="AB204" s="90">
        <v>3.7110125499990798E-6</v>
      </c>
      <c r="AC204">
        <v>0</v>
      </c>
      <c r="AD204">
        <v>2.78651241492338E-3</v>
      </c>
      <c r="AE204">
        <v>3.3618154670433302E-4</v>
      </c>
      <c r="AF204">
        <v>3.08783081792728E-4</v>
      </c>
      <c r="AG204">
        <v>5.4533610582570302E-4</v>
      </c>
      <c r="AH204">
        <v>0</v>
      </c>
      <c r="AI204" s="90">
        <v>1.0823279999999901E-5</v>
      </c>
      <c r="AJ204">
        <v>1.99949258841129E-4</v>
      </c>
      <c r="AK204">
        <v>0</v>
      </c>
      <c r="AL204">
        <v>0</v>
      </c>
      <c r="AM204">
        <v>0</v>
      </c>
      <c r="AN204">
        <v>6.2402759395346402E-3</v>
      </c>
      <c r="AO204" s="90">
        <v>9.9312254663055198E-5</v>
      </c>
      <c r="AP204" s="90">
        <v>3.4559685544918099E-6</v>
      </c>
      <c r="AQ204" s="90">
        <v>3.27470935966014E-5</v>
      </c>
      <c r="AR204" s="90">
        <v>6.9657407716049494E-5</v>
      </c>
      <c r="AS204" s="90">
        <v>7.1302923095379397E-6</v>
      </c>
      <c r="AT204">
        <v>0</v>
      </c>
      <c r="AU204">
        <v>0</v>
      </c>
      <c r="AV204">
        <v>0</v>
      </c>
      <c r="AW204">
        <v>0</v>
      </c>
      <c r="AX204">
        <v>0</v>
      </c>
      <c r="AY204">
        <v>0</v>
      </c>
      <c r="AZ204">
        <v>0</v>
      </c>
      <c r="BA204">
        <v>0</v>
      </c>
      <c r="BB204">
        <v>0</v>
      </c>
      <c r="BC204">
        <v>0</v>
      </c>
      <c r="BD204">
        <v>0</v>
      </c>
      <c r="BE204">
        <v>0</v>
      </c>
      <c r="BF204">
        <v>0</v>
      </c>
      <c r="BG204">
        <v>0</v>
      </c>
      <c r="BH204">
        <v>0</v>
      </c>
      <c r="BI204">
        <v>0.17795582213642</v>
      </c>
      <c r="BJ204">
        <v>1.9320644181246901E-2</v>
      </c>
    </row>
    <row r="205" spans="1:62" x14ac:dyDescent="0.25">
      <c r="A205">
        <v>1952</v>
      </c>
      <c r="B205">
        <v>1.04453889460146E-2</v>
      </c>
      <c r="C205">
        <v>0.10033306864352499</v>
      </c>
      <c r="D205">
        <v>-0.16165816761021101</v>
      </c>
      <c r="E205">
        <v>-0.56771797352832298</v>
      </c>
      <c r="F205">
        <v>7.401350698339E-4</v>
      </c>
      <c r="G205">
        <v>-0.156148278673475</v>
      </c>
      <c r="H205">
        <v>3.58739104301928E-2</v>
      </c>
      <c r="I205">
        <v>0.65735932844331602</v>
      </c>
      <c r="J205">
        <v>0.24986003709990101</v>
      </c>
      <c r="K205">
        <v>7.0682507343284406E-2</v>
      </c>
      <c r="L205">
        <v>0</v>
      </c>
      <c r="M205" s="90">
        <v>3.98944492886845E-6</v>
      </c>
      <c r="N205" s="90">
        <v>2.8865120433989301E-8</v>
      </c>
      <c r="O205">
        <v>0</v>
      </c>
      <c r="P205">
        <v>0</v>
      </c>
      <c r="Q205">
        <v>0</v>
      </c>
      <c r="R205" s="90">
        <v>1.2810855683442401E-9</v>
      </c>
      <c r="S205">
        <v>0</v>
      </c>
      <c r="T205">
        <v>0</v>
      </c>
      <c r="U205">
        <v>0</v>
      </c>
      <c r="V205">
        <v>0</v>
      </c>
      <c r="W205">
        <v>0</v>
      </c>
      <c r="X205" s="90">
        <v>8.4981805877121008E-6</v>
      </c>
      <c r="Y205" s="90">
        <v>5.3111646853354302E-9</v>
      </c>
      <c r="Z205">
        <v>4.2955647620601699E-4</v>
      </c>
      <c r="AA205">
        <v>1.11008555003795E-4</v>
      </c>
      <c r="AB205" s="90">
        <v>3.9054053499988896E-6</v>
      </c>
      <c r="AC205">
        <v>0</v>
      </c>
      <c r="AD205">
        <v>3.38466156102094E-3</v>
      </c>
      <c r="AE205">
        <v>4.5553696211461501E-4</v>
      </c>
      <c r="AF205">
        <v>3.2532793999458698E-4</v>
      </c>
      <c r="AG205">
        <v>6.2372622681728404E-4</v>
      </c>
      <c r="AH205">
        <v>0</v>
      </c>
      <c r="AI205" s="90">
        <v>1.0823279999999901E-5</v>
      </c>
      <c r="AJ205">
        <v>1.9674205549684401E-4</v>
      </c>
      <c r="AK205">
        <v>0</v>
      </c>
      <c r="AL205">
        <v>0</v>
      </c>
      <c r="AM205">
        <v>0</v>
      </c>
      <c r="AN205">
        <v>6.4273836434919898E-3</v>
      </c>
      <c r="AO205">
        <v>1.12588589800406E-4</v>
      </c>
      <c r="AP205" s="90">
        <v>3.6263302720626199E-6</v>
      </c>
      <c r="AQ205" s="90">
        <v>3.8418988929049602E-5</v>
      </c>
      <c r="AR205" s="90">
        <v>7.4142232011360207E-5</v>
      </c>
      <c r="AS205" s="90">
        <v>6.70217973928048E-6</v>
      </c>
      <c r="AT205">
        <v>0</v>
      </c>
      <c r="AU205">
        <v>0</v>
      </c>
      <c r="AV205">
        <v>0</v>
      </c>
      <c r="AW205">
        <v>0</v>
      </c>
      <c r="AX205">
        <v>0</v>
      </c>
      <c r="AY205">
        <v>0</v>
      </c>
      <c r="AZ205">
        <v>0</v>
      </c>
      <c r="BA205">
        <v>0</v>
      </c>
      <c r="BB205">
        <v>0</v>
      </c>
      <c r="BC205">
        <v>0</v>
      </c>
      <c r="BD205">
        <v>0</v>
      </c>
      <c r="BE205">
        <v>0</v>
      </c>
      <c r="BF205">
        <v>0</v>
      </c>
      <c r="BG205">
        <v>0</v>
      </c>
      <c r="BH205">
        <v>0</v>
      </c>
      <c r="BI205">
        <v>0.18185979568444699</v>
      </c>
      <c r="BJ205">
        <v>1.9562705338967E-2</v>
      </c>
    </row>
    <row r="206" spans="1:62" x14ac:dyDescent="0.25">
      <c r="A206">
        <v>1953</v>
      </c>
      <c r="B206">
        <v>-2.6123014836728002E-3</v>
      </c>
      <c r="C206">
        <v>0.15960154753765399</v>
      </c>
      <c r="D206">
        <v>-0.16767371692293401</v>
      </c>
      <c r="E206">
        <v>-0.58503140173299095</v>
      </c>
      <c r="F206">
        <v>8.0117713744909998E-4</v>
      </c>
      <c r="G206">
        <v>-0.15770565606311099</v>
      </c>
      <c r="H206">
        <v>3.6829661932726999E-2</v>
      </c>
      <c r="I206">
        <v>0.66404028779976199</v>
      </c>
      <c r="J206">
        <v>0.25431448980789001</v>
      </c>
      <c r="K206">
        <v>7.1773961593615807E-2</v>
      </c>
      <c r="L206">
        <v>0</v>
      </c>
      <c r="M206" s="90">
        <v>8.888868132973E-6</v>
      </c>
      <c r="N206" s="90">
        <v>2.91481118107916E-8</v>
      </c>
      <c r="O206">
        <v>0</v>
      </c>
      <c r="P206">
        <v>0</v>
      </c>
      <c r="Q206">
        <v>0</v>
      </c>
      <c r="R206" s="90">
        <v>1.2936452307704199E-9</v>
      </c>
      <c r="S206">
        <v>0</v>
      </c>
      <c r="T206">
        <v>0</v>
      </c>
      <c r="U206">
        <v>0</v>
      </c>
      <c r="V206">
        <v>0</v>
      </c>
      <c r="W206">
        <v>0</v>
      </c>
      <c r="X206" s="90">
        <v>1.4163929311239899E-5</v>
      </c>
      <c r="Y206" s="90">
        <v>5.36323492733612E-9</v>
      </c>
      <c r="Z206">
        <v>4.4999417511110802E-4</v>
      </c>
      <c r="AA206">
        <v>1.1465542334839201E-4</v>
      </c>
      <c r="AB206" s="90">
        <v>4.1065478999985398E-6</v>
      </c>
      <c r="AC206">
        <v>0</v>
      </c>
      <c r="AD206">
        <v>4.0186045945317401E-3</v>
      </c>
      <c r="AE206">
        <v>6.2420879829110597E-4</v>
      </c>
      <c r="AF206">
        <v>3.4329555948783098E-4</v>
      </c>
      <c r="AG206">
        <v>7.0407159189967198E-4</v>
      </c>
      <c r="AH206">
        <v>0</v>
      </c>
      <c r="AI206" s="90">
        <v>1.0823279999999901E-5</v>
      </c>
      <c r="AJ206">
        <v>1.9807892231505701E-4</v>
      </c>
      <c r="AK206">
        <v>0</v>
      </c>
      <c r="AL206">
        <v>0</v>
      </c>
      <c r="AM206" s="90">
        <v>7.5087418278671706E-8</v>
      </c>
      <c r="AN206">
        <v>6.6508464399961699E-3</v>
      </c>
      <c r="AO206">
        <v>1.2664223696339801E-4</v>
      </c>
      <c r="AP206" s="90">
        <v>3.8231554202619802E-6</v>
      </c>
      <c r="AQ206" s="90">
        <v>4.4653027781625803E-5</v>
      </c>
      <c r="AR206" s="90">
        <v>7.8922560556638597E-5</v>
      </c>
      <c r="AS206" s="90">
        <v>6.15462331518052E-6</v>
      </c>
      <c r="AT206">
        <v>0</v>
      </c>
      <c r="AU206">
        <v>0</v>
      </c>
      <c r="AV206">
        <v>0</v>
      </c>
      <c r="AW206">
        <v>0</v>
      </c>
      <c r="AX206">
        <v>0</v>
      </c>
      <c r="AY206">
        <v>0</v>
      </c>
      <c r="AZ206">
        <v>0</v>
      </c>
      <c r="BA206">
        <v>0</v>
      </c>
      <c r="BB206">
        <v>0</v>
      </c>
      <c r="BC206">
        <v>0</v>
      </c>
      <c r="BD206">
        <v>0</v>
      </c>
      <c r="BE206">
        <v>0</v>
      </c>
      <c r="BF206">
        <v>0</v>
      </c>
      <c r="BG206">
        <v>0</v>
      </c>
      <c r="BH206">
        <v>0</v>
      </c>
      <c r="BI206">
        <v>0.187916988893673</v>
      </c>
      <c r="BJ206">
        <v>1.9960792547353001E-2</v>
      </c>
    </row>
    <row r="207" spans="1:62" x14ac:dyDescent="0.25">
      <c r="A207">
        <v>1954</v>
      </c>
      <c r="B207">
        <v>-2.4562956242977999E-3</v>
      </c>
      <c r="C207">
        <v>0.19674125680635399</v>
      </c>
      <c r="D207">
        <v>-0.171914304171216</v>
      </c>
      <c r="E207">
        <v>-0.59509520392049398</v>
      </c>
      <c r="F207">
        <v>8.6603433429020002E-4</v>
      </c>
      <c r="G207">
        <v>-0.15938663076283499</v>
      </c>
      <c r="H207">
        <v>3.7541538625619202E-2</v>
      </c>
      <c r="I207">
        <v>0.67030946746647502</v>
      </c>
      <c r="J207">
        <v>0.25973968224354099</v>
      </c>
      <c r="K207">
        <v>7.25273902054306E-2</v>
      </c>
      <c r="L207">
        <v>0</v>
      </c>
      <c r="M207" s="90">
        <v>1.56959984624134E-5</v>
      </c>
      <c r="N207" s="90">
        <v>2.9431103187593899E-8</v>
      </c>
      <c r="O207">
        <v>0</v>
      </c>
      <c r="P207">
        <v>0</v>
      </c>
      <c r="Q207">
        <v>0</v>
      </c>
      <c r="R207" s="90">
        <v>1.3062048932239201E-9</v>
      </c>
      <c r="S207">
        <v>0</v>
      </c>
      <c r="T207">
        <v>0</v>
      </c>
      <c r="U207">
        <v>0</v>
      </c>
      <c r="V207">
        <v>0</v>
      </c>
      <c r="W207">
        <v>0</v>
      </c>
      <c r="X207" s="90">
        <v>1.9829603449104199E-5</v>
      </c>
      <c r="Y207" s="90">
        <v>5.4153051693578897E-9</v>
      </c>
      <c r="Z207">
        <v>4.7237409659036902E-4</v>
      </c>
      <c r="AA207">
        <v>1.1838191187456E-4</v>
      </c>
      <c r="AB207" s="90">
        <v>4.3252398000002398E-6</v>
      </c>
      <c r="AC207">
        <v>0</v>
      </c>
      <c r="AD207">
        <v>4.7319919995300304E-3</v>
      </c>
      <c r="AE207">
        <v>8.3941547130159696E-4</v>
      </c>
      <c r="AF207">
        <v>3.6410844413758498E-4</v>
      </c>
      <c r="AG207">
        <v>7.8422564380313195E-4</v>
      </c>
      <c r="AH207">
        <v>0</v>
      </c>
      <c r="AI207" s="90">
        <v>1.0823279999999901E-5</v>
      </c>
      <c r="AJ207">
        <v>2.0609917314019601E-4</v>
      </c>
      <c r="AK207">
        <v>0</v>
      </c>
      <c r="AL207">
        <v>0</v>
      </c>
      <c r="AM207" s="90">
        <v>1.12512010441494E-6</v>
      </c>
      <c r="AN207">
        <v>6.89854227956714E-3</v>
      </c>
      <c r="AO207">
        <v>1.46831249592741E-4</v>
      </c>
      <c r="AP207" s="90">
        <v>4.0175589206186503E-6</v>
      </c>
      <c r="AQ207" s="90">
        <v>5.1669759190034199E-5</v>
      </c>
      <c r="AR207" s="90">
        <v>8.4010645255185495E-5</v>
      </c>
      <c r="AS207" s="90">
        <v>5.7186895269871799E-6</v>
      </c>
      <c r="AT207">
        <v>0</v>
      </c>
      <c r="AU207">
        <v>0</v>
      </c>
      <c r="AV207">
        <v>0</v>
      </c>
      <c r="AW207">
        <v>0</v>
      </c>
      <c r="AX207">
        <v>0</v>
      </c>
      <c r="AY207">
        <v>0</v>
      </c>
      <c r="AZ207">
        <v>0</v>
      </c>
      <c r="BA207">
        <v>0</v>
      </c>
      <c r="BB207">
        <v>0</v>
      </c>
      <c r="BC207">
        <v>0</v>
      </c>
      <c r="BD207">
        <v>0</v>
      </c>
      <c r="BE207">
        <v>0</v>
      </c>
      <c r="BF207">
        <v>0</v>
      </c>
      <c r="BG207">
        <v>0</v>
      </c>
      <c r="BH207">
        <v>0</v>
      </c>
      <c r="BI207">
        <v>0.192234695388735</v>
      </c>
      <c r="BJ207">
        <v>2.0447707052263502E-2</v>
      </c>
    </row>
    <row r="208" spans="1:62" x14ac:dyDescent="0.25">
      <c r="A208">
        <v>1955</v>
      </c>
      <c r="B208">
        <v>2.4844729766327098E-2</v>
      </c>
      <c r="C208">
        <v>0.19681370649260599</v>
      </c>
      <c r="D208">
        <v>-0.18744168120226401</v>
      </c>
      <c r="E208">
        <v>-0.62326312110957205</v>
      </c>
      <c r="F208">
        <v>9.3470666035729998E-4</v>
      </c>
      <c r="G208">
        <v>-0.161121903188678</v>
      </c>
      <c r="H208">
        <v>3.8680085224459301E-2</v>
      </c>
      <c r="I208">
        <v>0.67578007796641004</v>
      </c>
      <c r="J208">
        <v>0.26569286737036002</v>
      </c>
      <c r="K208">
        <v>7.3565611182970198E-2</v>
      </c>
      <c r="L208">
        <v>0</v>
      </c>
      <c r="M208" s="90">
        <v>2.4358864224838201E-5</v>
      </c>
      <c r="N208" s="90">
        <v>2.9714094564396199E-8</v>
      </c>
      <c r="O208">
        <v>0</v>
      </c>
      <c r="P208">
        <v>0</v>
      </c>
      <c r="Q208">
        <v>0</v>
      </c>
      <c r="R208" s="90">
        <v>1.3187645556501001E-9</v>
      </c>
      <c r="S208">
        <v>0</v>
      </c>
      <c r="T208">
        <v>0</v>
      </c>
      <c r="U208">
        <v>0</v>
      </c>
      <c r="V208">
        <v>0</v>
      </c>
      <c r="W208">
        <v>0</v>
      </c>
      <c r="X208" s="90">
        <v>2.5495330242894601E-5</v>
      </c>
      <c r="Y208" s="90">
        <v>5.4673754113585902E-9</v>
      </c>
      <c r="Z208">
        <v>4.9499063362146904E-4</v>
      </c>
      <c r="AA208">
        <v>1.21835603082327E-4</v>
      </c>
      <c r="AB208" s="90">
        <v>4.5439317000007801E-6</v>
      </c>
      <c r="AC208">
        <v>0</v>
      </c>
      <c r="AD208">
        <v>5.5332183252014598E-3</v>
      </c>
      <c r="AE208">
        <v>1.1044649601901499E-3</v>
      </c>
      <c r="AF208">
        <v>3.8996102574083397E-4</v>
      </c>
      <c r="AG208">
        <v>8.6437989862606405E-4</v>
      </c>
      <c r="AH208">
        <v>0</v>
      </c>
      <c r="AI208" s="90">
        <v>1.0823279999999901E-5</v>
      </c>
      <c r="AJ208">
        <v>2.25367984057439E-4</v>
      </c>
      <c r="AK208">
        <v>0</v>
      </c>
      <c r="AL208">
        <v>0</v>
      </c>
      <c r="AM208" s="90">
        <v>6.97549556263183E-6</v>
      </c>
      <c r="AN208">
        <v>7.1694647580886704E-3</v>
      </c>
      <c r="AO208">
        <v>1.6894821741351301E-4</v>
      </c>
      <c r="AP208" s="90">
        <v>4.2119610382278298E-6</v>
      </c>
      <c r="AQ208" s="90">
        <v>5.9188389733678798E-5</v>
      </c>
      <c r="AR208" s="90">
        <v>8.9428312442154504E-5</v>
      </c>
      <c r="AS208" s="90">
        <v>5.2684799328640703E-6</v>
      </c>
      <c r="AT208">
        <v>0</v>
      </c>
      <c r="AU208">
        <v>0</v>
      </c>
      <c r="AV208">
        <v>0</v>
      </c>
      <c r="AW208">
        <v>0</v>
      </c>
      <c r="AX208">
        <v>0</v>
      </c>
      <c r="AY208">
        <v>0</v>
      </c>
      <c r="AZ208">
        <v>0</v>
      </c>
      <c r="BA208">
        <v>0</v>
      </c>
      <c r="BB208">
        <v>0</v>
      </c>
      <c r="BC208">
        <v>0</v>
      </c>
      <c r="BD208">
        <v>0</v>
      </c>
      <c r="BE208">
        <v>0</v>
      </c>
      <c r="BF208">
        <v>0</v>
      </c>
      <c r="BG208">
        <v>0</v>
      </c>
      <c r="BH208">
        <v>0</v>
      </c>
      <c r="BI208">
        <v>0.19994995224966</v>
      </c>
      <c r="BJ208">
        <v>2.0985188337903901E-2</v>
      </c>
    </row>
    <row r="209" spans="1:62" x14ac:dyDescent="0.25">
      <c r="A209">
        <v>1956</v>
      </c>
      <c r="B209">
        <v>8.4984988555389607E-2</v>
      </c>
      <c r="C209">
        <v>-5.1924125703763903E-2</v>
      </c>
      <c r="D209">
        <v>-0.20197715388500301</v>
      </c>
      <c r="E209">
        <v>-0.668283032234402</v>
      </c>
      <c r="F209">
        <v>1.0110092448763E-3</v>
      </c>
      <c r="G209">
        <v>-0.16267272161173801</v>
      </c>
      <c r="H209">
        <v>4.2019261722113899E-2</v>
      </c>
      <c r="I209">
        <v>0.68059458430612996</v>
      </c>
      <c r="J209">
        <v>0.272686672053226</v>
      </c>
      <c r="K209">
        <v>7.4762944881488796E-2</v>
      </c>
      <c r="L209">
        <v>0</v>
      </c>
      <c r="M209" s="90">
        <v>3.4837255876269702E-5</v>
      </c>
      <c r="N209" s="90">
        <v>2.9997085941209602E-8</v>
      </c>
      <c r="O209">
        <v>0</v>
      </c>
      <c r="P209">
        <v>0</v>
      </c>
      <c r="Q209">
        <v>0</v>
      </c>
      <c r="R209" s="90">
        <v>1.33132421807627E-9</v>
      </c>
      <c r="S209">
        <v>0</v>
      </c>
      <c r="T209">
        <v>0</v>
      </c>
      <c r="U209">
        <v>0</v>
      </c>
      <c r="V209">
        <v>0</v>
      </c>
      <c r="W209">
        <v>0</v>
      </c>
      <c r="X209" s="90">
        <v>3.1160997962727701E-5</v>
      </c>
      <c r="Y209" s="90">
        <v>5.5194456533803599E-9</v>
      </c>
      <c r="Z209">
        <v>5.1761702917996904E-4</v>
      </c>
      <c r="AA209">
        <v>1.2498908672146499E-4</v>
      </c>
      <c r="AB209" s="90">
        <v>4.7585737499832799E-6</v>
      </c>
      <c r="AC209">
        <v>0</v>
      </c>
      <c r="AD209">
        <v>6.4533550343129397E-3</v>
      </c>
      <c r="AE209">
        <v>1.4365781377441401E-3</v>
      </c>
      <c r="AF209">
        <v>4.1843308845791998E-4</v>
      </c>
      <c r="AG209">
        <v>9.4492719108605998E-4</v>
      </c>
      <c r="AH209">
        <v>0</v>
      </c>
      <c r="AI209" s="90">
        <v>1.0823279999999901E-5</v>
      </c>
      <c r="AJ209">
        <v>2.5362832038911399E-4</v>
      </c>
      <c r="AK209">
        <v>0</v>
      </c>
      <c r="AL209">
        <v>0</v>
      </c>
      <c r="AM209" s="90">
        <v>1.8654798541092701E-5</v>
      </c>
      <c r="AN209">
        <v>7.4629527620614002E-3</v>
      </c>
      <c r="AO209">
        <v>1.86212191668444E-4</v>
      </c>
      <c r="AP209" s="90">
        <v>4.4063649568121803E-6</v>
      </c>
      <c r="AQ209" s="90">
        <v>6.7087998883026494E-5</v>
      </c>
      <c r="AR209" s="90">
        <v>9.5136814075192394E-5</v>
      </c>
      <c r="AS209" s="90">
        <v>4.8057654490498497E-6</v>
      </c>
      <c r="AT209">
        <v>0</v>
      </c>
      <c r="AU209">
        <v>0</v>
      </c>
      <c r="AV209">
        <v>0</v>
      </c>
      <c r="AW209">
        <v>0</v>
      </c>
      <c r="AX209">
        <v>0</v>
      </c>
      <c r="AY209">
        <v>0</v>
      </c>
      <c r="AZ209">
        <v>0</v>
      </c>
      <c r="BA209">
        <v>0</v>
      </c>
      <c r="BB209">
        <v>0</v>
      </c>
      <c r="BC209">
        <v>0</v>
      </c>
      <c r="BD209">
        <v>0</v>
      </c>
      <c r="BE209">
        <v>0</v>
      </c>
      <c r="BF209">
        <v>0</v>
      </c>
      <c r="BG209">
        <v>0</v>
      </c>
      <c r="BH209">
        <v>0</v>
      </c>
      <c r="BI209">
        <v>0.20997732437639399</v>
      </c>
      <c r="BJ209">
        <v>2.1620701126071101E-2</v>
      </c>
    </row>
    <row r="210" spans="1:62" x14ac:dyDescent="0.25">
      <c r="A210">
        <v>1957</v>
      </c>
      <c r="B210">
        <v>0.14092868972726399</v>
      </c>
      <c r="C210">
        <v>-7.8840104355248103E-2</v>
      </c>
      <c r="D210">
        <v>-0.20865086283161199</v>
      </c>
      <c r="E210">
        <v>-0.69617266740793105</v>
      </c>
      <c r="F210">
        <v>1.0911269586212E-3</v>
      </c>
      <c r="G210">
        <v>-0.16409135221215801</v>
      </c>
      <c r="H210">
        <v>4.4583271368646503E-2</v>
      </c>
      <c r="I210">
        <v>0.68559893083304002</v>
      </c>
      <c r="J210">
        <v>0.27975214710287299</v>
      </c>
      <c r="K210">
        <v>7.5895199205111702E-2</v>
      </c>
      <c r="L210">
        <v>0</v>
      </c>
      <c r="M210" s="90">
        <v>4.7091823867713797E-5</v>
      </c>
      <c r="N210" s="90">
        <v>3.0280077318011901E-8</v>
      </c>
      <c r="O210">
        <v>0</v>
      </c>
      <c r="P210">
        <v>0</v>
      </c>
      <c r="Q210">
        <v>0</v>
      </c>
      <c r="R210" s="90">
        <v>1.3438838805297699E-9</v>
      </c>
      <c r="S210">
        <v>0</v>
      </c>
      <c r="T210">
        <v>0</v>
      </c>
      <c r="U210">
        <v>0</v>
      </c>
      <c r="V210">
        <v>0</v>
      </c>
      <c r="W210">
        <v>0</v>
      </c>
      <c r="X210" s="90">
        <v>3.6826738652483697E-5</v>
      </c>
      <c r="Y210" s="90">
        <v>5.5715158954021304E-9</v>
      </c>
      <c r="Z210">
        <v>5.3929696024191797E-4</v>
      </c>
      <c r="AA210">
        <v>1.27734027042191E-4</v>
      </c>
      <c r="AB210" s="90">
        <v>4.9570163998870002E-6</v>
      </c>
      <c r="AC210">
        <v>0</v>
      </c>
      <c r="AD210">
        <v>7.5178804815494498E-3</v>
      </c>
      <c r="AE210">
        <v>1.82897513521938E-3</v>
      </c>
      <c r="AF210">
        <v>4.51369033750761E-4</v>
      </c>
      <c r="AG210">
        <v>1.0215452742670199E-3</v>
      </c>
      <c r="AH210">
        <v>0</v>
      </c>
      <c r="AI210" s="90">
        <v>1.0823279999999901E-5</v>
      </c>
      <c r="AJ210">
        <v>2.8794162116604698E-4</v>
      </c>
      <c r="AK210">
        <v>0</v>
      </c>
      <c r="AL210">
        <v>0</v>
      </c>
      <c r="AM210" s="90">
        <v>3.6379267716580402E-5</v>
      </c>
      <c r="AN210">
        <v>7.7771107935292599E-3</v>
      </c>
      <c r="AO210">
        <v>2.0363183478864499E-4</v>
      </c>
      <c r="AP210" s="90">
        <v>4.6007651994932304E-6</v>
      </c>
      <c r="AQ210" s="90">
        <v>7.5283643810296298E-5</v>
      </c>
      <c r="AR210">
        <v>1.0114308711025999E-4</v>
      </c>
      <c r="AS210" s="90">
        <v>4.5181300396918203E-6</v>
      </c>
      <c r="AT210">
        <v>0</v>
      </c>
      <c r="AU210">
        <v>0</v>
      </c>
      <c r="AV210">
        <v>0</v>
      </c>
      <c r="AW210">
        <v>0</v>
      </c>
      <c r="AX210">
        <v>0</v>
      </c>
      <c r="AY210">
        <v>0</v>
      </c>
      <c r="AZ210">
        <v>0</v>
      </c>
      <c r="BA210">
        <v>0</v>
      </c>
      <c r="BB210">
        <v>0</v>
      </c>
      <c r="BC210">
        <v>0</v>
      </c>
      <c r="BD210">
        <v>0</v>
      </c>
      <c r="BE210">
        <v>0</v>
      </c>
      <c r="BF210">
        <v>0</v>
      </c>
      <c r="BG210">
        <v>0</v>
      </c>
      <c r="BH210">
        <v>0</v>
      </c>
      <c r="BI210">
        <v>0.218166454665738</v>
      </c>
      <c r="BJ210">
        <v>2.2267178458181301E-2</v>
      </c>
    </row>
    <row r="211" spans="1:62" x14ac:dyDescent="0.25">
      <c r="A211">
        <v>1958</v>
      </c>
      <c r="B211">
        <v>0.14833896804757701</v>
      </c>
      <c r="C211">
        <v>0.13548545959467101</v>
      </c>
      <c r="D211">
        <v>-0.20709008087481701</v>
      </c>
      <c r="E211">
        <v>-0.68013557536645197</v>
      </c>
      <c r="F211">
        <v>1.178874930818E-3</v>
      </c>
      <c r="G211">
        <v>-0.16489121964051501</v>
      </c>
      <c r="H211">
        <v>4.3961970588094097E-2</v>
      </c>
      <c r="I211">
        <v>0.69163498587122296</v>
      </c>
      <c r="J211">
        <v>0.28530316449127302</v>
      </c>
      <c r="K211">
        <v>7.6804357477177301E-2</v>
      </c>
      <c r="L211">
        <v>0</v>
      </c>
      <c r="M211" s="90">
        <v>6.1082243989161403E-5</v>
      </c>
      <c r="N211" s="90">
        <v>3.05630686948142E-8</v>
      </c>
      <c r="O211">
        <v>0</v>
      </c>
      <c r="P211">
        <v>0</v>
      </c>
      <c r="Q211">
        <v>0</v>
      </c>
      <c r="R211" s="90">
        <v>1.35644354295595E-9</v>
      </c>
      <c r="S211">
        <v>0</v>
      </c>
      <c r="T211">
        <v>0</v>
      </c>
      <c r="U211">
        <v>0</v>
      </c>
      <c r="V211">
        <v>0</v>
      </c>
      <c r="W211">
        <v>0</v>
      </c>
      <c r="X211" s="90">
        <v>4.2492385830450298E-5</v>
      </c>
      <c r="Y211" s="90">
        <v>5.6235861374028202E-9</v>
      </c>
      <c r="Z211">
        <v>5.5852199978047605E-4</v>
      </c>
      <c r="AA211">
        <v>1.2993337279434199E-4</v>
      </c>
      <c r="AB211" s="90">
        <v>5.1217102997759599E-6</v>
      </c>
      <c r="AC211">
        <v>0</v>
      </c>
      <c r="AD211">
        <v>8.6671257587707402E-3</v>
      </c>
      <c r="AE211">
        <v>2.21820786477882E-3</v>
      </c>
      <c r="AF211">
        <v>4.9055636784770505E-4</v>
      </c>
      <c r="AG211">
        <v>1.0992103897633199E-3</v>
      </c>
      <c r="AH211">
        <v>0</v>
      </c>
      <c r="AI211" s="90">
        <v>1.0823279999999901E-5</v>
      </c>
      <c r="AJ211">
        <v>3.38865542767043E-4</v>
      </c>
      <c r="AK211">
        <v>0</v>
      </c>
      <c r="AL211">
        <v>0</v>
      </c>
      <c r="AM211" s="90">
        <v>5.6804632968038498E-5</v>
      </c>
      <c r="AN211">
        <v>8.1110919044446294E-3</v>
      </c>
      <c r="AO211">
        <v>2.2136833347963599E-4</v>
      </c>
      <c r="AP211" s="90">
        <v>4.7951765423289699E-6</v>
      </c>
      <c r="AQ211" s="90">
        <v>8.3795820730728801E-5</v>
      </c>
      <c r="AR211">
        <v>1.07414899654692E-4</v>
      </c>
      <c r="AS211" s="90">
        <v>4.2179944135112598E-6</v>
      </c>
      <c r="AT211">
        <v>0</v>
      </c>
      <c r="AU211">
        <v>0</v>
      </c>
      <c r="AV211">
        <v>0</v>
      </c>
      <c r="AW211">
        <v>0</v>
      </c>
      <c r="AX211">
        <v>0</v>
      </c>
      <c r="AY211">
        <v>0</v>
      </c>
      <c r="AZ211">
        <v>0</v>
      </c>
      <c r="BA211">
        <v>0</v>
      </c>
      <c r="BB211">
        <v>0</v>
      </c>
      <c r="BC211">
        <v>0</v>
      </c>
      <c r="BD211">
        <v>0</v>
      </c>
      <c r="BE211">
        <v>0</v>
      </c>
      <c r="BF211">
        <v>0</v>
      </c>
      <c r="BG211">
        <v>0</v>
      </c>
      <c r="BH211">
        <v>0</v>
      </c>
      <c r="BI211">
        <v>0.215495088435812</v>
      </c>
      <c r="BJ211">
        <v>2.2778281509128102E-2</v>
      </c>
    </row>
    <row r="212" spans="1:62" x14ac:dyDescent="0.25">
      <c r="A212">
        <v>1959</v>
      </c>
      <c r="B212">
        <v>0.116669778594452</v>
      </c>
      <c r="C212">
        <v>0.20527982719730301</v>
      </c>
      <c r="D212">
        <v>-0.21609353801999101</v>
      </c>
      <c r="E212">
        <v>-0.69607613936602797</v>
      </c>
      <c r="F212">
        <v>1.2704380322406999E-3</v>
      </c>
      <c r="G212">
        <v>-0.165036227187353</v>
      </c>
      <c r="H212">
        <v>4.5117496901830603E-2</v>
      </c>
      <c r="I212">
        <v>0.69957619338299704</v>
      </c>
      <c r="J212">
        <v>0.29000883822462897</v>
      </c>
      <c r="K212">
        <v>7.7558326599142496E-2</v>
      </c>
      <c r="L212">
        <v>0</v>
      </c>
      <c r="M212" s="90">
        <v>7.6768765360585097E-5</v>
      </c>
      <c r="N212" s="90">
        <v>3.08460600716165E-8</v>
      </c>
      <c r="O212">
        <v>0</v>
      </c>
      <c r="P212">
        <v>0</v>
      </c>
      <c r="Q212">
        <v>0</v>
      </c>
      <c r="R212" s="90">
        <v>1.3690032053821201E-9</v>
      </c>
      <c r="S212">
        <v>0</v>
      </c>
      <c r="T212">
        <v>0</v>
      </c>
      <c r="U212">
        <v>0</v>
      </c>
      <c r="V212">
        <v>0</v>
      </c>
      <c r="W212">
        <v>0</v>
      </c>
      <c r="X212" s="90">
        <v>4.8158156499237298E-5</v>
      </c>
      <c r="Y212" s="90">
        <v>5.6756563794245998E-9</v>
      </c>
      <c r="Z212">
        <v>5.7723437076851402E-4</v>
      </c>
      <c r="AA212">
        <v>1.3189255247800799E-4</v>
      </c>
      <c r="AB212" s="90">
        <v>5.2729046996613499E-6</v>
      </c>
      <c r="AC212">
        <v>0</v>
      </c>
      <c r="AD212">
        <v>9.8944655126573505E-3</v>
      </c>
      <c r="AE212">
        <v>2.5787300131682E-3</v>
      </c>
      <c r="AF212">
        <v>5.3576913293120203E-4</v>
      </c>
      <c r="AG212">
        <v>1.1713796988267499E-3</v>
      </c>
      <c r="AH212">
        <v>0</v>
      </c>
      <c r="AI212" s="90">
        <v>1.1378320000000001E-5</v>
      </c>
      <c r="AJ212">
        <v>4.0760553427447499E-4</v>
      </c>
      <c r="AK212">
        <v>0</v>
      </c>
      <c r="AL212">
        <v>0</v>
      </c>
      <c r="AM212" s="90">
        <v>7.9939873892410701E-5</v>
      </c>
      <c r="AN212">
        <v>8.4652114658497306E-3</v>
      </c>
      <c r="AO212">
        <v>2.3935492078335299E-4</v>
      </c>
      <c r="AP212" s="90">
        <v>4.98657857976126E-6</v>
      </c>
      <c r="AQ212" s="90">
        <v>9.2812885705030197E-5</v>
      </c>
      <c r="AR212">
        <v>1.13921583747621E-4</v>
      </c>
      <c r="AS212" s="90">
        <v>3.9178526936960396E-6</v>
      </c>
      <c r="AT212">
        <v>0</v>
      </c>
      <c r="AU212">
        <v>0</v>
      </c>
      <c r="AV212">
        <v>0</v>
      </c>
      <c r="AW212">
        <v>0</v>
      </c>
      <c r="AX212">
        <v>0</v>
      </c>
      <c r="AY212">
        <v>0</v>
      </c>
      <c r="AZ212">
        <v>0</v>
      </c>
      <c r="BA212">
        <v>0</v>
      </c>
      <c r="BB212">
        <v>0</v>
      </c>
      <c r="BC212">
        <v>0</v>
      </c>
      <c r="BD212">
        <v>0</v>
      </c>
      <c r="BE212">
        <v>0</v>
      </c>
      <c r="BF212">
        <v>0</v>
      </c>
      <c r="BG212">
        <v>0</v>
      </c>
      <c r="BH212">
        <v>0</v>
      </c>
      <c r="BI212">
        <v>0.21852842760590699</v>
      </c>
      <c r="BJ212">
        <v>2.3213738330570499E-2</v>
      </c>
    </row>
    <row r="213" spans="1:62" x14ac:dyDescent="0.25">
      <c r="A213">
        <v>1960</v>
      </c>
      <c r="B213">
        <v>9.4969363555389597E-2</v>
      </c>
      <c r="C213">
        <v>0.22052083649513199</v>
      </c>
      <c r="D213">
        <v>-0.22842486998168299</v>
      </c>
      <c r="E213">
        <v>-0.72020955250984897</v>
      </c>
      <c r="F213">
        <v>1.3734465213412999E-3</v>
      </c>
      <c r="G213">
        <v>-0.16530398505387001</v>
      </c>
      <c r="H213">
        <v>4.6808972974724097E-2</v>
      </c>
      <c r="I213">
        <v>0.71373400633749096</v>
      </c>
      <c r="J213">
        <v>0.29322514422041401</v>
      </c>
      <c r="K213">
        <v>7.8598239723294397E-2</v>
      </c>
      <c r="L213">
        <v>0</v>
      </c>
      <c r="M213" s="90">
        <v>9.4111637102015804E-5</v>
      </c>
      <c r="N213" s="90">
        <v>3.1129051448418799E-8</v>
      </c>
      <c r="O213">
        <v>0</v>
      </c>
      <c r="P213">
        <v>0</v>
      </c>
      <c r="Q213">
        <v>0</v>
      </c>
      <c r="R213" s="90">
        <v>1.38156286783562E-9</v>
      </c>
      <c r="S213">
        <v>0</v>
      </c>
      <c r="T213">
        <v>0</v>
      </c>
      <c r="U213">
        <v>0</v>
      </c>
      <c r="V213">
        <v>0</v>
      </c>
      <c r="W213">
        <v>0</v>
      </c>
      <c r="X213" s="90">
        <v>5.3823805682225298E-5</v>
      </c>
      <c r="Y213" s="90">
        <v>7.4882273384961092E-9</v>
      </c>
      <c r="Z213">
        <v>5.9830304217710004E-4</v>
      </c>
      <c r="AA213">
        <v>1.3394309959318399E-4</v>
      </c>
      <c r="AB213" s="90">
        <v>5.4281489495508697E-6</v>
      </c>
      <c r="AC213" s="90">
        <v>3.53285624631168E-9</v>
      </c>
      <c r="AD213">
        <v>1.1326653047210601E-2</v>
      </c>
      <c r="AE213">
        <v>3.00084115398749E-3</v>
      </c>
      <c r="AF213">
        <v>5.8684752771074298E-4</v>
      </c>
      <c r="AG213">
        <v>1.2380423069646E-3</v>
      </c>
      <c r="AH213">
        <v>0</v>
      </c>
      <c r="AI213" s="90">
        <v>1.2488399999999901E-5</v>
      </c>
      <c r="AJ213">
        <v>4.8103560840433602E-4</v>
      </c>
      <c r="AK213">
        <v>0</v>
      </c>
      <c r="AL213">
        <v>0</v>
      </c>
      <c r="AM213">
        <v>1.09816296792503E-4</v>
      </c>
      <c r="AN213">
        <v>8.8374260701857693E-3</v>
      </c>
      <c r="AO213">
        <v>2.5738503898012301E-4</v>
      </c>
      <c r="AP213" s="90">
        <v>5.20556246030392E-6</v>
      </c>
      <c r="AQ213">
        <v>1.02286387174402E-4</v>
      </c>
      <c r="AR213">
        <v>1.20636683369997E-4</v>
      </c>
      <c r="AS213" s="90">
        <v>3.6177133681940501E-6</v>
      </c>
      <c r="AT213" s="90">
        <v>3.6254956289511499E-10</v>
      </c>
      <c r="AU213" s="90">
        <v>2.1751129931021199E-9</v>
      </c>
      <c r="AV213">
        <v>0</v>
      </c>
      <c r="AW213">
        <v>0</v>
      </c>
      <c r="AX213">
        <v>0</v>
      </c>
      <c r="AY213">
        <v>0</v>
      </c>
      <c r="AZ213">
        <v>0</v>
      </c>
      <c r="BA213">
        <v>0</v>
      </c>
      <c r="BB213">
        <v>0</v>
      </c>
      <c r="BC213">
        <v>0</v>
      </c>
      <c r="BD213">
        <v>0</v>
      </c>
      <c r="BE213">
        <v>0</v>
      </c>
      <c r="BF213">
        <v>0</v>
      </c>
      <c r="BG213">
        <v>0</v>
      </c>
      <c r="BH213">
        <v>0</v>
      </c>
      <c r="BI213">
        <v>0.22346847333789099</v>
      </c>
      <c r="BJ213">
        <v>2.3512908500575001E-2</v>
      </c>
    </row>
    <row r="214" spans="1:62" x14ac:dyDescent="0.25">
      <c r="A214">
        <v>1961</v>
      </c>
      <c r="B214">
        <v>4.6872757110077101E-2</v>
      </c>
      <c r="C214">
        <v>0.22322996459911401</v>
      </c>
      <c r="D214">
        <v>-0.240061254450534</v>
      </c>
      <c r="E214">
        <v>-0.74451816466582799</v>
      </c>
      <c r="F214">
        <v>1.5943870759348999E-3</v>
      </c>
      <c r="G214">
        <v>-0.165846335785861</v>
      </c>
      <c r="H214">
        <v>4.6852780478017497E-2</v>
      </c>
      <c r="I214">
        <v>0.72534598657067795</v>
      </c>
      <c r="J214">
        <v>0.29574268316394298</v>
      </c>
      <c r="K214">
        <v>7.9721088329529996E-2</v>
      </c>
      <c r="L214">
        <v>0</v>
      </c>
      <c r="M214">
        <v>1.13070726113435E-4</v>
      </c>
      <c r="N214" s="90">
        <v>3.1412042825221098E-8</v>
      </c>
      <c r="O214">
        <v>0</v>
      </c>
      <c r="P214">
        <v>0</v>
      </c>
      <c r="Q214">
        <v>0</v>
      </c>
      <c r="R214" s="90">
        <v>1.3941225302618E-9</v>
      </c>
      <c r="S214">
        <v>0</v>
      </c>
      <c r="T214">
        <v>0</v>
      </c>
      <c r="U214">
        <v>0</v>
      </c>
      <c r="V214">
        <v>0</v>
      </c>
      <c r="W214">
        <v>0</v>
      </c>
      <c r="X214" s="90">
        <v>6.2322152999324897E-5</v>
      </c>
      <c r="Y214" s="90">
        <v>7.8959778968913698E-8</v>
      </c>
      <c r="Z214">
        <v>6.2037733097552398E-4</v>
      </c>
      <c r="AA214">
        <v>1.3593621563986699E-4</v>
      </c>
      <c r="AB214" s="90">
        <v>5.57259359943636E-6</v>
      </c>
      <c r="AC214" s="90">
        <v>5.4528217920006202E-7</v>
      </c>
      <c r="AD214">
        <v>1.29864089402293E-2</v>
      </c>
      <c r="AE214">
        <v>3.5668032010390698E-3</v>
      </c>
      <c r="AF214">
        <v>6.4540708031820702E-4</v>
      </c>
      <c r="AG214">
        <v>1.3087654874633201E-3</v>
      </c>
      <c r="AH214">
        <v>0</v>
      </c>
      <c r="AI214" s="90">
        <v>1.4708559999999901E-5</v>
      </c>
      <c r="AJ214">
        <v>5.6406228306768804E-4</v>
      </c>
      <c r="AK214">
        <v>0</v>
      </c>
      <c r="AL214">
        <v>0</v>
      </c>
      <c r="AM214">
        <v>1.4064990990745799E-4</v>
      </c>
      <c r="AN214">
        <v>9.2282836585325708E-3</v>
      </c>
      <c r="AO214">
        <v>2.75126766982642E-4</v>
      </c>
      <c r="AP214" s="90">
        <v>5.4215740741926598E-6</v>
      </c>
      <c r="AQ214">
        <v>1.12096123487015E-4</v>
      </c>
      <c r="AR214">
        <v>1.2750960937387901E-4</v>
      </c>
      <c r="AS214" s="90">
        <v>3.31757320841446E-6</v>
      </c>
      <c r="AT214" s="90">
        <v>2.90039650331064E-9</v>
      </c>
      <c r="AU214" s="90">
        <v>1.7400903945004001E-8</v>
      </c>
      <c r="AV214">
        <v>0</v>
      </c>
      <c r="AW214">
        <v>0</v>
      </c>
      <c r="AX214">
        <v>0</v>
      </c>
      <c r="AY214">
        <v>0</v>
      </c>
      <c r="AZ214">
        <v>0</v>
      </c>
      <c r="BA214">
        <v>0</v>
      </c>
      <c r="BB214">
        <v>0</v>
      </c>
      <c r="BC214">
        <v>0</v>
      </c>
      <c r="BD214">
        <v>0</v>
      </c>
      <c r="BE214">
        <v>0</v>
      </c>
      <c r="BF214">
        <v>0</v>
      </c>
      <c r="BG214">
        <v>0</v>
      </c>
      <c r="BH214">
        <v>0</v>
      </c>
      <c r="BI214">
        <v>0.23092647078696199</v>
      </c>
      <c r="BJ214">
        <v>2.37479712416028E-2</v>
      </c>
    </row>
    <row r="215" spans="1:62" x14ac:dyDescent="0.25">
      <c r="A215">
        <v>1962</v>
      </c>
      <c r="B215">
        <v>1.3456302031952101E-2</v>
      </c>
      <c r="C215">
        <v>0.22353487865703101</v>
      </c>
      <c r="D215">
        <v>-0.245863145110961</v>
      </c>
      <c r="E215">
        <v>-0.74577806309681605</v>
      </c>
      <c r="F215">
        <v>1.8521067767463999E-3</v>
      </c>
      <c r="G215">
        <v>-0.166816238128359</v>
      </c>
      <c r="H215">
        <v>4.6894452104444803E-2</v>
      </c>
      <c r="I215">
        <v>0.73817301466812102</v>
      </c>
      <c r="J215">
        <v>0.30190361926212</v>
      </c>
      <c r="K215">
        <v>8.0910100132719306E-2</v>
      </c>
      <c r="L215">
        <v>0</v>
      </c>
      <c r="M215">
        <v>1.3360647262486099E-4</v>
      </c>
      <c r="N215" s="90">
        <v>3.1695034202023398E-8</v>
      </c>
      <c r="O215">
        <v>0</v>
      </c>
      <c r="P215">
        <v>0</v>
      </c>
      <c r="Q215">
        <v>0</v>
      </c>
      <c r="R215" s="90">
        <v>1.4066821926879699E-9</v>
      </c>
      <c r="S215">
        <v>0</v>
      </c>
      <c r="T215">
        <v>0</v>
      </c>
      <c r="U215">
        <v>0</v>
      </c>
      <c r="V215">
        <v>0</v>
      </c>
      <c r="W215">
        <v>0</v>
      </c>
      <c r="X215" s="90">
        <v>7.3653413895973505E-5</v>
      </c>
      <c r="Y215" s="90">
        <v>1.89265307368669E-7</v>
      </c>
      <c r="Z215">
        <v>6.4242201961436604E-4</v>
      </c>
      <c r="AA215">
        <v>1.3780141711801599E-4</v>
      </c>
      <c r="AB215" s="90">
        <v>5.7008388493259098E-6</v>
      </c>
      <c r="AC215" s="90">
        <v>2.1274578144004001E-6</v>
      </c>
      <c r="AD215">
        <v>1.48643482432184E-2</v>
      </c>
      <c r="AE215">
        <v>4.2914402315368102E-3</v>
      </c>
      <c r="AF215">
        <v>7.1306341590177797E-4</v>
      </c>
      <c r="AG215">
        <v>1.3826319463960601E-3</v>
      </c>
      <c r="AH215">
        <v>0</v>
      </c>
      <c r="AI215" s="90">
        <v>1.8316320000000001E-5</v>
      </c>
      <c r="AJ215">
        <v>6.6916963995341497E-4</v>
      </c>
      <c r="AK215">
        <v>0</v>
      </c>
      <c r="AL215">
        <v>0</v>
      </c>
      <c r="AM215">
        <v>1.7892167726390101E-4</v>
      </c>
      <c r="AN215">
        <v>9.6343616315258101E-3</v>
      </c>
      <c r="AO215">
        <v>2.9230536879737402E-4</v>
      </c>
      <c r="AP215" s="90">
        <v>5.6350971447995503E-6</v>
      </c>
      <c r="AQ215">
        <v>1.22394925675727E-4</v>
      </c>
      <c r="AR215">
        <v>1.34531440437512E-4</v>
      </c>
      <c r="AS215" s="90">
        <v>3.0174328270412699E-6</v>
      </c>
      <c r="AT215" s="90">
        <v>5.80079300662128E-9</v>
      </c>
      <c r="AU215" s="90">
        <v>3.4801807890008002E-8</v>
      </c>
      <c r="AV215">
        <v>0</v>
      </c>
      <c r="AW215">
        <v>0</v>
      </c>
      <c r="AX215">
        <v>0</v>
      </c>
      <c r="AY215">
        <v>0</v>
      </c>
      <c r="AZ215">
        <v>0</v>
      </c>
      <c r="BA215">
        <v>0</v>
      </c>
      <c r="BB215">
        <v>0</v>
      </c>
      <c r="BC215">
        <v>0</v>
      </c>
      <c r="BD215">
        <v>0</v>
      </c>
      <c r="BE215">
        <v>0</v>
      </c>
      <c r="BF215">
        <v>0</v>
      </c>
      <c r="BG215">
        <v>0</v>
      </c>
      <c r="BH215">
        <v>0</v>
      </c>
      <c r="BI215">
        <v>0.23437057975108999</v>
      </c>
      <c r="BJ215">
        <v>2.4324561010705101E-2</v>
      </c>
    </row>
    <row r="216" spans="1:62" x14ac:dyDescent="0.25">
      <c r="A216">
        <v>1963</v>
      </c>
      <c r="B216">
        <v>1.8806672663271001E-3</v>
      </c>
      <c r="C216">
        <v>-0.95657473437866003</v>
      </c>
      <c r="D216">
        <v>-0.26443188762134301</v>
      </c>
      <c r="E216">
        <v>-0.79608745720930096</v>
      </c>
      <c r="F216">
        <v>2.0558658099780001E-3</v>
      </c>
      <c r="G216">
        <v>-0.16776277718851801</v>
      </c>
      <c r="H216">
        <v>4.96902389089953E-2</v>
      </c>
      <c r="I216">
        <v>0.74855592498294699</v>
      </c>
      <c r="J216">
        <v>0.31040628618604998</v>
      </c>
      <c r="K216">
        <v>8.2223466770952894E-2</v>
      </c>
      <c r="L216">
        <v>0</v>
      </c>
      <c r="M216">
        <v>1.5567874353622201E-4</v>
      </c>
      <c r="N216" s="90">
        <v>3.1978025578836801E-8</v>
      </c>
      <c r="O216">
        <v>0</v>
      </c>
      <c r="P216">
        <v>0</v>
      </c>
      <c r="Q216">
        <v>0</v>
      </c>
      <c r="R216" s="90">
        <v>1.4192418551414701E-9</v>
      </c>
      <c r="S216">
        <v>0</v>
      </c>
      <c r="T216">
        <v>0</v>
      </c>
      <c r="U216">
        <v>0</v>
      </c>
      <c r="V216">
        <v>0</v>
      </c>
      <c r="W216">
        <v>0</v>
      </c>
      <c r="X216" s="90">
        <v>8.7817412886991107E-5</v>
      </c>
      <c r="Y216" s="90">
        <v>3.20788918706109E-7</v>
      </c>
      <c r="Z216">
        <v>6.6595531139659295E-4</v>
      </c>
      <c r="AA216">
        <v>1.3970447077752099E-4</v>
      </c>
      <c r="AB216" s="90">
        <v>5.8236842992124602E-6</v>
      </c>
      <c r="AC216" s="90">
        <v>4.6660127039987703E-6</v>
      </c>
      <c r="AD216">
        <v>1.7060419677856001E-2</v>
      </c>
      <c r="AE216">
        <v>5.1934523629440701E-3</v>
      </c>
      <c r="AF216">
        <v>7.9138393571148605E-4</v>
      </c>
      <c r="AG216">
        <v>1.45722455333759E-3</v>
      </c>
      <c r="AH216" s="90">
        <v>3.5292207648056298E-8</v>
      </c>
      <c r="AI216" s="90">
        <v>2.3589200000000001E-5</v>
      </c>
      <c r="AJ216">
        <v>8.0273383491276103E-4</v>
      </c>
      <c r="AK216">
        <v>0</v>
      </c>
      <c r="AL216">
        <v>0</v>
      </c>
      <c r="AM216">
        <v>2.2664802767178601E-4</v>
      </c>
      <c r="AN216">
        <v>1.0049761635032E-2</v>
      </c>
      <c r="AO216">
        <v>3.0869702122008301E-4</v>
      </c>
      <c r="AP216" s="90">
        <v>5.8751558747934097E-6</v>
      </c>
      <c r="AQ216">
        <v>1.33005949148449E-4</v>
      </c>
      <c r="AR216">
        <v>1.4166400510628801E-4</v>
      </c>
      <c r="AS216" s="90">
        <v>2.7172942332693001E-6</v>
      </c>
      <c r="AT216" s="90">
        <v>8.7011895099618706E-9</v>
      </c>
      <c r="AU216" s="90">
        <v>6.5312149128256002E-8</v>
      </c>
      <c r="AV216">
        <v>0</v>
      </c>
      <c r="AW216">
        <v>0</v>
      </c>
      <c r="AX216">
        <v>0</v>
      </c>
      <c r="AY216">
        <v>0</v>
      </c>
      <c r="AZ216">
        <v>0</v>
      </c>
      <c r="BA216">
        <v>0</v>
      </c>
      <c r="BB216">
        <v>0</v>
      </c>
      <c r="BC216">
        <v>0</v>
      </c>
      <c r="BD216">
        <v>0</v>
      </c>
      <c r="BE216">
        <v>0</v>
      </c>
      <c r="BF216">
        <v>0</v>
      </c>
      <c r="BG216">
        <v>0</v>
      </c>
      <c r="BH216">
        <v>0</v>
      </c>
      <c r="BI216">
        <v>0.249355305935092</v>
      </c>
      <c r="BJ216">
        <v>2.51257924419813E-2</v>
      </c>
    </row>
    <row r="217" spans="1:62" x14ac:dyDescent="0.25">
      <c r="A217">
        <v>1964</v>
      </c>
      <c r="B217">
        <v>-3.4859342961727998E-3</v>
      </c>
      <c r="C217">
        <v>-1.0808416022623599</v>
      </c>
      <c r="D217">
        <v>-0.27446625881689801</v>
      </c>
      <c r="E217">
        <v>-0.78000414748963298</v>
      </c>
      <c r="F217">
        <v>2.2561460305714001E-3</v>
      </c>
      <c r="G217">
        <v>-0.16833303765791799</v>
      </c>
      <c r="H217">
        <v>4.7194334604983998E-2</v>
      </c>
      <c r="I217">
        <v>0.76025755814580598</v>
      </c>
      <c r="J217">
        <v>0.318083065697223</v>
      </c>
      <c r="K217">
        <v>8.3454166457690701E-2</v>
      </c>
      <c r="L217">
        <v>0</v>
      </c>
      <c r="M217">
        <v>1.7924778796767101E-4</v>
      </c>
      <c r="N217" s="90">
        <v>3.22610169556391E-8</v>
      </c>
      <c r="O217">
        <v>0</v>
      </c>
      <c r="P217">
        <v>0</v>
      </c>
      <c r="Q217">
        <v>0</v>
      </c>
      <c r="R217" s="90">
        <v>1.4318015175676501E-9</v>
      </c>
      <c r="S217">
        <v>0</v>
      </c>
      <c r="T217">
        <v>0</v>
      </c>
      <c r="U217">
        <v>0</v>
      </c>
      <c r="V217">
        <v>0</v>
      </c>
      <c r="W217">
        <v>0</v>
      </c>
      <c r="X217">
        <v>1.01981851115081E-4</v>
      </c>
      <c r="Y217" s="90">
        <v>4.8043615237028696E-7</v>
      </c>
      <c r="Z217">
        <v>6.9059296195825596E-4</v>
      </c>
      <c r="AA217">
        <v>1.41625797868587E-4</v>
      </c>
      <c r="AB217" s="90">
        <v>5.9370800991000704E-6</v>
      </c>
      <c r="AC217" s="90">
        <v>8.0804577600000602E-6</v>
      </c>
      <c r="AD217">
        <v>1.9639022522016301E-2</v>
      </c>
      <c r="AE217">
        <v>6.2794052492258596E-3</v>
      </c>
      <c r="AF217">
        <v>8.8002513061286795E-4</v>
      </c>
      <c r="AG217">
        <v>1.53312478134587E-3</v>
      </c>
      <c r="AH217" s="90">
        <v>8.5639072342301205E-7</v>
      </c>
      <c r="AI217" s="90">
        <v>3.1359760000000001E-5</v>
      </c>
      <c r="AJ217">
        <v>9.6291986480336001E-4</v>
      </c>
      <c r="AK217">
        <v>0</v>
      </c>
      <c r="AL217">
        <v>0</v>
      </c>
      <c r="AM217">
        <v>2.7456400949801602E-4</v>
      </c>
      <c r="AN217">
        <v>1.04768088363163E-2</v>
      </c>
      <c r="AO217">
        <v>3.2405008476599098E-4</v>
      </c>
      <c r="AP217" s="90">
        <v>6.1152471829157203E-6</v>
      </c>
      <c r="AQ217">
        <v>1.4386393020697101E-4</v>
      </c>
      <c r="AR217">
        <v>1.4894475618367999E-4</v>
      </c>
      <c r="AS217" s="90">
        <v>2.41714765887782E-6</v>
      </c>
      <c r="AT217" s="90">
        <v>1.1601586013272501E-8</v>
      </c>
      <c r="AU217" s="90">
        <v>1.00307690782215E-7</v>
      </c>
      <c r="AV217">
        <v>0</v>
      </c>
      <c r="AW217">
        <v>0</v>
      </c>
      <c r="AX217">
        <v>0</v>
      </c>
      <c r="AY217">
        <v>0</v>
      </c>
      <c r="AZ217">
        <v>0</v>
      </c>
      <c r="BA217">
        <v>0</v>
      </c>
      <c r="BB217">
        <v>0</v>
      </c>
      <c r="BC217">
        <v>0</v>
      </c>
      <c r="BD217">
        <v>0</v>
      </c>
      <c r="BE217">
        <v>0</v>
      </c>
      <c r="BF217">
        <v>0</v>
      </c>
      <c r="BG217">
        <v>0</v>
      </c>
      <c r="BH217">
        <v>0</v>
      </c>
      <c r="BI217">
        <v>0.25050013717827502</v>
      </c>
      <c r="BJ217">
        <v>2.5854951988475299E-2</v>
      </c>
    </row>
    <row r="218" spans="1:62" x14ac:dyDescent="0.25">
      <c r="A218">
        <v>1965</v>
      </c>
      <c r="B218">
        <v>-4.906217961728E-4</v>
      </c>
      <c r="C218">
        <v>-0.14949924965147701</v>
      </c>
      <c r="D218">
        <v>-0.28517074541354898</v>
      </c>
      <c r="E218">
        <v>-0.79405789726671405</v>
      </c>
      <c r="F218">
        <v>2.5247797644886E-3</v>
      </c>
      <c r="G218">
        <v>-0.168948295514768</v>
      </c>
      <c r="H218">
        <v>4.7352488020397099E-2</v>
      </c>
      <c r="I218">
        <v>0.76847223749954796</v>
      </c>
      <c r="J218">
        <v>0.32437727907757102</v>
      </c>
      <c r="K218">
        <v>8.4697196285946505E-2</v>
      </c>
      <c r="L218">
        <v>0</v>
      </c>
      <c r="M218">
        <v>2.0427404614916701E-4</v>
      </c>
      <c r="N218" s="90">
        <v>3.2544008332441399E-8</v>
      </c>
      <c r="O218">
        <v>0</v>
      </c>
      <c r="P218">
        <v>0</v>
      </c>
      <c r="Q218">
        <v>0</v>
      </c>
      <c r="R218" s="90">
        <v>1.44436117999382E-9</v>
      </c>
      <c r="S218">
        <v>0</v>
      </c>
      <c r="T218">
        <v>0</v>
      </c>
      <c r="U218">
        <v>0</v>
      </c>
      <c r="V218">
        <v>0</v>
      </c>
      <c r="W218">
        <v>0</v>
      </c>
      <c r="X218">
        <v>1.13313304650666E-4</v>
      </c>
      <c r="Y218" s="90">
        <v>6.8310663830921701E-7</v>
      </c>
      <c r="Z218">
        <v>7.1896716957904898E-4</v>
      </c>
      <c r="AA218">
        <v>1.4379903814099401E-4</v>
      </c>
      <c r="AB218" s="90">
        <v>6.0572256489887196E-6</v>
      </c>
      <c r="AC218" s="90">
        <v>1.2290250527998401E-5</v>
      </c>
      <c r="AD218">
        <v>2.2588187077396599E-2</v>
      </c>
      <c r="AE218">
        <v>7.53639852301394E-3</v>
      </c>
      <c r="AF218">
        <v>9.8201902866387096E-4</v>
      </c>
      <c r="AG218">
        <v>1.6141391239508E-3</v>
      </c>
      <c r="AH218" s="90">
        <v>4.7196944712297804E-6</v>
      </c>
      <c r="AI218" s="90">
        <v>4.1628000000000002E-5</v>
      </c>
      <c r="AJ218">
        <v>1.15288834048728E-3</v>
      </c>
      <c r="AK218">
        <v>0</v>
      </c>
      <c r="AL218">
        <v>0</v>
      </c>
      <c r="AM218">
        <v>3.3450368191292803E-4</v>
      </c>
      <c r="AN218">
        <v>1.09004007906076E-2</v>
      </c>
      <c r="AO218">
        <v>3.3821050405061801E-4</v>
      </c>
      <c r="AP218" s="90">
        <v>6.3263132131935202E-6</v>
      </c>
      <c r="AQ218">
        <v>1.5491995835996501E-4</v>
      </c>
      <c r="AR218">
        <v>1.5639208528254501E-4</v>
      </c>
      <c r="AS218" s="90">
        <v>2.0795060679776698E-6</v>
      </c>
      <c r="AT218" s="90">
        <v>1.6788833605735901E-8</v>
      </c>
      <c r="AU218" s="90">
        <v>1.4327636638914199E-7</v>
      </c>
      <c r="AV218">
        <v>0</v>
      </c>
      <c r="AW218" s="90">
        <v>5.0950000000000003E-9</v>
      </c>
      <c r="AX218">
        <v>0</v>
      </c>
      <c r="AY218">
        <v>0</v>
      </c>
      <c r="AZ218" s="90">
        <v>1.0376849999999999E-8</v>
      </c>
      <c r="BA218" s="90">
        <v>1.1622291666648E-8</v>
      </c>
      <c r="BB218">
        <v>0</v>
      </c>
      <c r="BC218">
        <v>0</v>
      </c>
      <c r="BD218">
        <v>0</v>
      </c>
      <c r="BE218">
        <v>0</v>
      </c>
      <c r="BF218">
        <v>0</v>
      </c>
      <c r="BG218">
        <v>0</v>
      </c>
      <c r="BH218">
        <v>0</v>
      </c>
      <c r="BI218">
        <v>0.25852152939577999</v>
      </c>
      <c r="BJ218">
        <v>2.6457045190184599E-2</v>
      </c>
    </row>
    <row r="219" spans="1:62" x14ac:dyDescent="0.25">
      <c r="A219">
        <v>1966</v>
      </c>
      <c r="B219">
        <v>2.5141140899139599E-2</v>
      </c>
      <c r="C219">
        <v>5.04802740944768E-2</v>
      </c>
      <c r="D219">
        <v>-0.29315293713707802</v>
      </c>
      <c r="E219">
        <v>-0.80104480216612794</v>
      </c>
      <c r="F219">
        <v>2.8594478033041998E-3</v>
      </c>
      <c r="G219">
        <v>-0.169471948954354</v>
      </c>
      <c r="H219">
        <v>4.7545598408177403E-2</v>
      </c>
      <c r="I219">
        <v>0.78672210646627005</v>
      </c>
      <c r="J219">
        <v>0.32948621897971803</v>
      </c>
      <c r="K219">
        <v>8.6106766929456596E-2</v>
      </c>
      <c r="L219">
        <v>0</v>
      </c>
      <c r="M219">
        <v>2.3071604721045099E-4</v>
      </c>
      <c r="N219" s="90">
        <v>3.2826999709243699E-8</v>
      </c>
      <c r="O219">
        <v>0</v>
      </c>
      <c r="P219">
        <v>0</v>
      </c>
      <c r="Q219">
        <v>0</v>
      </c>
      <c r="R219" s="90">
        <v>1.4569208424473199E-9</v>
      </c>
      <c r="S219">
        <v>0</v>
      </c>
      <c r="T219">
        <v>0</v>
      </c>
      <c r="U219">
        <v>0</v>
      </c>
      <c r="V219">
        <v>0</v>
      </c>
      <c r="W219">
        <v>0</v>
      </c>
      <c r="X219">
        <v>1.2464481067894201E-4</v>
      </c>
      <c r="Y219" s="90">
        <v>9.3211005611055801E-7</v>
      </c>
      <c r="Z219">
        <v>7.4953006957152605E-4</v>
      </c>
      <c r="AA219">
        <v>1.4612890834502599E-4</v>
      </c>
      <c r="AB219" s="90">
        <v>6.1800710988751903E-6</v>
      </c>
      <c r="AC219" s="90">
        <v>1.7214870528005501E-5</v>
      </c>
      <c r="AD219">
        <v>2.58920397514288E-2</v>
      </c>
      <c r="AE219">
        <v>8.9416601917431098E-3</v>
      </c>
      <c r="AF219">
        <v>1.10113645092646E-3</v>
      </c>
      <c r="AG219">
        <v>1.70158445134771E-3</v>
      </c>
      <c r="AH219" s="90">
        <v>9.7267232060172906E-6</v>
      </c>
      <c r="AI219" s="90">
        <v>5.4116400000000002E-5</v>
      </c>
      <c r="AJ219">
        <v>1.3841526264694499E-3</v>
      </c>
      <c r="AK219">
        <v>0</v>
      </c>
      <c r="AL219">
        <v>0</v>
      </c>
      <c r="AM219">
        <v>4.2814480547319599E-4</v>
      </c>
      <c r="AN219">
        <v>1.13065632078808E-2</v>
      </c>
      <c r="AO219">
        <v>3.5107089011841901E-4</v>
      </c>
      <c r="AP219" s="90">
        <v>6.5634206680955298E-6</v>
      </c>
      <c r="AQ219">
        <v>1.6620651485041999E-4</v>
      </c>
      <c r="AR219">
        <v>1.6398424406415099E-4</v>
      </c>
      <c r="AS219" s="90">
        <v>1.9669416108274399E-6</v>
      </c>
      <c r="AT219" s="90">
        <v>3.5697187733176097E-8</v>
      </c>
      <c r="AU219" s="90">
        <v>5.6276274049451804E-7</v>
      </c>
      <c r="AV219">
        <v>0</v>
      </c>
      <c r="AW219" s="90">
        <v>6.0996688819951894E-8</v>
      </c>
      <c r="AX219">
        <v>0</v>
      </c>
      <c r="AY219">
        <v>0</v>
      </c>
      <c r="AZ219" s="90">
        <v>9.0139394274000002E-8</v>
      </c>
      <c r="BA219" s="90">
        <v>1.0632925027979601E-7</v>
      </c>
      <c r="BB219">
        <v>0</v>
      </c>
      <c r="BC219">
        <v>0</v>
      </c>
      <c r="BD219">
        <v>0</v>
      </c>
      <c r="BE219">
        <v>0</v>
      </c>
      <c r="BF219">
        <v>0</v>
      </c>
      <c r="BG219">
        <v>0</v>
      </c>
      <c r="BH219">
        <v>0</v>
      </c>
      <c r="BI219">
        <v>0.26317194191916399</v>
      </c>
      <c r="BJ219">
        <v>2.69488006244329E-2</v>
      </c>
    </row>
    <row r="220" spans="1:62" x14ac:dyDescent="0.25">
      <c r="A220">
        <v>1967</v>
      </c>
      <c r="B220">
        <v>5.6857132110077098E-2</v>
      </c>
      <c r="C220">
        <v>0.13090870508303401</v>
      </c>
      <c r="D220">
        <v>-0.29864307606254797</v>
      </c>
      <c r="E220">
        <v>-0.82189769578272298</v>
      </c>
      <c r="F220">
        <v>3.5189056772834001E-3</v>
      </c>
      <c r="G220">
        <v>-0.170941397328263</v>
      </c>
      <c r="H220">
        <v>4.9109277412816198E-2</v>
      </c>
      <c r="I220">
        <v>0.79691865478857205</v>
      </c>
      <c r="J220">
        <v>0.33495662244985902</v>
      </c>
      <c r="K220">
        <v>8.75119751663469E-2</v>
      </c>
      <c r="L220">
        <v>0</v>
      </c>
      <c r="M220">
        <v>2.58535951372072E-4</v>
      </c>
      <c r="N220" s="90">
        <v>3.3109991086045998E-8</v>
      </c>
      <c r="O220">
        <v>0</v>
      </c>
      <c r="P220">
        <v>0</v>
      </c>
      <c r="Q220">
        <v>0</v>
      </c>
      <c r="R220" s="90">
        <v>1.46948050487349E-9</v>
      </c>
      <c r="S220">
        <v>0</v>
      </c>
      <c r="T220">
        <v>0</v>
      </c>
      <c r="U220">
        <v>0</v>
      </c>
      <c r="V220">
        <v>0</v>
      </c>
      <c r="W220">
        <v>0</v>
      </c>
      <c r="X220">
        <v>1.3597608319188499E-4</v>
      </c>
      <c r="Y220" s="90">
        <v>1.24923468906482E-6</v>
      </c>
      <c r="Z220">
        <v>7.8425346756287096E-4</v>
      </c>
      <c r="AA220">
        <v>1.48835995730267E-4</v>
      </c>
      <c r="AB220" s="90">
        <v>6.3177659987595001E-6</v>
      </c>
      <c r="AC220" s="90">
        <v>2.27738600640105E-5</v>
      </c>
      <c r="AD220">
        <v>2.9605625959045399E-2</v>
      </c>
      <c r="AE220">
        <v>1.0513659071551299E-2</v>
      </c>
      <c r="AF220">
        <v>1.23639503329248E-3</v>
      </c>
      <c r="AG220">
        <v>1.79388928604332E-3</v>
      </c>
      <c r="AH220" s="90">
        <v>1.5689447781387299E-5</v>
      </c>
      <c r="AI220" s="90">
        <v>6.8824959999999895E-5</v>
      </c>
      <c r="AJ220">
        <v>1.6625246055190601E-3</v>
      </c>
      <c r="AK220">
        <v>0</v>
      </c>
      <c r="AL220">
        <v>0</v>
      </c>
      <c r="AM220">
        <v>5.68959886321732E-4</v>
      </c>
      <c r="AN220">
        <v>1.16978704843506E-2</v>
      </c>
      <c r="AO220">
        <v>3.6265898912618598E-4</v>
      </c>
      <c r="AP220" s="90">
        <v>6.82556594215087E-6</v>
      </c>
      <c r="AQ220">
        <v>1.7756481333287201E-4</v>
      </c>
      <c r="AR220">
        <v>1.7172175762427799E-4</v>
      </c>
      <c r="AS220" s="90">
        <v>2.00655271172203E-6</v>
      </c>
      <c r="AT220" s="90">
        <v>6.6939242239599898E-8</v>
      </c>
      <c r="AU220" s="90">
        <v>1.70692613405988E-6</v>
      </c>
      <c r="AV220">
        <v>0</v>
      </c>
      <c r="AW220" s="90">
        <v>1.6887616742385101E-7</v>
      </c>
      <c r="AX220">
        <v>0</v>
      </c>
      <c r="AY220">
        <v>0</v>
      </c>
      <c r="AZ220" s="90">
        <v>1.9407358426794899E-7</v>
      </c>
      <c r="BA220" s="90">
        <v>2.3903824870007702E-7</v>
      </c>
      <c r="BB220">
        <v>0</v>
      </c>
      <c r="BC220">
        <v>0</v>
      </c>
      <c r="BD220">
        <v>0</v>
      </c>
      <c r="BE220">
        <v>0</v>
      </c>
      <c r="BF220">
        <v>0</v>
      </c>
      <c r="BG220">
        <v>0</v>
      </c>
      <c r="BH220">
        <v>0</v>
      </c>
      <c r="BI220">
        <v>0.27397079370524902</v>
      </c>
      <c r="BJ220">
        <v>2.7477968606809299E-2</v>
      </c>
    </row>
    <row r="221" spans="1:62" x14ac:dyDescent="0.25">
      <c r="A221">
        <v>1968</v>
      </c>
      <c r="B221">
        <v>7.3596560821014595E-2</v>
      </c>
      <c r="C221">
        <v>8.4227488936367098E-2</v>
      </c>
      <c r="D221">
        <v>-0.31094396336453201</v>
      </c>
      <c r="E221">
        <v>-0.82965534904924498</v>
      </c>
      <c r="F221">
        <v>4.1500110714310003E-3</v>
      </c>
      <c r="G221">
        <v>-0.17398264845508901</v>
      </c>
      <c r="H221">
        <v>4.9240724133311001E-2</v>
      </c>
      <c r="I221">
        <v>0.81241707147430897</v>
      </c>
      <c r="J221">
        <v>0.34281247834209699</v>
      </c>
      <c r="K221">
        <v>8.8908173398652507E-2</v>
      </c>
      <c r="L221">
        <v>0</v>
      </c>
      <c r="M221">
        <v>2.87693625533444E-4</v>
      </c>
      <c r="N221" s="90">
        <v>3.3392982462848297E-8</v>
      </c>
      <c r="O221">
        <v>0</v>
      </c>
      <c r="P221">
        <v>0</v>
      </c>
      <c r="Q221">
        <v>0</v>
      </c>
      <c r="R221" s="90">
        <v>1.48204016729967E-9</v>
      </c>
      <c r="S221">
        <v>0</v>
      </c>
      <c r="T221">
        <v>0</v>
      </c>
      <c r="U221">
        <v>0</v>
      </c>
      <c r="V221">
        <v>0</v>
      </c>
      <c r="W221">
        <v>0</v>
      </c>
      <c r="X221">
        <v>1.5297277702175201E-4</v>
      </c>
      <c r="Y221" s="90">
        <v>1.64082947254523E-6</v>
      </c>
      <c r="Z221">
        <v>8.2435987955518095E-4</v>
      </c>
      <c r="AA221">
        <v>1.5211478254712301E-4</v>
      </c>
      <c r="AB221" s="90">
        <v>6.4770600986440797E-6</v>
      </c>
      <c r="AC221" s="90">
        <v>2.8886698656000201E-5</v>
      </c>
      <c r="AD221">
        <v>3.3780551891810597E-2</v>
      </c>
      <c r="AE221">
        <v>1.2293756287669801E-2</v>
      </c>
      <c r="AF221">
        <v>1.3912487033587899E-3</v>
      </c>
      <c r="AG221">
        <v>1.8905381613363299E-3</v>
      </c>
      <c r="AH221" s="90">
        <v>2.4312060702545201E-5</v>
      </c>
      <c r="AI221" s="90">
        <v>8.5198639999999997E-5</v>
      </c>
      <c r="AJ221">
        <v>2.0067349170526101E-3</v>
      </c>
      <c r="AK221">
        <v>0</v>
      </c>
      <c r="AL221">
        <v>0</v>
      </c>
      <c r="AM221">
        <v>7.4539028272773799E-4</v>
      </c>
      <c r="AN221">
        <v>1.2074107270079199E-2</v>
      </c>
      <c r="AO221">
        <v>3.7295638398168502E-4</v>
      </c>
      <c r="AP221" s="90">
        <v>7.0847709538012698E-6</v>
      </c>
      <c r="AQ221">
        <v>1.8896890343583E-4</v>
      </c>
      <c r="AR221">
        <v>1.7961873448770101E-4</v>
      </c>
      <c r="AS221" s="90">
        <v>3.0260717073902299E-6</v>
      </c>
      <c r="AT221" s="90">
        <v>1.08027895068864E-7</v>
      </c>
      <c r="AU221" s="90">
        <v>3.3270448146512102E-6</v>
      </c>
      <c r="AV221" s="90">
        <v>1.0656803692296299E-9</v>
      </c>
      <c r="AW221" s="90">
        <v>3.3169005857994702E-7</v>
      </c>
      <c r="AX221">
        <v>0</v>
      </c>
      <c r="AY221">
        <v>0</v>
      </c>
      <c r="AZ221" s="90">
        <v>3.1148001736339999E-7</v>
      </c>
      <c r="BA221" s="90">
        <v>4.0193804938795001E-7</v>
      </c>
      <c r="BB221">
        <v>0</v>
      </c>
      <c r="BC221">
        <v>0</v>
      </c>
      <c r="BD221">
        <v>0</v>
      </c>
      <c r="BE221">
        <v>0</v>
      </c>
      <c r="BF221">
        <v>0</v>
      </c>
      <c r="BG221">
        <v>0</v>
      </c>
      <c r="BH221">
        <v>0</v>
      </c>
      <c r="BI221">
        <v>0.28017944464236</v>
      </c>
      <c r="BJ221">
        <v>2.8242254408862098E-2</v>
      </c>
    </row>
    <row r="222" spans="1:62" x14ac:dyDescent="0.25">
      <c r="A222">
        <v>1969</v>
      </c>
      <c r="B222">
        <v>7.6576272735077097E-2</v>
      </c>
      <c r="C222">
        <v>1.32926058936773E-2</v>
      </c>
      <c r="D222">
        <v>-0.32125886023704697</v>
      </c>
      <c r="E222">
        <v>-0.83788530035087205</v>
      </c>
      <c r="F222">
        <v>4.5176693830054002E-3</v>
      </c>
      <c r="G222">
        <v>-0.176217680619908</v>
      </c>
      <c r="H222">
        <v>4.9821722632640002E-2</v>
      </c>
      <c r="I222">
        <v>0.82706961847909599</v>
      </c>
      <c r="J222">
        <v>0.35074928587781901</v>
      </c>
      <c r="K222">
        <v>9.0311925186465095E-2</v>
      </c>
      <c r="L222">
        <v>0</v>
      </c>
      <c r="M222">
        <v>3.1814893659506803E-4</v>
      </c>
      <c r="N222" s="90">
        <v>3.3675973839650497E-8</v>
      </c>
      <c r="O222" s="90">
        <v>2.84411457465088E-10</v>
      </c>
      <c r="P222" s="90">
        <v>1.6260901940807999E-9</v>
      </c>
      <c r="Q222">
        <v>0</v>
      </c>
      <c r="R222" s="90">
        <v>1.49459982975317E-9</v>
      </c>
      <c r="S222">
        <v>0</v>
      </c>
      <c r="T222">
        <v>0</v>
      </c>
      <c r="U222">
        <v>0</v>
      </c>
      <c r="V222">
        <v>0</v>
      </c>
      <c r="W222" s="90">
        <v>6.7510549773892799E-9</v>
      </c>
      <c r="X222">
        <v>1.69970076673918E-4</v>
      </c>
      <c r="Y222" s="90">
        <v>2.1301822784614299E-6</v>
      </c>
      <c r="Z222">
        <v>8.6881411617653701E-4</v>
      </c>
      <c r="AA222">
        <v>1.56021394545338E-4</v>
      </c>
      <c r="AB222" s="90">
        <v>6.6606532985381101E-6</v>
      </c>
      <c r="AC222" s="90">
        <v>3.5472960000025399E-5</v>
      </c>
      <c r="AD222">
        <v>3.8450038768513203E-2</v>
      </c>
      <c r="AE222">
        <v>1.4340845271003801E-2</v>
      </c>
      <c r="AF222">
        <v>1.56854301014193E-3</v>
      </c>
      <c r="AG222">
        <v>1.9910124327324999E-3</v>
      </c>
      <c r="AH222" s="90">
        <v>3.52784515318286E-5</v>
      </c>
      <c r="AI222">
        <v>1.02682399999999E-4</v>
      </c>
      <c r="AJ222">
        <v>2.3933317304095699E-3</v>
      </c>
      <c r="AK222">
        <v>0</v>
      </c>
      <c r="AL222">
        <v>0</v>
      </c>
      <c r="AM222">
        <v>9.4549424160170496E-4</v>
      </c>
      <c r="AN222">
        <v>1.2436236917352499E-2</v>
      </c>
      <c r="AO222">
        <v>3.8198597407006202E-4</v>
      </c>
      <c r="AP222" s="90">
        <v>7.3439730630354802E-6</v>
      </c>
      <c r="AQ222">
        <v>2.0035603901078999E-4</v>
      </c>
      <c r="AR222">
        <v>1.87712808263969E-4</v>
      </c>
      <c r="AS222" s="90">
        <v>6.6513688877343698E-6</v>
      </c>
      <c r="AT222" s="90">
        <v>1.53747182342581E-7</v>
      </c>
      <c r="AU222" s="90">
        <v>5.1983077127465002E-6</v>
      </c>
      <c r="AV222" s="90">
        <v>8.5254429539108007E-9</v>
      </c>
      <c r="AW222" s="90">
        <v>5.55936352335527E-7</v>
      </c>
      <c r="AX222">
        <v>0</v>
      </c>
      <c r="AY222">
        <v>0</v>
      </c>
      <c r="AZ222" s="90">
        <v>4.4644924060514498E-7</v>
      </c>
      <c r="BA222" s="90">
        <v>5.9038331120126902E-7</v>
      </c>
      <c r="BB222">
        <v>0</v>
      </c>
      <c r="BC222">
        <v>0</v>
      </c>
      <c r="BD222">
        <v>0</v>
      </c>
      <c r="BE222">
        <v>0</v>
      </c>
      <c r="BF222">
        <v>0</v>
      </c>
      <c r="BG222">
        <v>0</v>
      </c>
      <c r="BH222">
        <v>0</v>
      </c>
      <c r="BI222">
        <v>0.28566341249910798</v>
      </c>
      <c r="BJ222">
        <v>2.90202740669845E-2</v>
      </c>
    </row>
    <row r="223" spans="1:62" x14ac:dyDescent="0.25">
      <c r="A223">
        <v>1970</v>
      </c>
      <c r="B223">
        <v>7.8510745391327103E-2</v>
      </c>
      <c r="C223">
        <v>0.161474706712044</v>
      </c>
      <c r="D223">
        <v>-0.34635414895682698</v>
      </c>
      <c r="E223">
        <v>-0.87945826958098805</v>
      </c>
      <c r="F223">
        <v>4.7018920548368001E-3</v>
      </c>
      <c r="G223">
        <v>-0.17764749174514299</v>
      </c>
      <c r="H223">
        <v>5.2019338840187203E-2</v>
      </c>
      <c r="I223">
        <v>0.85314873715480199</v>
      </c>
      <c r="J223">
        <v>0.36043152890021202</v>
      </c>
      <c r="K223">
        <v>9.1716911987514596E-2</v>
      </c>
      <c r="L223">
        <v>0</v>
      </c>
      <c r="M223">
        <v>3.4985984035646101E-4</v>
      </c>
      <c r="N223" s="90">
        <v>3.3958965216464E-8</v>
      </c>
      <c r="O223" s="90">
        <v>2.0004837768129E-9</v>
      </c>
      <c r="P223" s="90">
        <v>1.14134829790968E-8</v>
      </c>
      <c r="Q223">
        <v>0</v>
      </c>
      <c r="R223" s="90">
        <v>1.50715949217935E-9</v>
      </c>
      <c r="S223" s="90">
        <v>7.1575987488939999E-12</v>
      </c>
      <c r="T223">
        <v>0</v>
      </c>
      <c r="U223">
        <v>0</v>
      </c>
      <c r="V223">
        <v>0</v>
      </c>
      <c r="W223" s="90">
        <v>4.8456523443564002E-8</v>
      </c>
      <c r="X223">
        <v>1.84134441802475E-4</v>
      </c>
      <c r="Y223" s="90">
        <v>2.7349223953972702E-6</v>
      </c>
      <c r="Z223">
        <v>9.2195415682111805E-4</v>
      </c>
      <c r="AA223">
        <v>1.61183656874374E-4</v>
      </c>
      <c r="AB223" s="90">
        <v>6.8928446984233399E-6</v>
      </c>
      <c r="AC223" s="90">
        <v>4.2451715520016599E-5</v>
      </c>
      <c r="AD223">
        <v>4.35963446303929E-2</v>
      </c>
      <c r="AE223">
        <v>1.6694895636701901E-2</v>
      </c>
      <c r="AF223">
        <v>1.77307639300134E-3</v>
      </c>
      <c r="AG223">
        <v>2.0947931637508902E-3</v>
      </c>
      <c r="AH223" s="90">
        <v>5.0121847863613997E-5</v>
      </c>
      <c r="AI223">
        <v>1.20998719999999E-4</v>
      </c>
      <c r="AJ223">
        <v>2.80009779354457E-3</v>
      </c>
      <c r="AK223">
        <v>0</v>
      </c>
      <c r="AL223" s="90">
        <v>2.0588774548211199E-7</v>
      </c>
      <c r="AM223">
        <v>1.14107914896814E-3</v>
      </c>
      <c r="AN223">
        <v>1.27851734610768E-2</v>
      </c>
      <c r="AO223">
        <v>3.8987824752567798E-4</v>
      </c>
      <c r="AP223" s="90">
        <v>7.60318132774421E-6</v>
      </c>
      <c r="AQ223">
        <v>2.1169163394796201E-4</v>
      </c>
      <c r="AR223">
        <v>1.95976479906788E-4</v>
      </c>
      <c r="AS223" s="90">
        <v>1.1557967333830701E-5</v>
      </c>
      <c r="AT223" s="90">
        <v>2.36153147301108E-7</v>
      </c>
      <c r="AU223" s="90">
        <v>7.1007708565973497E-6</v>
      </c>
      <c r="AV223" s="90">
        <v>1.8076694464768099E-8</v>
      </c>
      <c r="AW223" s="90">
        <v>8.4576397726053897E-7</v>
      </c>
      <c r="AX223">
        <v>0</v>
      </c>
      <c r="AY223">
        <v>0</v>
      </c>
      <c r="AZ223" s="90">
        <v>5.9718472710339196E-7</v>
      </c>
      <c r="BA223" s="90">
        <v>8.0074602586621602E-7</v>
      </c>
      <c r="BB223">
        <v>0</v>
      </c>
      <c r="BC223">
        <v>0</v>
      </c>
      <c r="BD223">
        <v>0</v>
      </c>
      <c r="BE223">
        <v>0</v>
      </c>
      <c r="BF223">
        <v>0</v>
      </c>
      <c r="BG223">
        <v>0</v>
      </c>
      <c r="BH223">
        <v>0</v>
      </c>
      <c r="BI223">
        <v>0.29919311069160598</v>
      </c>
      <c r="BJ223">
        <v>2.9977118298861301E-2</v>
      </c>
    </row>
    <row r="224" spans="1:62" x14ac:dyDescent="0.25">
      <c r="A224">
        <v>1971</v>
      </c>
      <c r="B224">
        <v>4.9836868438202099E-2</v>
      </c>
      <c r="C224">
        <v>0.20991604656205001</v>
      </c>
      <c r="D224">
        <v>-0.34521536231836902</v>
      </c>
      <c r="E224">
        <v>-0.890472785611782</v>
      </c>
      <c r="F224">
        <v>5.7512755412595998E-3</v>
      </c>
      <c r="G224">
        <v>-0.178494537248306</v>
      </c>
      <c r="H224">
        <v>5.4102891733888603E-2</v>
      </c>
      <c r="I224">
        <v>0.86352532233209001</v>
      </c>
      <c r="J224">
        <v>0.36926122278121098</v>
      </c>
      <c r="K224">
        <v>9.3153281108966507E-2</v>
      </c>
      <c r="L224">
        <v>0</v>
      </c>
      <c r="M224">
        <v>3.8279002591791E-4</v>
      </c>
      <c r="N224" s="90">
        <v>3.4241956593266299E-8</v>
      </c>
      <c r="O224" s="90">
        <v>2.3521313517284599E-9</v>
      </c>
      <c r="P224" s="90">
        <v>1.32555701036808E-8</v>
      </c>
      <c r="Q224">
        <v>0</v>
      </c>
      <c r="R224" s="90">
        <v>1.8677927632933499E-7</v>
      </c>
      <c r="S224" s="90">
        <v>1.28938872483723E-8</v>
      </c>
      <c r="T224">
        <v>0</v>
      </c>
      <c r="U224" s="90">
        <v>1.9604921875E-8</v>
      </c>
      <c r="V224">
        <v>0</v>
      </c>
      <c r="W224" s="90">
        <v>6.0442053412133304E-8</v>
      </c>
      <c r="X224">
        <v>2.0113128022036699E-4</v>
      </c>
      <c r="Y224" s="90">
        <v>3.4663198812439698E-6</v>
      </c>
      <c r="Z224">
        <v>9.8174897655987892E-4</v>
      </c>
      <c r="AA224">
        <v>1.67709904714554E-4</v>
      </c>
      <c r="AB224" s="90">
        <v>7.1722843481136798E-6</v>
      </c>
      <c r="AC224" s="90">
        <v>4.9743135359992103E-5</v>
      </c>
      <c r="AD224">
        <v>4.9147260725059899E-2</v>
      </c>
      <c r="AE224">
        <v>1.9301804341146901E-2</v>
      </c>
      <c r="AF224">
        <v>2.0076914314110699E-3</v>
      </c>
      <c r="AG224">
        <v>2.2016871532198798E-3</v>
      </c>
      <c r="AH224" s="90">
        <v>6.7574751100060295E-5</v>
      </c>
      <c r="AI224">
        <v>1.3959256E-4</v>
      </c>
      <c r="AJ224">
        <v>3.2334238378914399E-3</v>
      </c>
      <c r="AK224">
        <v>0</v>
      </c>
      <c r="AL224" s="90">
        <v>4.0732246374658704E-6</v>
      </c>
      <c r="AM224">
        <v>1.34343094022625E-3</v>
      </c>
      <c r="AN224">
        <v>1.31208172038038E-2</v>
      </c>
      <c r="AO224">
        <v>3.9668923568775499E-4</v>
      </c>
      <c r="AP224" s="90">
        <v>7.85987046602931E-6</v>
      </c>
      <c r="AQ224">
        <v>2.2294968649230401E-4</v>
      </c>
      <c r="AR224">
        <v>2.0445891361494501E-4</v>
      </c>
      <c r="AS224" s="90">
        <v>1.70346438839484E-5</v>
      </c>
      <c r="AT224" s="90">
        <v>1.01555751762044E-6</v>
      </c>
      <c r="AU224" s="90">
        <v>9.0956193770041192E-6</v>
      </c>
      <c r="AV224" s="90">
        <v>1.12005050153824E-7</v>
      </c>
      <c r="AW224" s="90">
        <v>1.19385224799971E-6</v>
      </c>
      <c r="AX224">
        <v>0</v>
      </c>
      <c r="AY224">
        <v>0</v>
      </c>
      <c r="AZ224" s="90">
        <v>7.6185451510881496E-7</v>
      </c>
      <c r="BA224" s="90">
        <v>1.0299319584453E-6</v>
      </c>
      <c r="BB224">
        <v>0</v>
      </c>
      <c r="BC224">
        <v>0</v>
      </c>
      <c r="BD224">
        <v>0</v>
      </c>
      <c r="BE224">
        <v>0</v>
      </c>
      <c r="BF224">
        <v>0</v>
      </c>
      <c r="BG224">
        <v>0</v>
      </c>
      <c r="BH224">
        <v>0</v>
      </c>
      <c r="BI224">
        <v>0.306847442930964</v>
      </c>
      <c r="BJ224">
        <v>3.0857543469942902E-2</v>
      </c>
    </row>
    <row r="225" spans="1:62" x14ac:dyDescent="0.25">
      <c r="A225">
        <v>1972</v>
      </c>
      <c r="B225">
        <v>4.8058401641327103E-2</v>
      </c>
      <c r="C225">
        <v>0.219643466065988</v>
      </c>
      <c r="D225">
        <v>-0.35904348296160699</v>
      </c>
      <c r="E225">
        <v>-0.94560299872622899</v>
      </c>
      <c r="F225">
        <v>6.2692304018647999E-3</v>
      </c>
      <c r="G225">
        <v>-0.179062279856053</v>
      </c>
      <c r="H225">
        <v>5.8898453270419697E-2</v>
      </c>
      <c r="I225">
        <v>0.89653027721470802</v>
      </c>
      <c r="J225">
        <v>0.37720955769032699</v>
      </c>
      <c r="K225">
        <v>9.4613310297380002E-2</v>
      </c>
      <c r="L225">
        <v>0</v>
      </c>
      <c r="M225">
        <v>4.16897449078875E-4</v>
      </c>
      <c r="N225" s="90">
        <v>3.4524947970068499E-8</v>
      </c>
      <c r="O225" s="90">
        <v>2.4290487252533799E-9</v>
      </c>
      <c r="P225" s="90">
        <v>1.3502667903580801E-8</v>
      </c>
      <c r="Q225">
        <v>0</v>
      </c>
      <c r="R225" s="90">
        <v>6.8204490148546997E-7</v>
      </c>
      <c r="S225" s="90">
        <v>4.6886797518744702E-8</v>
      </c>
      <c r="T225">
        <v>0</v>
      </c>
      <c r="U225" s="90">
        <v>7.1290625000000002E-8</v>
      </c>
      <c r="V225">
        <v>0</v>
      </c>
      <c r="W225" s="90">
        <v>4.8171037127128399E-8</v>
      </c>
      <c r="X225">
        <v>2.20961097838177E-4</v>
      </c>
      <c r="Y225" s="90">
        <v>4.3336147417365497E-6</v>
      </c>
      <c r="Z225">
        <v>1.04886902801245E-3</v>
      </c>
      <c r="AA225">
        <v>1.75966913483941E-4</v>
      </c>
      <c r="AB225" s="90">
        <v>7.5097718466210202E-6</v>
      </c>
      <c r="AC225" s="90">
        <v>5.7266228160036698E-5</v>
      </c>
      <c r="AD225">
        <v>5.5138625028241399E-2</v>
      </c>
      <c r="AE225">
        <v>2.21816570207122E-2</v>
      </c>
      <c r="AF225">
        <v>2.2768188340562502E-3</v>
      </c>
      <c r="AG225">
        <v>2.3124251066162201E-3</v>
      </c>
      <c r="AH225" s="90">
        <v>8.5749154646609099E-5</v>
      </c>
      <c r="AI225">
        <v>1.5901895999999999E-4</v>
      </c>
      <c r="AJ225">
        <v>3.7108086118106901E-3</v>
      </c>
      <c r="AK225">
        <v>0</v>
      </c>
      <c r="AL225" s="90">
        <v>1.35302694075893E-5</v>
      </c>
      <c r="AM225">
        <v>1.6081236900345E-3</v>
      </c>
      <c r="AN225">
        <v>1.34430684687665E-2</v>
      </c>
      <c r="AO225">
        <v>4.0255379393255999E-4</v>
      </c>
      <c r="AP225" s="90">
        <v>8.1402603148797594E-6</v>
      </c>
      <c r="AQ225">
        <v>2.3409572819499801E-4</v>
      </c>
      <c r="AR225">
        <v>2.1323142046924599E-4</v>
      </c>
      <c r="AS225" s="90">
        <v>2.31466966291879E-5</v>
      </c>
      <c r="AT225" s="90">
        <v>3.0263921001001799E-6</v>
      </c>
      <c r="AU225" s="90">
        <v>1.1412163223184101E-5</v>
      </c>
      <c r="AV225" s="90">
        <v>4.2085402420007299E-7</v>
      </c>
      <c r="AW225" s="90">
        <v>1.5923586920005699E-6</v>
      </c>
      <c r="AX225">
        <v>0</v>
      </c>
      <c r="AY225">
        <v>0</v>
      </c>
      <c r="AZ225" s="90">
        <v>9.3959761458542904E-7</v>
      </c>
      <c r="BA225" s="90">
        <v>1.28318049647527E-6</v>
      </c>
      <c r="BB225">
        <v>0</v>
      </c>
      <c r="BC225">
        <v>0</v>
      </c>
      <c r="BD225">
        <v>0</v>
      </c>
      <c r="BE225">
        <v>0</v>
      </c>
      <c r="BF225">
        <v>0</v>
      </c>
      <c r="BG225">
        <v>0</v>
      </c>
      <c r="BH225">
        <v>0</v>
      </c>
      <c r="BI225">
        <v>0.32281889702218802</v>
      </c>
      <c r="BJ225">
        <v>3.1656569111908901E-2</v>
      </c>
    </row>
    <row r="226" spans="1:62" x14ac:dyDescent="0.25">
      <c r="A226">
        <v>1973</v>
      </c>
      <c r="B226">
        <v>1.9290921172577101E-2</v>
      </c>
      <c r="C226">
        <v>0.19542036893290299</v>
      </c>
      <c r="D226">
        <v>-0.370681035902723</v>
      </c>
      <c r="E226">
        <v>-0.93758298233622395</v>
      </c>
      <c r="F226">
        <v>6.7031811117068997E-3</v>
      </c>
      <c r="G226">
        <v>-0.18043751559511201</v>
      </c>
      <c r="H226">
        <v>5.8043128339378601E-2</v>
      </c>
      <c r="I226">
        <v>0.93966337403042499</v>
      </c>
      <c r="J226">
        <v>0.38310386636772897</v>
      </c>
      <c r="K226">
        <v>9.6114871363454105E-2</v>
      </c>
      <c r="L226">
        <v>0</v>
      </c>
      <c r="M226">
        <v>4.52143887840772E-4</v>
      </c>
      <c r="N226" s="90">
        <v>3.4807939346870798E-8</v>
      </c>
      <c r="O226" s="90">
        <v>2.5060549476621601E-9</v>
      </c>
      <c r="P226" s="90">
        <v>1.3750051315526401E-8</v>
      </c>
      <c r="Q226">
        <v>0</v>
      </c>
      <c r="R226" s="90">
        <v>1.38224802664163E-6</v>
      </c>
      <c r="S226" s="90">
        <v>9.4945823413117095E-8</v>
      </c>
      <c r="T226">
        <v>0</v>
      </c>
      <c r="U226" s="90">
        <v>1.4436362968999901E-7</v>
      </c>
      <c r="V226">
        <v>0</v>
      </c>
      <c r="W226" s="90">
        <v>3.4590466382407699E-8</v>
      </c>
      <c r="X226">
        <v>2.4079112317135399E-4</v>
      </c>
      <c r="Y226" s="90">
        <v>5.3369677463041403E-6</v>
      </c>
      <c r="Z226">
        <v>1.1243889343750899E-3</v>
      </c>
      <c r="AA226">
        <v>1.8635800586700401E-4</v>
      </c>
      <c r="AB226" s="90">
        <v>7.9242064949275607E-6</v>
      </c>
      <c r="AC226" s="90">
        <v>6.4940630400020405E-5</v>
      </c>
      <c r="AD226">
        <v>6.1733143404564803E-2</v>
      </c>
      <c r="AE226">
        <v>2.5465256751843302E-2</v>
      </c>
      <c r="AF226">
        <v>2.5851155957817801E-3</v>
      </c>
      <c r="AG226">
        <v>2.4278685801103999E-3</v>
      </c>
      <c r="AH226">
        <v>1.07860837895489E-4</v>
      </c>
      <c r="AI226">
        <v>1.7900039999999999E-4</v>
      </c>
      <c r="AJ226">
        <v>4.2615374888687503E-3</v>
      </c>
      <c r="AK226">
        <v>0</v>
      </c>
      <c r="AL226" s="90">
        <v>2.2228319481096198E-5</v>
      </c>
      <c r="AM226">
        <v>1.95722948550172E-3</v>
      </c>
      <c r="AN226">
        <v>1.37527413953933E-2</v>
      </c>
      <c r="AO226">
        <v>4.0757945188151803E-4</v>
      </c>
      <c r="AP226" s="90">
        <v>8.4484759119035606E-6</v>
      </c>
      <c r="AQ226">
        <v>2.4510080729847698E-4</v>
      </c>
      <c r="AR226">
        <v>2.22247152661567E-4</v>
      </c>
      <c r="AS226" s="90">
        <v>3.09399210089197E-5</v>
      </c>
      <c r="AT226" s="90">
        <v>6.2645530566274101E-6</v>
      </c>
      <c r="AU226" s="90">
        <v>1.40828180783524E-5</v>
      </c>
      <c r="AV226" s="90">
        <v>9.1152528000014695E-7</v>
      </c>
      <c r="AW226" s="90">
        <v>2.0372255599991802E-6</v>
      </c>
      <c r="AX226">
        <v>0</v>
      </c>
      <c r="AY226">
        <v>0</v>
      </c>
      <c r="AZ226" s="90">
        <v>1.12955873552952E-6</v>
      </c>
      <c r="BA226" s="90">
        <v>1.5557515944496E-6</v>
      </c>
      <c r="BB226">
        <v>0</v>
      </c>
      <c r="BC226">
        <v>0</v>
      </c>
      <c r="BD226">
        <v>0</v>
      </c>
      <c r="BE226">
        <v>0</v>
      </c>
      <c r="BF226">
        <v>0</v>
      </c>
      <c r="BG226">
        <v>0</v>
      </c>
      <c r="BH226">
        <v>0</v>
      </c>
      <c r="BI226">
        <v>0.32315103444099702</v>
      </c>
      <c r="BJ226">
        <v>3.2253424234867198E-2</v>
      </c>
    </row>
    <row r="227" spans="1:62" x14ac:dyDescent="0.25">
      <c r="A227">
        <v>1974</v>
      </c>
      <c r="B227">
        <v>5.1723908991396002E-3</v>
      </c>
      <c r="C227">
        <v>0.18937042038744401</v>
      </c>
      <c r="D227">
        <v>-0.36429113664180102</v>
      </c>
      <c r="E227">
        <v>-0.93615191123767605</v>
      </c>
      <c r="F227">
        <v>6.7019161678206996E-3</v>
      </c>
      <c r="G227">
        <v>-0.18143814081013801</v>
      </c>
      <c r="H227">
        <v>5.9158445921743998E-2</v>
      </c>
      <c r="I227">
        <v>0.953761981505167</v>
      </c>
      <c r="J227">
        <v>0.38883961783151</v>
      </c>
      <c r="K227">
        <v>9.76677414437358E-2</v>
      </c>
      <c r="L227">
        <v>0</v>
      </c>
      <c r="M227">
        <v>4.8848538690224005E-4</v>
      </c>
      <c r="N227" s="90">
        <v>3.5090930723673098E-8</v>
      </c>
      <c r="O227" s="90">
        <v>2.5831501186619599E-9</v>
      </c>
      <c r="P227" s="90">
        <v>1.3997720293872E-8</v>
      </c>
      <c r="Q227">
        <v>0</v>
      </c>
      <c r="R227" s="90">
        <v>2.1849199017975202E-6</v>
      </c>
      <c r="S227" s="90">
        <v>1.50037957257489E-7</v>
      </c>
      <c r="T227">
        <v>0</v>
      </c>
      <c r="U227" s="90">
        <v>2.2813000000002199E-7</v>
      </c>
      <c r="V227">
        <v>0</v>
      </c>
      <c r="W227" s="90">
        <v>1.9991015527514099E-8</v>
      </c>
      <c r="X227">
        <v>2.6062102228019001E-4</v>
      </c>
      <c r="Y227" s="90">
        <v>6.4811999175186403E-6</v>
      </c>
      <c r="Z227">
        <v>1.2119269695594101E-3</v>
      </c>
      <c r="AA227">
        <v>1.99700268961173E-4</v>
      </c>
      <c r="AB227" s="90">
        <v>8.4560867932405007E-6</v>
      </c>
      <c r="AC227" s="90">
        <v>7.2685664639997796E-5</v>
      </c>
      <c r="AD227">
        <v>6.90107134451141E-2</v>
      </c>
      <c r="AE227">
        <v>2.9178167021440701E-2</v>
      </c>
      <c r="AF227">
        <v>2.9382603814430098E-3</v>
      </c>
      <c r="AG227">
        <v>2.5488819812024902E-3</v>
      </c>
      <c r="AH227">
        <v>1.33762049334781E-4</v>
      </c>
      <c r="AI227">
        <v>1.9981439999999901E-4</v>
      </c>
      <c r="AJ227">
        <v>4.81709587533387E-3</v>
      </c>
      <c r="AK227">
        <v>0</v>
      </c>
      <c r="AL227" s="90">
        <v>3.1171847848514402E-5</v>
      </c>
      <c r="AM227">
        <v>2.3730392836165998E-3</v>
      </c>
      <c r="AN227">
        <v>1.4051846406462299E-2</v>
      </c>
      <c r="AO227">
        <v>4.1180337574916201E-4</v>
      </c>
      <c r="AP227" s="90">
        <v>8.7242652425960397E-6</v>
      </c>
      <c r="AQ227">
        <v>2.5593618065920598E-4</v>
      </c>
      <c r="AR227">
        <v>2.3153816655581199E-4</v>
      </c>
      <c r="AS227" s="90">
        <v>4.2646353129892499E-5</v>
      </c>
      <c r="AT227" s="90">
        <v>1.04752270726104E-5</v>
      </c>
      <c r="AU227" s="90">
        <v>1.7140062040518598E-5</v>
      </c>
      <c r="AV227" s="90">
        <v>1.5575577600000701E-6</v>
      </c>
      <c r="AW227" s="90">
        <v>2.5244583719995099E-6</v>
      </c>
      <c r="AX227">
        <v>0</v>
      </c>
      <c r="AY227">
        <v>0</v>
      </c>
      <c r="AZ227" s="90">
        <v>1.3308828729408501E-6</v>
      </c>
      <c r="BA227" s="90">
        <v>1.8392346296247701E-6</v>
      </c>
      <c r="BB227">
        <v>0</v>
      </c>
      <c r="BC227">
        <v>0</v>
      </c>
      <c r="BD227">
        <v>0</v>
      </c>
      <c r="BE227">
        <v>0</v>
      </c>
      <c r="BF227">
        <v>0</v>
      </c>
      <c r="BG227">
        <v>0</v>
      </c>
      <c r="BH227">
        <v>0</v>
      </c>
      <c r="BI227">
        <v>0.32359140680102499</v>
      </c>
      <c r="BJ227">
        <v>3.2837506173986397E-2</v>
      </c>
    </row>
    <row r="228" spans="1:62" x14ac:dyDescent="0.25">
      <c r="A228">
        <v>1975</v>
      </c>
      <c r="B228">
        <v>5.4844026178895999E-3</v>
      </c>
      <c r="C228">
        <v>0.14410051622299</v>
      </c>
      <c r="D228">
        <v>-0.356716205803217</v>
      </c>
      <c r="E228">
        <v>-0.92442057323108295</v>
      </c>
      <c r="F228">
        <v>6.9279517460029E-3</v>
      </c>
      <c r="G228">
        <v>-0.18202111584351299</v>
      </c>
      <c r="H228">
        <v>5.9426198899570799E-2</v>
      </c>
      <c r="I228">
        <v>0.95479770307113299</v>
      </c>
      <c r="J228">
        <v>0.39553991950318201</v>
      </c>
      <c r="K228">
        <v>9.9269649973673005E-2</v>
      </c>
      <c r="L228">
        <v>0</v>
      </c>
      <c r="M228">
        <v>5.2588754646353398E-4</v>
      </c>
      <c r="N228" s="90">
        <v>3.5373922100475397E-8</v>
      </c>
      <c r="O228" s="90">
        <v>2.6603342999706899E-9</v>
      </c>
      <c r="P228" s="90">
        <v>1.45115880157416E-8</v>
      </c>
      <c r="Q228" s="90">
        <v>2.86560903055902E-10</v>
      </c>
      <c r="R228" s="90">
        <v>2.98759177695406E-6</v>
      </c>
      <c r="S228" s="90">
        <v>2.0513009110191201E-7</v>
      </c>
      <c r="T228">
        <v>0</v>
      </c>
      <c r="U228" s="90">
        <v>3.1189705470004498E-7</v>
      </c>
      <c r="V228">
        <v>0</v>
      </c>
      <c r="W228" s="90">
        <v>1.7007925183969801E-8</v>
      </c>
      <c r="X228">
        <v>2.8328364672805902E-4</v>
      </c>
      <c r="Y228" s="90">
        <v>7.7746992307353993E-6</v>
      </c>
      <c r="Z228">
        <v>1.3120056973860001E-3</v>
      </c>
      <c r="AA228">
        <v>2.1627694487806701E-4</v>
      </c>
      <c r="AB228" s="90">
        <v>9.17831004154872E-6</v>
      </c>
      <c r="AC228" s="90">
        <v>8.0420967360003996E-5</v>
      </c>
      <c r="AD228">
        <v>7.6418727023298397E-2</v>
      </c>
      <c r="AE228">
        <v>3.2928180689818197E-2</v>
      </c>
      <c r="AF228">
        <v>3.34447881295545E-3</v>
      </c>
      <c r="AG228">
        <v>2.6763334023243799E-3</v>
      </c>
      <c r="AH228">
        <v>1.6294280717733901E-4</v>
      </c>
      <c r="AI228">
        <v>2.2146096E-4</v>
      </c>
      <c r="AJ228">
        <v>5.3845557531442398E-3</v>
      </c>
      <c r="AK228">
        <v>0</v>
      </c>
      <c r="AL228" s="90">
        <v>3.7691519609850402E-5</v>
      </c>
      <c r="AM228">
        <v>2.75714984090077E-3</v>
      </c>
      <c r="AN228">
        <v>1.43402341405145E-2</v>
      </c>
      <c r="AO228">
        <v>4.1537906198668901E-4</v>
      </c>
      <c r="AP228" s="90">
        <v>9.0254712742768908E-6</v>
      </c>
      <c r="AQ228">
        <v>2.6657014627267398E-4</v>
      </c>
      <c r="AR228">
        <v>2.41173392345777E-4</v>
      </c>
      <c r="AS228" s="90">
        <v>5.9686215326614297E-5</v>
      </c>
      <c r="AT228" s="90">
        <v>1.5474779290817099E-5</v>
      </c>
      <c r="AU228" s="90">
        <v>2.0616248528993599E-5</v>
      </c>
      <c r="AV228" s="90">
        <v>2.3353521042004698E-6</v>
      </c>
      <c r="AW228" s="90">
        <v>3.0500667239993802E-6</v>
      </c>
      <c r="AX228">
        <v>0</v>
      </c>
      <c r="AY228">
        <v>0</v>
      </c>
      <c r="AZ228" s="90">
        <v>1.54275035756453E-6</v>
      </c>
      <c r="BA228" s="90">
        <v>2.12982632327466E-6</v>
      </c>
      <c r="BB228">
        <v>0</v>
      </c>
      <c r="BC228">
        <v>0</v>
      </c>
      <c r="BD228">
        <v>0</v>
      </c>
      <c r="BE228">
        <v>0</v>
      </c>
      <c r="BF228">
        <v>0</v>
      </c>
      <c r="BG228">
        <v>0</v>
      </c>
      <c r="BH228">
        <v>0</v>
      </c>
      <c r="BI228">
        <v>0.32205523841871098</v>
      </c>
      <c r="BJ228">
        <v>3.3523585742883499E-2</v>
      </c>
    </row>
    <row r="229" spans="1:62" x14ac:dyDescent="0.25">
      <c r="A229">
        <v>1976</v>
      </c>
      <c r="B229">
        <v>8.3542800851459998E-4</v>
      </c>
      <c r="C229">
        <v>0.145588761758353</v>
      </c>
      <c r="D229">
        <v>-0.37450752483587002</v>
      </c>
      <c r="E229">
        <v>-0.974243348931636</v>
      </c>
      <c r="F229">
        <v>7.1477227160021001E-3</v>
      </c>
      <c r="G229">
        <v>-0.18271382561462701</v>
      </c>
      <c r="H229">
        <v>6.3950007883350604E-2</v>
      </c>
      <c r="I229">
        <v>0.96669723640939498</v>
      </c>
      <c r="J229">
        <v>0.402952251995285</v>
      </c>
      <c r="K229">
        <v>0.100918117463543</v>
      </c>
      <c r="L229">
        <v>0</v>
      </c>
      <c r="M229">
        <v>5.6430641122462704E-4</v>
      </c>
      <c r="N229" s="90">
        <v>3.5656913477277703E-8</v>
      </c>
      <c r="O229" s="90">
        <v>2.7376076150475999E-9</v>
      </c>
      <c r="P229" s="90">
        <v>1.24869631152566E-6</v>
      </c>
      <c r="Q229" s="90">
        <v>2.2924872245184301E-9</v>
      </c>
      <c r="R229" s="90">
        <v>3.6877949021069701E-6</v>
      </c>
      <c r="S229" s="90">
        <v>2.5318936768605797E-7</v>
      </c>
      <c r="T229">
        <v>0</v>
      </c>
      <c r="U229" s="90">
        <v>3.8496937499972598E-7</v>
      </c>
      <c r="V229">
        <v>0</v>
      </c>
      <c r="W229" s="90">
        <v>7.4367264121399301E-8</v>
      </c>
      <c r="X229">
        <v>3.0842956167919202E-4</v>
      </c>
      <c r="Y229" s="90">
        <v>9.2263799879568895E-6</v>
      </c>
      <c r="Z229">
        <v>1.4025507425119801E-3</v>
      </c>
      <c r="AA229">
        <v>2.31605799745411E-4</v>
      </c>
      <c r="AB229" s="90">
        <v>9.8991833398564204E-6</v>
      </c>
      <c r="AC229" s="90">
        <v>8.8066175040062706E-5</v>
      </c>
      <c r="AD229">
        <v>8.3500984571020606E-2</v>
      </c>
      <c r="AE229">
        <v>3.6562735617192602E-2</v>
      </c>
      <c r="AF229">
        <v>3.8088743423078399E-3</v>
      </c>
      <c r="AG229">
        <v>2.81485877581154E-3</v>
      </c>
      <c r="AH229">
        <v>1.9990776422105E-4</v>
      </c>
      <c r="AI229">
        <v>2.4310752000000001E-4</v>
      </c>
      <c r="AJ229">
        <v>6.0297393044356998E-3</v>
      </c>
      <c r="AK229">
        <v>0</v>
      </c>
      <c r="AL229" s="90">
        <v>4.44566696720805E-5</v>
      </c>
      <c r="AM229">
        <v>3.16515577649451E-3</v>
      </c>
      <c r="AN229">
        <v>1.46167747460307E-2</v>
      </c>
      <c r="AO229">
        <v>4.1842803594271998E-4</v>
      </c>
      <c r="AP229" s="90">
        <v>9.3552902493629296E-6</v>
      </c>
      <c r="AQ229">
        <v>2.7697098878983698E-4</v>
      </c>
      <c r="AR229">
        <v>2.5114885343193198E-4</v>
      </c>
      <c r="AS229" s="90">
        <v>8.19578520208224E-5</v>
      </c>
      <c r="AT229" s="90">
        <v>2.6097416699957801E-5</v>
      </c>
      <c r="AU229" s="90">
        <v>2.5045894711302399E-5</v>
      </c>
      <c r="AV229" s="90">
        <v>3.2213126399977499E-6</v>
      </c>
      <c r="AW229" s="90">
        <v>3.610060212E-6</v>
      </c>
      <c r="AX229">
        <v>0</v>
      </c>
      <c r="AY229">
        <v>0</v>
      </c>
      <c r="AZ229" s="90">
        <v>1.7718184596600001E-6</v>
      </c>
      <c r="BA229" s="90">
        <v>2.4237317647249401E-6</v>
      </c>
      <c r="BB229">
        <v>0</v>
      </c>
      <c r="BC229">
        <v>0</v>
      </c>
      <c r="BD229">
        <v>0</v>
      </c>
      <c r="BE229">
        <v>0</v>
      </c>
      <c r="BF229">
        <v>0</v>
      </c>
      <c r="BG229">
        <v>0</v>
      </c>
      <c r="BH229">
        <v>0</v>
      </c>
      <c r="BI229">
        <v>0.33355147915275901</v>
      </c>
      <c r="BJ229">
        <v>3.4287479762406398E-2</v>
      </c>
    </row>
    <row r="230" spans="1:62" x14ac:dyDescent="0.25">
      <c r="A230">
        <v>1977</v>
      </c>
      <c r="B230">
        <v>3.0944558867889601E-2</v>
      </c>
      <c r="C230">
        <v>0.20599377926142901</v>
      </c>
      <c r="D230">
        <v>-0.37408298618872499</v>
      </c>
      <c r="E230">
        <v>-0.98345573898067395</v>
      </c>
      <c r="F230">
        <v>7.8060803246344001E-3</v>
      </c>
      <c r="G230">
        <v>-0.18415934194876299</v>
      </c>
      <c r="H230">
        <v>6.6297896669615206E-2</v>
      </c>
      <c r="I230">
        <v>0.99679871560593802</v>
      </c>
      <c r="J230">
        <v>0.41082074855261602</v>
      </c>
      <c r="K230">
        <v>0.102610470253357</v>
      </c>
      <c r="L230">
        <v>0</v>
      </c>
      <c r="M230">
        <v>6.03705670286584E-4</v>
      </c>
      <c r="N230" s="90">
        <v>3.5939904854080002E-8</v>
      </c>
      <c r="O230" s="90">
        <v>2.8149701208180899E-9</v>
      </c>
      <c r="P230" s="90">
        <v>4.5184936588440104E-6</v>
      </c>
      <c r="Q230" s="90">
        <v>4.5849744490368602E-9</v>
      </c>
      <c r="R230" s="90">
        <v>4.1830605272652402E-6</v>
      </c>
      <c r="S230" s="90">
        <v>2.8718292975060602E-7</v>
      </c>
      <c r="T230">
        <v>0</v>
      </c>
      <c r="U230" s="90">
        <v>4.3665450779997701E-7</v>
      </c>
      <c r="V230">
        <v>0</v>
      </c>
      <c r="W230" s="90">
        <v>1.02181723200004E-6</v>
      </c>
      <c r="X230">
        <v>3.3685485773150202E-4</v>
      </c>
      <c r="Y230" s="90">
        <v>1.08451775651657E-5</v>
      </c>
      <c r="Z230">
        <v>1.50275758687257E-3</v>
      </c>
      <c r="AA230">
        <v>2.4775696120357498E-4</v>
      </c>
      <c r="AB230" s="90">
        <v>1.07496518381673E-5</v>
      </c>
      <c r="AC230" s="90">
        <v>9.5540610239999303E-5</v>
      </c>
      <c r="AD230">
        <v>9.0309078594927303E-2</v>
      </c>
      <c r="AE230">
        <v>4.0099374419119101E-2</v>
      </c>
      <c r="AF230">
        <v>4.3641748895789497E-3</v>
      </c>
      <c r="AG230">
        <v>2.9647225740290399E-3</v>
      </c>
      <c r="AH230">
        <v>2.4222176239528E-4</v>
      </c>
      <c r="AI230">
        <v>2.6503159999999998E-4</v>
      </c>
      <c r="AJ230">
        <v>6.7165577170703802E-3</v>
      </c>
      <c r="AK230">
        <v>0</v>
      </c>
      <c r="AL230" s="90">
        <v>5.1221819728289597E-5</v>
      </c>
      <c r="AM230">
        <v>3.7134518312954201E-3</v>
      </c>
      <c r="AN230">
        <v>1.4882531492257401E-2</v>
      </c>
      <c r="AO230">
        <v>4.2098295016403299E-4</v>
      </c>
      <c r="AP230" s="90">
        <v>9.6526773211913296E-6</v>
      </c>
      <c r="AQ230">
        <v>2.87109872214105E-4</v>
      </c>
      <c r="AR230">
        <v>2.61477390875521E-4</v>
      </c>
      <c r="AS230">
        <v>1.0962625504014099E-4</v>
      </c>
      <c r="AT230" s="90">
        <v>4.5042351452934701E-5</v>
      </c>
      <c r="AU230" s="90">
        <v>3.0638238097879202E-5</v>
      </c>
      <c r="AV230" s="90">
        <v>4.1918363199997398E-6</v>
      </c>
      <c r="AW230" s="90">
        <v>4.2004402799996697E-6</v>
      </c>
      <c r="AX230">
        <v>0</v>
      </c>
      <c r="AY230">
        <v>0</v>
      </c>
      <c r="AZ230" s="90">
        <v>2.0161525244398901E-6</v>
      </c>
      <c r="BA230" s="90">
        <v>2.7171434912248302E-6</v>
      </c>
      <c r="BB230">
        <v>0</v>
      </c>
      <c r="BC230">
        <v>0</v>
      </c>
      <c r="BD230">
        <v>0</v>
      </c>
      <c r="BE230">
        <v>0</v>
      </c>
      <c r="BF230">
        <v>0</v>
      </c>
      <c r="BG230">
        <v>0</v>
      </c>
      <c r="BH230">
        <v>0</v>
      </c>
      <c r="BI230">
        <v>0.33967392868472002</v>
      </c>
      <c r="BJ230">
        <v>3.5104130251317402E-2</v>
      </c>
    </row>
    <row r="231" spans="1:62" x14ac:dyDescent="0.25">
      <c r="A231">
        <v>1978</v>
      </c>
      <c r="B231">
        <v>7.7059890899139602E-2</v>
      </c>
      <c r="C231">
        <v>0.21829907860071801</v>
      </c>
      <c r="D231">
        <v>-0.37325910912709598</v>
      </c>
      <c r="E231">
        <v>-1.00314509477781</v>
      </c>
      <c r="F231">
        <v>8.2975069039629007E-3</v>
      </c>
      <c r="G231">
        <v>-0.18606275733237601</v>
      </c>
      <c r="H231">
        <v>7.0023202912174107E-2</v>
      </c>
      <c r="I231">
        <v>1.02424457000581</v>
      </c>
      <c r="J231">
        <v>0.41890003514123803</v>
      </c>
      <c r="K231">
        <v>0.10437071296650099</v>
      </c>
      <c r="L231">
        <v>0</v>
      </c>
      <c r="M231">
        <v>6.4404136952882403E-4</v>
      </c>
      <c r="N231" s="90">
        <v>3.6222896230893399E-8</v>
      </c>
      <c r="O231" s="90">
        <v>2.8924218933074198E-9</v>
      </c>
      <c r="P231" s="90">
        <v>9.0949647661618193E-6</v>
      </c>
      <c r="Q231" s="90">
        <v>6.8774616735552998E-9</v>
      </c>
      <c r="R231" s="90">
        <v>4.3709199024207199E-6</v>
      </c>
      <c r="S231" s="90">
        <v>3.0007591411166798E-7</v>
      </c>
      <c r="T231">
        <v>0</v>
      </c>
      <c r="U231" s="90">
        <v>4.56259999999885E-7</v>
      </c>
      <c r="V231">
        <v>0</v>
      </c>
      <c r="W231">
        <v>0</v>
      </c>
      <c r="X231">
        <v>3.7393378182483698E-4</v>
      </c>
      <c r="Y231" s="90">
        <v>1.2639943117654901E-5</v>
      </c>
      <c r="Z231">
        <v>1.6158403015650101E-3</v>
      </c>
      <c r="AA231">
        <v>2.6657344333594303E-4</v>
      </c>
      <c r="AB231" s="90">
        <v>1.1775613836477101E-5</v>
      </c>
      <c r="AC231">
        <v>1.02763595519962E-4</v>
      </c>
      <c r="AD231">
        <v>9.6762377005810501E-2</v>
      </c>
      <c r="AE231">
        <v>4.3385071103656699E-2</v>
      </c>
      <c r="AF231">
        <v>4.8115818024587198E-3</v>
      </c>
      <c r="AG231">
        <v>3.1202380256441301E-3</v>
      </c>
      <c r="AH231">
        <v>2.8901012306952102E-4</v>
      </c>
      <c r="AI231">
        <v>2.8723319999999998E-4</v>
      </c>
      <c r="AJ231">
        <v>7.6394869634685498E-3</v>
      </c>
      <c r="AK231">
        <v>0</v>
      </c>
      <c r="AL231" s="90">
        <v>5.7741489819139901E-5</v>
      </c>
      <c r="AM231">
        <v>4.4257272801416598E-3</v>
      </c>
      <c r="AN231">
        <v>1.51383185190759E-2</v>
      </c>
      <c r="AO231">
        <v>4.2311820721266299E-4</v>
      </c>
      <c r="AP231" s="90">
        <v>9.9762681705281192E-6</v>
      </c>
      <c r="AQ231">
        <v>2.9695512330659302E-4</v>
      </c>
      <c r="AR231">
        <v>2.7217083213604498E-4</v>
      </c>
      <c r="AS231">
        <v>1.4162438981581401E-4</v>
      </c>
      <c r="AT231" s="90">
        <v>6.8929078966983103E-5</v>
      </c>
      <c r="AU231" s="90">
        <v>3.6937774925460202E-5</v>
      </c>
      <c r="AV231" s="90">
        <v>5.2233127219989597E-6</v>
      </c>
      <c r="AW231" s="90">
        <v>4.8172206000010999E-6</v>
      </c>
      <c r="AX231">
        <v>0</v>
      </c>
      <c r="AY231">
        <v>0</v>
      </c>
      <c r="AZ231" s="90">
        <v>2.2699344281403E-6</v>
      </c>
      <c r="BA231" s="90">
        <v>3.0062624080754401E-6</v>
      </c>
      <c r="BB231" s="90">
        <v>2.8614880000000001E-5</v>
      </c>
      <c r="BC231">
        <v>0</v>
      </c>
      <c r="BD231" s="90">
        <v>5.7223249999999901E-6</v>
      </c>
      <c r="BE231">
        <v>1.031229313502E-4</v>
      </c>
      <c r="BF231">
        <v>0</v>
      </c>
      <c r="BG231">
        <v>0</v>
      </c>
      <c r="BH231">
        <v>0</v>
      </c>
      <c r="BI231">
        <v>0.34698941021286001</v>
      </c>
      <c r="BJ231">
        <v>3.5948919312863398E-2</v>
      </c>
    </row>
    <row r="232" spans="1:62" x14ac:dyDescent="0.25">
      <c r="A232">
        <v>1979</v>
      </c>
      <c r="B232">
        <v>0.115858548125702</v>
      </c>
      <c r="C232">
        <v>0.21882524122701399</v>
      </c>
      <c r="D232">
        <v>-0.38162595443414199</v>
      </c>
      <c r="E232">
        <v>-1.0171664822797499</v>
      </c>
      <c r="F232">
        <v>8.8555516907147993E-3</v>
      </c>
      <c r="G232">
        <v>-0.18685811775875</v>
      </c>
      <c r="H232">
        <v>7.1143042267814399E-2</v>
      </c>
      <c r="I232">
        <v>1.0523948699868899</v>
      </c>
      <c r="J232">
        <v>0.42694340103862</v>
      </c>
      <c r="K232">
        <v>0.10620179201714899</v>
      </c>
      <c r="L232">
        <v>0</v>
      </c>
      <c r="M232">
        <v>6.8474713E-4</v>
      </c>
      <c r="N232" s="90">
        <v>3.6505887607695698E-8</v>
      </c>
      <c r="O232" s="90">
        <v>1.1688999999999999E-5</v>
      </c>
      <c r="P232" s="90">
        <v>1.42636526734835E-5</v>
      </c>
      <c r="Q232" s="90">
        <v>9.1699488980839095E-9</v>
      </c>
      <c r="R232" s="90">
        <v>4.3709199025789601E-6</v>
      </c>
      <c r="S232" s="90">
        <v>3.0007590935339698E-7</v>
      </c>
      <c r="T232">
        <v>0</v>
      </c>
      <c r="U232" s="90">
        <v>2.2813000000013599E-7</v>
      </c>
      <c r="V232">
        <v>0</v>
      </c>
      <c r="W232" s="90">
        <v>8.1791999999999995E-7</v>
      </c>
      <c r="X232">
        <v>4.3625472557499301E-4</v>
      </c>
      <c r="Y232" s="90">
        <v>4.2670408573541898E-5</v>
      </c>
      <c r="Z232">
        <v>1.7260540573993701E-3</v>
      </c>
      <c r="AA232">
        <v>2.8580238425459899E-4</v>
      </c>
      <c r="AB232" s="90">
        <v>1.2941970633117901E-5</v>
      </c>
      <c r="AC232">
        <v>1.10880938879987E-4</v>
      </c>
      <c r="AD232">
        <v>0.10267308893886901</v>
      </c>
      <c r="AE232">
        <v>4.6209085497545301E-2</v>
      </c>
      <c r="AF232">
        <v>5.3300481434977297E-3</v>
      </c>
      <c r="AG232">
        <v>3.2757063277561202E-3</v>
      </c>
      <c r="AH232">
        <v>3.3939767374390302E-4</v>
      </c>
      <c r="AI232">
        <v>3.0998983999999999E-4</v>
      </c>
      <c r="AJ232">
        <v>8.6585939048331399E-3</v>
      </c>
      <c r="AK232">
        <v>0</v>
      </c>
      <c r="AL232" s="90">
        <v>6.6205645430847596E-5</v>
      </c>
      <c r="AM232">
        <v>5.0458529365368697E-3</v>
      </c>
      <c r="AN232">
        <v>1.5384435554906E-2</v>
      </c>
      <c r="AO232">
        <v>4.2490849212172699E-4</v>
      </c>
      <c r="AP232" s="90">
        <v>1.03247727090763E-5</v>
      </c>
      <c r="AQ232">
        <v>3.0647789981329699E-4</v>
      </c>
      <c r="AR232">
        <v>2.8324679055817298E-4</v>
      </c>
      <c r="AS232">
        <v>1.75560961499066E-4</v>
      </c>
      <c r="AT232" s="90">
        <v>9.4377932834724499E-5</v>
      </c>
      <c r="AU232" s="90">
        <v>4.3489811822062397E-5</v>
      </c>
      <c r="AV232" s="90">
        <v>6.2921793600018001E-6</v>
      </c>
      <c r="AW232" s="90">
        <v>5.4564189200020701E-6</v>
      </c>
      <c r="AX232">
        <v>0</v>
      </c>
      <c r="AY232">
        <v>0</v>
      </c>
      <c r="AZ232" s="90">
        <v>2.5321419567006E-6</v>
      </c>
      <c r="BA232" s="90">
        <v>3.2872894205758299E-6</v>
      </c>
      <c r="BB232" s="90">
        <v>3.0729280000000003E-5</v>
      </c>
      <c r="BC232">
        <v>0</v>
      </c>
      <c r="BD232" s="90">
        <v>6.0837349999999998E-6</v>
      </c>
      <c r="BE232">
        <v>1.139310070253E-4</v>
      </c>
      <c r="BF232">
        <v>0</v>
      </c>
      <c r="BG232">
        <v>0</v>
      </c>
      <c r="BH232">
        <v>0</v>
      </c>
      <c r="BI232">
        <v>0.35193862025669698</v>
      </c>
      <c r="BJ232">
        <v>3.6796348881320801E-2</v>
      </c>
    </row>
    <row r="233" spans="1:62" x14ac:dyDescent="0.25">
      <c r="A233">
        <v>1980</v>
      </c>
      <c r="B233">
        <v>0.108214261016327</v>
      </c>
      <c r="C233">
        <v>0.150960511949181</v>
      </c>
      <c r="D233">
        <v>-0.38447788860535997</v>
      </c>
      <c r="E233">
        <v>-1.0094464508252601</v>
      </c>
      <c r="F233">
        <v>9.1537125622436002E-3</v>
      </c>
      <c r="G233">
        <v>-0.18778328944523101</v>
      </c>
      <c r="H233">
        <v>6.9178782692066301E-2</v>
      </c>
      <c r="I233">
        <v>1.08635045439061</v>
      </c>
      <c r="J233">
        <v>0.43471975230902998</v>
      </c>
      <c r="K233">
        <v>0.108439079899629</v>
      </c>
      <c r="L233" s="90">
        <v>2.5071000000000001E-5</v>
      </c>
      <c r="M233">
        <v>7.4896008999999998E-4</v>
      </c>
      <c r="N233" s="90">
        <v>2.9365361459327699E-6</v>
      </c>
      <c r="O233" s="90">
        <v>2.5644497100000002E-5</v>
      </c>
      <c r="P233" s="90">
        <v>1.6127999999999999E-5</v>
      </c>
      <c r="Q233" s="90">
        <v>1.14624361226023E-8</v>
      </c>
      <c r="R233" s="90">
        <v>3.0046699027334201E-6</v>
      </c>
      <c r="S233" s="90">
        <v>3.0007590419169E-7</v>
      </c>
      <c r="T233">
        <v>0</v>
      </c>
      <c r="U233" s="90">
        <v>1.16524434839867E-8</v>
      </c>
      <c r="V233">
        <v>0</v>
      </c>
      <c r="W233" s="90">
        <v>6.1343999999999997E-7</v>
      </c>
      <c r="X233">
        <v>4.8611706000000003E-4</v>
      </c>
      <c r="Y233" s="90">
        <v>7.2700874029428794E-5</v>
      </c>
      <c r="Z233">
        <v>1.91402626031136E-3</v>
      </c>
      <c r="AA233">
        <v>3.1717541356341599E-4</v>
      </c>
      <c r="AB233" s="90">
        <v>1.43783174214237E-5</v>
      </c>
      <c r="AC233">
        <v>1.19319736319945E-4</v>
      </c>
      <c r="AD233">
        <v>0.108932455296</v>
      </c>
      <c r="AE233">
        <v>4.8892142806949999E-2</v>
      </c>
      <c r="AF233">
        <v>6.0788542208462699E-3</v>
      </c>
      <c r="AG233">
        <v>3.1856821616666501E-3</v>
      </c>
      <c r="AH233">
        <v>4.3093750000000001E-4</v>
      </c>
      <c r="AI233">
        <v>3.3357903999999997E-4</v>
      </c>
      <c r="AJ233">
        <v>9.5273359878532693E-3</v>
      </c>
      <c r="AK233">
        <v>0</v>
      </c>
      <c r="AL233" s="90">
        <v>7.9594047390218903E-5</v>
      </c>
      <c r="AM233">
        <v>5.5456537135999996E-3</v>
      </c>
      <c r="AN233">
        <v>1.5587800677342801E-2</v>
      </c>
      <c r="AO233">
        <v>4.2639577151989098E-4</v>
      </c>
      <c r="AP233" s="90">
        <v>1.0670382678235199E-5</v>
      </c>
      <c r="AQ233">
        <v>3.1564365528892002E-4</v>
      </c>
      <c r="AR233">
        <v>2.9471706847496903E-4</v>
      </c>
      <c r="AS233">
        <v>2.11679753117559E-4</v>
      </c>
      <c r="AT233">
        <v>1.13034825E-4</v>
      </c>
      <c r="AU233" s="90">
        <v>4.5506739999999999E-5</v>
      </c>
      <c r="AV233" s="90">
        <v>7.37480000000118E-6</v>
      </c>
      <c r="AW233" s="90">
        <v>6.1140000000015901E-6</v>
      </c>
      <c r="AX233" s="90">
        <v>3.5910399999999998E-6</v>
      </c>
      <c r="AY233">
        <v>0</v>
      </c>
      <c r="AZ233" s="90">
        <v>2.8151922375005002E-6</v>
      </c>
      <c r="BA233" s="90">
        <v>3.56077960937572E-6</v>
      </c>
      <c r="BB233" s="90">
        <v>3.31256E-5</v>
      </c>
      <c r="BC233">
        <v>0</v>
      </c>
      <c r="BD233" s="90">
        <v>6.5053799999999999E-6</v>
      </c>
      <c r="BE233">
        <v>1.2939945E-4</v>
      </c>
      <c r="BF233" s="90">
        <v>2.0918025000000002E-6</v>
      </c>
      <c r="BG233">
        <v>0</v>
      </c>
      <c r="BH233">
        <v>0</v>
      </c>
      <c r="BI233">
        <v>0.35245698074248799</v>
      </c>
      <c r="BJ233">
        <v>3.7622230410653698E-2</v>
      </c>
    </row>
    <row r="234" spans="1:62" x14ac:dyDescent="0.25">
      <c r="A234">
        <v>1981</v>
      </c>
      <c r="B234">
        <v>0.11075715652413901</v>
      </c>
      <c r="C234">
        <v>9.9978665797079494E-2</v>
      </c>
      <c r="D234">
        <v>-0.371569141176746</v>
      </c>
      <c r="E234">
        <v>-0.98286735290758798</v>
      </c>
      <c r="F234">
        <v>9.1861866200275005E-3</v>
      </c>
      <c r="G234">
        <v>-0.18918510642497999</v>
      </c>
      <c r="H234">
        <v>6.7333955723362995E-2</v>
      </c>
      <c r="I234">
        <v>1.1060386804253699</v>
      </c>
      <c r="J234">
        <v>0.44199398751108399</v>
      </c>
      <c r="K234">
        <v>0.111243041460237</v>
      </c>
      <c r="L234" s="90">
        <v>4.9640579999999999E-5</v>
      </c>
      <c r="M234">
        <v>8.1470193E-4</v>
      </c>
      <c r="N234" s="90">
        <v>4.059626057923E-6</v>
      </c>
      <c r="O234" s="90">
        <v>3.0872986800000002E-5</v>
      </c>
      <c r="P234" s="90">
        <v>3.5111999999999999E-5</v>
      </c>
      <c r="Q234" s="90">
        <v>1.3754923347120699E-8</v>
      </c>
      <c r="R234" s="90">
        <v>8.1866990288967404E-7</v>
      </c>
      <c r="S234" s="90">
        <v>3.0007589903013301E-7</v>
      </c>
      <c r="T234">
        <v>0</v>
      </c>
      <c r="U234" s="90">
        <v>2.91137777472905E-8</v>
      </c>
      <c r="V234">
        <v>0</v>
      </c>
      <c r="W234" s="90">
        <v>6.1343999999999997E-7</v>
      </c>
      <c r="X234">
        <v>5.5240574999999999E-4</v>
      </c>
      <c r="Y234" s="90">
        <v>8.0498254029428895E-5</v>
      </c>
      <c r="Z234">
        <v>2.0272075803113598E-3</v>
      </c>
      <c r="AA234">
        <v>3.3832046356341598E-4</v>
      </c>
      <c r="AB234" s="90">
        <v>1.61413521179563E-5</v>
      </c>
      <c r="AC234">
        <v>1.2802348224003E-4</v>
      </c>
      <c r="AD234">
        <v>0.114956782752</v>
      </c>
      <c r="AE234">
        <v>5.1305216132549999E-2</v>
      </c>
      <c r="AF234">
        <v>7.0101168669624301E-3</v>
      </c>
      <c r="AG234">
        <v>3.3311252720833401E-3</v>
      </c>
      <c r="AH234">
        <v>4.9496249999999903E-4</v>
      </c>
      <c r="AI234">
        <v>3.5911088E-4</v>
      </c>
      <c r="AJ234">
        <v>1.0240707274069999E-2</v>
      </c>
      <c r="AK234" s="90">
        <v>3.1232483793E-5</v>
      </c>
      <c r="AL234">
        <v>1.4551913419679901E-4</v>
      </c>
      <c r="AM234">
        <v>5.9075204580000002E-3</v>
      </c>
      <c r="AN234">
        <v>1.5848075294817202E-2</v>
      </c>
      <c r="AO234">
        <v>4.2762662745391398E-4</v>
      </c>
      <c r="AP234" s="90">
        <v>1.10134244289009E-5</v>
      </c>
      <c r="AQ234">
        <v>3.2442921558627902E-4</v>
      </c>
      <c r="AR234">
        <v>3.06628653833118E-4</v>
      </c>
      <c r="AS234">
        <v>2.6143797570564502E-4</v>
      </c>
      <c r="AT234">
        <v>1.3496807249999999E-4</v>
      </c>
      <c r="AU234" s="90">
        <v>5.174054E-5</v>
      </c>
      <c r="AV234" s="90">
        <v>8.8497600000048604E-6</v>
      </c>
      <c r="AW234" s="90">
        <v>7.1330000000012597E-6</v>
      </c>
      <c r="AX234" s="90">
        <v>3.5910399999999998E-6</v>
      </c>
      <c r="AY234">
        <v>0</v>
      </c>
      <c r="AZ234" s="90">
        <v>3.3005458125004001E-6</v>
      </c>
      <c r="BA234" s="90">
        <v>3.8500893003778601E-6</v>
      </c>
      <c r="BB234" s="90">
        <v>3.5944800000000002E-5</v>
      </c>
      <c r="BC234">
        <v>0</v>
      </c>
      <c r="BD234" s="90">
        <v>6.9872599999999997E-6</v>
      </c>
      <c r="BE234">
        <v>1.4224023932490001E-4</v>
      </c>
      <c r="BF234" s="90">
        <v>2.3707095000000002E-6</v>
      </c>
      <c r="BG234">
        <v>0</v>
      </c>
      <c r="BH234">
        <v>0</v>
      </c>
      <c r="BI234">
        <v>0.350365738516838</v>
      </c>
      <c r="BJ234">
        <v>3.8401065835138998E-2</v>
      </c>
    </row>
    <row r="235" spans="1:62" x14ac:dyDescent="0.25">
      <c r="A235">
        <v>1982</v>
      </c>
      <c r="B235">
        <v>6.7418728789764598E-2</v>
      </c>
      <c r="C235">
        <v>-0.244035430288224</v>
      </c>
      <c r="D235">
        <v>-0.37037971548820398</v>
      </c>
      <c r="E235">
        <v>-1.0226030133559401</v>
      </c>
      <c r="F235">
        <v>9.5825586901550994E-3</v>
      </c>
      <c r="G235">
        <v>-0.190190042333264</v>
      </c>
      <c r="H235">
        <v>7.17388425623295E-2</v>
      </c>
      <c r="I235">
        <v>1.11830324905778</v>
      </c>
      <c r="J235">
        <v>0.44854001354200501</v>
      </c>
      <c r="K235">
        <v>0.115167061373896</v>
      </c>
      <c r="L235" s="90">
        <v>5.6660460000000001E-5</v>
      </c>
      <c r="M235">
        <v>8.7948821999999998E-4</v>
      </c>
      <c r="N235" s="90">
        <v>7.3267967109854898E-6</v>
      </c>
      <c r="O235" s="90">
        <v>1.7926250400000001E-5</v>
      </c>
      <c r="P235" s="90">
        <v>3.2255999999999997E-5</v>
      </c>
      <c r="Q235" s="90">
        <v>1.6047410571649301E-8</v>
      </c>
      <c r="R235" s="90">
        <v>5.4541990304630103E-7</v>
      </c>
      <c r="S235" s="90">
        <v>3.00075893868275E-7</v>
      </c>
      <c r="T235">
        <v>0</v>
      </c>
      <c r="U235" s="90">
        <v>6.1516497833274905E-8</v>
      </c>
      <c r="V235" s="90">
        <v>1.3370239444669401E-9</v>
      </c>
      <c r="W235" s="90">
        <v>8.1791999999999995E-7</v>
      </c>
      <c r="X235">
        <v>6.2436014E-4</v>
      </c>
      <c r="Y235" s="90">
        <v>8.5345274029428899E-5</v>
      </c>
      <c r="Z235">
        <v>2.12510745031136E-3</v>
      </c>
      <c r="AA235">
        <v>3.5685501356341601E-4</v>
      </c>
      <c r="AB235" s="90">
        <v>1.7927335966209601E-5</v>
      </c>
      <c r="AC235">
        <v>1.37278157759978E-4</v>
      </c>
      <c r="AD235">
        <v>0.120887932032</v>
      </c>
      <c r="AE235">
        <v>5.37099351590999E-2</v>
      </c>
      <c r="AF235">
        <v>8.26734776E-3</v>
      </c>
      <c r="AG235">
        <v>3.4704127533333401E-3</v>
      </c>
      <c r="AH235">
        <v>5.6391250000000003E-4</v>
      </c>
      <c r="AI235">
        <v>3.8658535999999899E-4</v>
      </c>
      <c r="AJ235">
        <v>1.0865549421636001E-2</v>
      </c>
      <c r="AK235" s="90">
        <v>3.1715460346499998E-5</v>
      </c>
      <c r="AL235">
        <v>1.5111602397360001E-4</v>
      </c>
      <c r="AM235">
        <v>6.1892052880000003E-3</v>
      </c>
      <c r="AN235">
        <v>1.6038165398807602E-2</v>
      </c>
      <c r="AO235">
        <v>4.2864299315589598E-4</v>
      </c>
      <c r="AP235" s="90">
        <v>1.13831725249745E-5</v>
      </c>
      <c r="AQ235">
        <v>3.3279733133404599E-4</v>
      </c>
      <c r="AR235">
        <v>3.1892888782658201E-4</v>
      </c>
      <c r="AS235">
        <v>3.0195687570564502E-4</v>
      </c>
      <c r="AT235">
        <v>1.6214134500000001E-4</v>
      </c>
      <c r="AU235" s="90">
        <v>5.8286029999999999E-5</v>
      </c>
      <c r="AV235" s="90">
        <v>1.03247199999981E-5</v>
      </c>
      <c r="AW235" s="90">
        <v>8.3558000000015896E-6</v>
      </c>
      <c r="AX235" s="90">
        <v>3.5910399999999998E-6</v>
      </c>
      <c r="AY235">
        <v>0</v>
      </c>
      <c r="AZ235" s="90">
        <v>3.9054690000005501E-6</v>
      </c>
      <c r="BA235" s="90">
        <v>4.03925702882238E-6</v>
      </c>
      <c r="BB235" s="90">
        <v>3.9327840000000003E-5</v>
      </c>
      <c r="BC235">
        <v>0</v>
      </c>
      <c r="BD235" s="90">
        <v>7.4691399999999996E-6</v>
      </c>
      <c r="BE235">
        <v>1.5508102864980001E-4</v>
      </c>
      <c r="BF235" s="90">
        <v>3.625791E-6</v>
      </c>
      <c r="BG235">
        <v>0</v>
      </c>
      <c r="BH235">
        <v>0</v>
      </c>
      <c r="BI235">
        <v>0.36291980053968398</v>
      </c>
      <c r="BJ235">
        <v>3.9108242624906898E-2</v>
      </c>
    </row>
    <row r="236" spans="1:62" x14ac:dyDescent="0.25">
      <c r="A236">
        <v>1983</v>
      </c>
      <c r="B236">
        <v>6.5593460235077103E-2</v>
      </c>
      <c r="C236">
        <v>-0.73701864621806101</v>
      </c>
      <c r="D236">
        <v>-0.35366691094852598</v>
      </c>
      <c r="E236">
        <v>-0.95639072526772995</v>
      </c>
      <c r="F236">
        <v>1.0008162901095999E-2</v>
      </c>
      <c r="G236">
        <v>-0.19135692967052401</v>
      </c>
      <c r="H236">
        <v>6.7060298773061702E-2</v>
      </c>
      <c r="I236">
        <v>1.1455520375521899</v>
      </c>
      <c r="J236">
        <v>0.454180089065223</v>
      </c>
      <c r="K236">
        <v>0.117069288441006</v>
      </c>
      <c r="L236" s="90">
        <v>7.0533080000000003E-5</v>
      </c>
      <c r="M236">
        <v>9.5344779000000005E-4</v>
      </c>
      <c r="N236" s="90">
        <v>3.1407343117491701E-6</v>
      </c>
      <c r="O236" s="90">
        <v>3.33627437999999E-5</v>
      </c>
      <c r="P236" s="90">
        <v>3.2088000000000002E-5</v>
      </c>
      <c r="Q236" s="90">
        <v>1.8339897796167799E-8</v>
      </c>
      <c r="R236" s="90">
        <v>3.0046699032013401E-6</v>
      </c>
      <c r="S236" s="90">
        <v>3.0007588870661901E-7</v>
      </c>
      <c r="T236">
        <v>0</v>
      </c>
      <c r="U236" s="90">
        <v>6.84389999999863E-7</v>
      </c>
      <c r="V236" s="90">
        <v>1.13282750406083E-8</v>
      </c>
      <c r="W236" s="90">
        <v>1.2268799999999999E-6</v>
      </c>
      <c r="X236">
        <v>6.8951568999999998E-4</v>
      </c>
      <c r="Y236" s="90">
        <v>8.9770814029428895E-5</v>
      </c>
      <c r="Z236">
        <v>2.22527489031136E-3</v>
      </c>
      <c r="AA236">
        <v>3.7591166356341601E-4</v>
      </c>
      <c r="AB236" s="90">
        <v>1.9169289999999999E-5</v>
      </c>
      <c r="AC236">
        <v>1.47387009600033E-4</v>
      </c>
      <c r="AD236">
        <v>0.12701618899200001</v>
      </c>
      <c r="AE236">
        <v>5.63582479579499E-2</v>
      </c>
      <c r="AF236">
        <v>9.0633979800000004E-3</v>
      </c>
      <c r="AG236">
        <v>3.64182738E-3</v>
      </c>
      <c r="AH236">
        <v>6.4024999999999998E-4</v>
      </c>
      <c r="AI236">
        <v>4.17667599999999E-4</v>
      </c>
      <c r="AJ236">
        <v>1.15314317515215E-2</v>
      </c>
      <c r="AK236" s="90">
        <v>3.0266530686000001E-5</v>
      </c>
      <c r="AL236">
        <v>1.5401096696160001E-4</v>
      </c>
      <c r="AM236">
        <v>6.4427216349999998E-3</v>
      </c>
      <c r="AN236">
        <v>1.6255483711643599E-2</v>
      </c>
      <c r="AO236">
        <v>4.2950545173645602E-4</v>
      </c>
      <c r="AP236" s="90">
        <v>1.17503937264174E-5</v>
      </c>
      <c r="AQ236">
        <v>3.4072181704036098E-4</v>
      </c>
      <c r="AR236">
        <v>3.3158811727408602E-4</v>
      </c>
      <c r="AS236">
        <v>3.4847857570564499E-4</v>
      </c>
      <c r="AT236">
        <v>1.93880925E-4</v>
      </c>
      <c r="AU236" s="90">
        <v>6.3117224999999994E-5</v>
      </c>
      <c r="AV236" s="90">
        <v>1.19840499999981E-5</v>
      </c>
      <c r="AW236" s="90">
        <v>9.5785999999955108E-6</v>
      </c>
      <c r="AX236" s="90">
        <v>3.5910399999999998E-6</v>
      </c>
      <c r="AY236">
        <v>0</v>
      </c>
      <c r="AZ236" s="90">
        <v>4.5136842311399397E-6</v>
      </c>
      <c r="BA236" s="90">
        <v>4.0392570288202599E-6</v>
      </c>
      <c r="BB236" s="90">
        <v>4.3274720000000002E-5</v>
      </c>
      <c r="BC236">
        <v>0</v>
      </c>
      <c r="BD236" s="90">
        <v>8.0112549999999992E-6</v>
      </c>
      <c r="BE236">
        <v>1.6539331702530001E-4</v>
      </c>
      <c r="BF236" s="90">
        <v>4.4625120000000004E-6</v>
      </c>
      <c r="BG236">
        <v>0</v>
      </c>
      <c r="BH236">
        <v>0</v>
      </c>
      <c r="BI236">
        <v>0.34902603034362101</v>
      </c>
      <c r="BJ236">
        <v>3.9719116048785398E-2</v>
      </c>
    </row>
    <row r="237" spans="1:62" x14ac:dyDescent="0.25">
      <c r="A237">
        <v>1984</v>
      </c>
      <c r="B237">
        <v>1.4610745391327101E-2</v>
      </c>
      <c r="C237">
        <v>-0.287759153537549</v>
      </c>
      <c r="D237">
        <v>-0.35743243302098199</v>
      </c>
      <c r="E237">
        <v>-0.98006807477105096</v>
      </c>
      <c r="F237">
        <v>1.0930144928115001E-2</v>
      </c>
      <c r="G237">
        <v>-0.192385204985349</v>
      </c>
      <c r="H237">
        <v>7.0208374712585994E-2</v>
      </c>
      <c r="I237">
        <v>1.1705715181801899</v>
      </c>
      <c r="J237">
        <v>0.459033853963706</v>
      </c>
      <c r="K237">
        <v>0.11935123001893901</v>
      </c>
      <c r="L237" s="90">
        <v>5.0977699999999998E-5</v>
      </c>
      <c r="M237">
        <v>1.0344784299999999E-3</v>
      </c>
      <c r="N237" s="90">
        <v>3.2428333946573699E-6</v>
      </c>
      <c r="O237" s="90">
        <v>2.7138351299999998E-5</v>
      </c>
      <c r="P237" s="90">
        <v>3.4776E-5</v>
      </c>
      <c r="Q237" s="90">
        <v>2.0632385020686202E-8</v>
      </c>
      <c r="R237" s="90">
        <v>4.6441699033607803E-6</v>
      </c>
      <c r="S237" s="90">
        <v>3.00075883545187E-7</v>
      </c>
      <c r="T237">
        <v>0</v>
      </c>
      <c r="U237" s="90">
        <v>1.14065000000073E-6</v>
      </c>
      <c r="V237" s="90">
        <v>2.6449050990024801E-8</v>
      </c>
      <c r="W237" s="90">
        <v>1.6358399999999999E-6</v>
      </c>
      <c r="X237">
        <v>7.5977037000000004E-4</v>
      </c>
      <c r="Y237" s="90">
        <v>9.7989674029428896E-5</v>
      </c>
      <c r="Z237">
        <v>2.3304704203113598E-3</v>
      </c>
      <c r="AA237">
        <v>3.9862301356341598E-4</v>
      </c>
      <c r="AB237" s="90">
        <v>2.0519240000000001E-5</v>
      </c>
      <c r="AC237">
        <v>1.5851170656005199E-4</v>
      </c>
      <c r="AD237">
        <v>0.13272872793599999</v>
      </c>
      <c r="AE237">
        <v>5.8783046615549901E-2</v>
      </c>
      <c r="AF237">
        <v>1.0330869079999999E-2</v>
      </c>
      <c r="AG237">
        <v>3.8273606624999999E-3</v>
      </c>
      <c r="AH237">
        <v>7.2151249999999995E-4</v>
      </c>
      <c r="AI237">
        <v>4.5069248000000002E-4</v>
      </c>
      <c r="AJ237">
        <v>1.2327955080622999E-2</v>
      </c>
      <c r="AK237" s="90">
        <v>2.72076791805E-5</v>
      </c>
      <c r="AL237">
        <v>1.62888792124799E-4</v>
      </c>
      <c r="AM237">
        <v>6.7421591601000003E-3</v>
      </c>
      <c r="AN237">
        <v>1.6475000575504401E-2</v>
      </c>
      <c r="AO237">
        <v>4.3022345680353101E-4</v>
      </c>
      <c r="AP237" s="90">
        <v>1.21121669455237E-5</v>
      </c>
      <c r="AQ237">
        <v>3.4816832225790601E-4</v>
      </c>
      <c r="AR237">
        <v>3.44588788578217E-4</v>
      </c>
      <c r="AS237">
        <v>3.9545048570564502E-4</v>
      </c>
      <c r="AT237">
        <v>2.3243253749999999E-4</v>
      </c>
      <c r="AU237" s="90">
        <v>6.981856E-5</v>
      </c>
      <c r="AV237" s="90">
        <v>1.3827750000009E-5</v>
      </c>
      <c r="AW237" s="90">
        <v>1.10052000000024E-5</v>
      </c>
      <c r="AX237" s="90">
        <v>3.5910399999999998E-6</v>
      </c>
      <c r="AY237">
        <v>0</v>
      </c>
      <c r="AZ237" s="90">
        <v>5.2955586501224E-6</v>
      </c>
      <c r="BA237" s="90">
        <v>4.3209265375778802E-6</v>
      </c>
      <c r="BB237" s="90">
        <v>4.8067359999999997E-5</v>
      </c>
      <c r="BC237">
        <v>0</v>
      </c>
      <c r="BD237" s="90">
        <v>8.7340749999999999E-6</v>
      </c>
      <c r="BE237">
        <v>1.802668229747E-4</v>
      </c>
      <c r="BF237" s="90">
        <v>4.4625120000000004E-6</v>
      </c>
      <c r="BG237">
        <v>0</v>
      </c>
      <c r="BH237">
        <v>0</v>
      </c>
      <c r="BI237">
        <v>0.35646565040112699</v>
      </c>
      <c r="BJ237">
        <v>4.0248229288945697E-2</v>
      </c>
    </row>
    <row r="238" spans="1:62" x14ac:dyDescent="0.25">
      <c r="A238">
        <v>1985</v>
      </c>
      <c r="B238">
        <v>-2.6123014836728002E-3</v>
      </c>
      <c r="C238">
        <v>8.6976050053186992E-3</v>
      </c>
      <c r="D238">
        <v>-0.359594123271958</v>
      </c>
      <c r="E238">
        <v>-0.99071103046481301</v>
      </c>
      <c r="F238">
        <v>1.1542962766134099E-2</v>
      </c>
      <c r="G238">
        <v>-0.19314419764283</v>
      </c>
      <c r="H238">
        <v>7.1551604162905805E-2</v>
      </c>
      <c r="I238">
        <v>1.1943611286017199</v>
      </c>
      <c r="J238">
        <v>0.464103149796532</v>
      </c>
      <c r="K238">
        <v>0.121182342898891</v>
      </c>
      <c r="L238" s="90">
        <v>6.8025980000000001E-5</v>
      </c>
      <c r="M238">
        <v>1.1164646199999901E-3</v>
      </c>
      <c r="N238" s="90">
        <v>6.2037067989952704E-6</v>
      </c>
      <c r="O238" s="90">
        <v>3.5105573699999999E-5</v>
      </c>
      <c r="P238" s="90">
        <v>4.0151999999999998E-5</v>
      </c>
      <c r="Q238" s="90">
        <v>2.2888296678319801E-7</v>
      </c>
      <c r="R238" s="90">
        <v>4.6441699035127304E-6</v>
      </c>
      <c r="S238" s="90">
        <v>3.0007587838325398E-7</v>
      </c>
      <c r="T238">
        <v>0</v>
      </c>
      <c r="U238" s="90">
        <v>9.1251999999938396E-7</v>
      </c>
      <c r="V238" s="90">
        <v>4.22019104242068E-8</v>
      </c>
      <c r="W238" s="90">
        <v>1.8403199999999999E-6</v>
      </c>
      <c r="X238">
        <v>8.4135644999999996E-4</v>
      </c>
      <c r="Y238">
        <v>1.10844814029428E-4</v>
      </c>
      <c r="Z238">
        <v>2.43201812031136E-3</v>
      </c>
      <c r="AA238">
        <v>4.2211751356341598E-4</v>
      </c>
      <c r="AB238" s="90">
        <v>2.2139179999999998E-5</v>
      </c>
      <c r="AC238">
        <v>1.7065601567995E-4</v>
      </c>
      <c r="AD238">
        <v>0.13879964448000001</v>
      </c>
      <c r="AE238">
        <v>6.17318210468999E-2</v>
      </c>
      <c r="AF238">
        <v>1.1841284699999999E-2</v>
      </c>
      <c r="AG238">
        <v>3.9829016241666503E-3</v>
      </c>
      <c r="AH238">
        <v>8.1016249999999997E-4</v>
      </c>
      <c r="AI238">
        <v>4.8760264E-4</v>
      </c>
      <c r="AJ238">
        <v>1.3404883843897E-2</v>
      </c>
      <c r="AK238" s="90">
        <v>3.2681413453499899E-5</v>
      </c>
      <c r="AL238">
        <v>1.686786781008E-4</v>
      </c>
      <c r="AM238">
        <v>7.0024883495000004E-3</v>
      </c>
      <c r="AN238">
        <v>1.6679127582191599E-2</v>
      </c>
      <c r="AO238">
        <v>4.3082952748481199E-4</v>
      </c>
      <c r="AP238" s="90">
        <v>1.2527963524827801E-5</v>
      </c>
      <c r="AQ238">
        <v>3.55110665752861E-4</v>
      </c>
      <c r="AR238">
        <v>3.5786034331188802E-4</v>
      </c>
      <c r="AS238">
        <v>4.4212225570564501E-4</v>
      </c>
      <c r="AT238">
        <v>2.7764646750000002E-4</v>
      </c>
      <c r="AU238" s="90">
        <v>7.6519895000000005E-5</v>
      </c>
      <c r="AV238" s="90">
        <v>1.5855819999997001E-5</v>
      </c>
      <c r="AW238" s="90">
        <v>1.24318000000012E-5</v>
      </c>
      <c r="AX238" s="90">
        <v>3.5910399999999998E-6</v>
      </c>
      <c r="AY238">
        <v>0</v>
      </c>
      <c r="AZ238" s="90">
        <v>6.34326586932416E-6</v>
      </c>
      <c r="BA238" s="90">
        <v>4.5201590541980298E-6</v>
      </c>
      <c r="BB238" s="90">
        <v>5.4410560000000001E-5</v>
      </c>
      <c r="BC238">
        <v>0</v>
      </c>
      <c r="BD238" s="90">
        <v>9.6375999999999905E-6</v>
      </c>
      <c r="BE238">
        <v>1.9514032594939999E-4</v>
      </c>
      <c r="BF238" s="90">
        <v>4.4625120000000004E-6</v>
      </c>
      <c r="BG238">
        <v>0</v>
      </c>
      <c r="BH238">
        <v>0</v>
      </c>
      <c r="BI238">
        <v>0.36044041087112</v>
      </c>
      <c r="BJ238">
        <v>4.0802634413565998E-2</v>
      </c>
    </row>
    <row r="239" spans="1:62" x14ac:dyDescent="0.25">
      <c r="A239">
        <v>1986</v>
      </c>
      <c r="B239">
        <v>-4.906217961728E-4</v>
      </c>
      <c r="C239">
        <v>7.6320831090925002E-3</v>
      </c>
      <c r="D239">
        <v>-0.35611452181918202</v>
      </c>
      <c r="E239">
        <v>-0.99592409615988697</v>
      </c>
      <c r="F239">
        <v>1.2489887694995601E-2</v>
      </c>
      <c r="G239">
        <v>-0.193808423266882</v>
      </c>
      <c r="H239">
        <v>7.3654314719107994E-2</v>
      </c>
      <c r="I239">
        <v>1.2174107113649799</v>
      </c>
      <c r="J239">
        <v>0.46921414782203502</v>
      </c>
      <c r="K239">
        <v>0.124201056295161</v>
      </c>
      <c r="L239" s="90">
        <v>7.0533080000000003E-5</v>
      </c>
      <c r="M239">
        <v>1.2009352399999899E-3</v>
      </c>
      <c r="N239" s="90">
        <v>3.8554278921065901E-6</v>
      </c>
      <c r="O239" s="90">
        <v>3.3860695200000002E-5</v>
      </c>
      <c r="P239" s="90">
        <v>4.8216000000000001E-5</v>
      </c>
      <c r="Q239" s="90">
        <v>2.0132177215751501E-6</v>
      </c>
      <c r="R239" s="90">
        <v>4.9174199036703398E-6</v>
      </c>
      <c r="S239" s="90">
        <v>3.0007587322169799E-7</v>
      </c>
      <c r="T239">
        <v>0</v>
      </c>
      <c r="U239" s="90">
        <v>2.2813000000002199E-7</v>
      </c>
      <c r="V239" s="90">
        <v>9.3032907940972703E-8</v>
      </c>
      <c r="W239" s="90">
        <v>1.8403199999999999E-6</v>
      </c>
      <c r="X239">
        <v>9.3257422000000002E-4</v>
      </c>
      <c r="Y239">
        <v>1.23699954029428E-4</v>
      </c>
      <c r="Z239">
        <v>2.52981940031136E-3</v>
      </c>
      <c r="AA239">
        <v>4.4561201356341598E-4</v>
      </c>
      <c r="AB239" s="90">
        <v>2.4029110000000001E-5</v>
      </c>
      <c r="AC239">
        <v>2.01536639999999E-4</v>
      </c>
      <c r="AD239">
        <v>0.14558373244799999</v>
      </c>
      <c r="AE239">
        <v>6.4746257337449903E-2</v>
      </c>
      <c r="AF239">
        <v>1.340505166E-2</v>
      </c>
      <c r="AG239">
        <v>4.1903856183333399E-3</v>
      </c>
      <c r="AH239">
        <v>9.0620000000000002E-4</v>
      </c>
      <c r="AI239">
        <v>5.2950816000000005E-4</v>
      </c>
      <c r="AJ239">
        <v>1.4711723576185999E-2</v>
      </c>
      <c r="AK239" s="90">
        <v>4.1535983601E-5</v>
      </c>
      <c r="AL239">
        <v>1.8932927141520001E-4</v>
      </c>
      <c r="AM239">
        <v>7.2113936804000002E-3</v>
      </c>
      <c r="AN239">
        <v>1.6940416915523601E-2</v>
      </c>
      <c r="AO239">
        <v>4.3131447051112602E-4</v>
      </c>
      <c r="AP239" s="90">
        <v>1.2938388547647301E-5</v>
      </c>
      <c r="AQ239">
        <v>3.6151738159153501E-4</v>
      </c>
      <c r="AR239">
        <v>3.7137323829122999E-4</v>
      </c>
      <c r="AS239">
        <v>4.9389640570564504E-4</v>
      </c>
      <c r="AT239">
        <v>3.3259187249999898E-4</v>
      </c>
      <c r="AU239" s="90">
        <v>8.3532919999999996E-5</v>
      </c>
      <c r="AV239" s="90">
        <v>1.7883890000001798E-5</v>
      </c>
      <c r="AW239" s="90">
        <v>1.40621999999983E-5</v>
      </c>
      <c r="AX239" s="90">
        <v>7.1820799999999997E-6</v>
      </c>
      <c r="AY239">
        <v>0</v>
      </c>
      <c r="AZ239" s="90">
        <v>7.6977359999990405E-6</v>
      </c>
      <c r="BA239" s="90">
        <v>5.3004606704720796E-6</v>
      </c>
      <c r="BB239" s="90">
        <v>6.2445279999999995E-5</v>
      </c>
      <c r="BC239">
        <v>0</v>
      </c>
      <c r="BD239" s="90">
        <v>1.0661594999999999E-5</v>
      </c>
      <c r="BE239">
        <v>2.0733659892410001E-4</v>
      </c>
      <c r="BF239" s="90">
        <v>5.2992330000000003E-6</v>
      </c>
      <c r="BG239">
        <v>0</v>
      </c>
      <c r="BH239">
        <v>0</v>
      </c>
      <c r="BI239">
        <v>0.366479270429453</v>
      </c>
      <c r="BJ239">
        <v>4.1365832640876399E-2</v>
      </c>
    </row>
    <row r="240" spans="1:62" x14ac:dyDescent="0.25">
      <c r="A240">
        <v>1987</v>
      </c>
      <c r="B240">
        <v>1.03829866022646E-2</v>
      </c>
      <c r="C240">
        <v>8.8808071560643104E-2</v>
      </c>
      <c r="D240">
        <v>-0.36563313254867802</v>
      </c>
      <c r="E240">
        <v>-1.02773500785534</v>
      </c>
      <c r="F240">
        <v>1.33522124969298E-2</v>
      </c>
      <c r="G240">
        <v>-0.194473422871031</v>
      </c>
      <c r="H240">
        <v>7.6548140004552595E-2</v>
      </c>
      <c r="I240">
        <v>1.24487429401469</v>
      </c>
      <c r="J240">
        <v>0.47323219078941098</v>
      </c>
      <c r="K240">
        <v>0.124835261665727</v>
      </c>
      <c r="L240" s="90">
        <v>6.0003259999999999E-5</v>
      </c>
      <c r="M240">
        <v>1.2842591999999999E-3</v>
      </c>
      <c r="N240" s="90">
        <v>2.2218425655753401E-6</v>
      </c>
      <c r="O240" s="90">
        <v>3.33627437999999E-5</v>
      </c>
      <c r="P240" s="90">
        <v>5.1576000000000002E-5</v>
      </c>
      <c r="Q240" s="90">
        <v>4.7169151614400903E-6</v>
      </c>
      <c r="R240" s="90">
        <v>6.0104199038221098E-6</v>
      </c>
      <c r="S240" s="90">
        <v>3.00075868059815E-7</v>
      </c>
      <c r="T240">
        <v>0</v>
      </c>
      <c r="U240" s="90">
        <v>6.8439001465431797E-7</v>
      </c>
      <c r="V240" s="90">
        <v>2.4670834858064797E-7</v>
      </c>
      <c r="W240" s="90">
        <v>1.6358399999999999E-6</v>
      </c>
      <c r="X240">
        <v>1.0254916999999999E-3</v>
      </c>
      <c r="Y240">
        <v>1.31918814029428E-4</v>
      </c>
      <c r="Z240">
        <v>2.6290009403113599E-3</v>
      </c>
      <c r="AA240">
        <v>4.6884546356341602E-4</v>
      </c>
      <c r="AB240" s="90">
        <v>2.591904E-5</v>
      </c>
      <c r="AC240">
        <v>2.1158207999999999E-4</v>
      </c>
      <c r="AD240">
        <v>0.15282654374399901</v>
      </c>
      <c r="AE240">
        <v>6.8033454163649906E-2</v>
      </c>
      <c r="AF240">
        <v>1.529344796E-2</v>
      </c>
      <c r="AG240">
        <v>4.4152101508333399E-3</v>
      </c>
      <c r="AH240">
        <v>1.0096250000000001E-3</v>
      </c>
      <c r="AI240">
        <v>5.7141367999999999E-4</v>
      </c>
      <c r="AJ240">
        <v>1.56612343912115E-2</v>
      </c>
      <c r="AK240" s="90">
        <v>3.8477132095499901E-5</v>
      </c>
      <c r="AL240">
        <v>1.897152638136E-4</v>
      </c>
      <c r="AM240">
        <v>7.4589487902999999E-3</v>
      </c>
      <c r="AN240">
        <v>1.71399777008516E-2</v>
      </c>
      <c r="AO240">
        <v>4.3173397129647398E-4</v>
      </c>
      <c r="AP240" s="90">
        <v>1.3345919150959E-5</v>
      </c>
      <c r="AQ240">
        <v>3.673565779483E-4</v>
      </c>
      <c r="AR240">
        <v>3.8523291723851903E-4</v>
      </c>
      <c r="AS240">
        <v>5.50322725705645E-4</v>
      </c>
      <c r="AT240">
        <v>3.9202872749999898E-4</v>
      </c>
      <c r="AU240" s="90">
        <v>8.9455030000000005E-5</v>
      </c>
      <c r="AV240" s="90">
        <v>1.9911959999988002E-5</v>
      </c>
      <c r="AW240" s="90">
        <v>1.5488799999998499E-5</v>
      </c>
      <c r="AX240" s="90">
        <v>7.1820799999999997E-6</v>
      </c>
      <c r="AY240">
        <v>0</v>
      </c>
      <c r="AZ240" s="90">
        <v>9.2825639999990392E-6</v>
      </c>
      <c r="BA240" s="90">
        <v>6.1365699999993303E-6</v>
      </c>
      <c r="BB240" s="90">
        <v>7.1607680000000001E-5</v>
      </c>
      <c r="BC240">
        <v>0</v>
      </c>
      <c r="BD240" s="90">
        <v>1.1806059999999999E-5</v>
      </c>
      <c r="BE240">
        <v>2.2042527000000001E-4</v>
      </c>
      <c r="BF240" s="90">
        <v>5.5781399999999901E-6</v>
      </c>
      <c r="BG240">
        <v>0</v>
      </c>
      <c r="BH240">
        <v>0</v>
      </c>
      <c r="BI240">
        <v>0.373854999934017</v>
      </c>
      <c r="BJ240">
        <v>4.18080597579258E-2</v>
      </c>
    </row>
    <row r="241" spans="1:62" x14ac:dyDescent="0.25">
      <c r="A241">
        <v>1988</v>
      </c>
      <c r="B241">
        <v>5.5406277617889597E-2</v>
      </c>
      <c r="C241">
        <v>0.14466033135496101</v>
      </c>
      <c r="D241">
        <v>-0.36395019953123497</v>
      </c>
      <c r="E241">
        <v>-1.0368131209293601</v>
      </c>
      <c r="F241">
        <v>1.43333673696204E-2</v>
      </c>
      <c r="G241">
        <v>-0.19510405034523101</v>
      </c>
      <c r="H241">
        <v>7.9462845147396904E-2</v>
      </c>
      <c r="I241">
        <v>1.2844839993814501</v>
      </c>
      <c r="J241">
        <v>0.47829855712166303</v>
      </c>
      <c r="K241">
        <v>0.127172963997112</v>
      </c>
      <c r="L241" s="90">
        <v>6.3178919999999994E-5</v>
      </c>
      <c r="M241">
        <v>1.3782853199999999E-3</v>
      </c>
      <c r="N241" s="90">
        <v>3.8554278921065901E-6</v>
      </c>
      <c r="O241" s="90">
        <v>3.7097379299999999E-5</v>
      </c>
      <c r="P241" s="90">
        <v>6.1320000000000002E-5</v>
      </c>
      <c r="Q241" s="90">
        <v>8.2516912783252192E-6</v>
      </c>
      <c r="R241" s="90">
        <v>5.4639199039836003E-6</v>
      </c>
      <c r="S241" s="90">
        <v>3.00075862898384E-7</v>
      </c>
      <c r="T241">
        <v>0</v>
      </c>
      <c r="U241" s="90">
        <v>6.8439011723894895E-7</v>
      </c>
      <c r="V241" s="90">
        <v>5.3349543028773095E-7</v>
      </c>
      <c r="W241" s="90">
        <v>1.6358399999999999E-6</v>
      </c>
      <c r="X241">
        <v>1.11897575E-3</v>
      </c>
      <c r="Y241">
        <v>1.38451754029428E-4</v>
      </c>
      <c r="Z241">
        <v>2.7301542803113599E-3</v>
      </c>
      <c r="AA241">
        <v>4.9286206356341598E-4</v>
      </c>
      <c r="AB241" s="90">
        <v>2.8078960000000001E-5</v>
      </c>
      <c r="AC241">
        <v>2.2099967999999901E-4</v>
      </c>
      <c r="AD241">
        <v>0.16093304505600001</v>
      </c>
      <c r="AE241">
        <v>7.11827317721999E-2</v>
      </c>
      <c r="AF241">
        <v>1.73994695E-2</v>
      </c>
      <c r="AG241">
        <v>4.6032056850000003E-3</v>
      </c>
      <c r="AH241">
        <v>1.1204374999999999E-3</v>
      </c>
      <c r="AI241">
        <v>6.0943391999999995E-4</v>
      </c>
      <c r="AJ241">
        <v>1.6617835918365499E-2</v>
      </c>
      <c r="AK241" s="90">
        <v>3.5257288405500001E-5</v>
      </c>
      <c r="AL241">
        <v>1.9318919539919999E-4</v>
      </c>
      <c r="AM241">
        <v>7.7985427806999998E-3</v>
      </c>
      <c r="AN241">
        <v>1.73261780607212E-2</v>
      </c>
      <c r="AO241">
        <v>4.3207906067947802E-4</v>
      </c>
      <c r="AP241" s="90">
        <v>1.37807799118373E-5</v>
      </c>
      <c r="AQ241">
        <v>3.72596910027295E-4</v>
      </c>
      <c r="AR241">
        <v>4.0015673526200198E-4</v>
      </c>
      <c r="AS241">
        <v>6.0719925570564502E-4</v>
      </c>
      <c r="AT241">
        <v>4.4996843249999998E-4</v>
      </c>
      <c r="AU241" s="90">
        <v>9.7403125000000004E-5</v>
      </c>
      <c r="AV241" s="90">
        <v>2.21244000000049E-5</v>
      </c>
      <c r="AW241" s="90">
        <v>1.73230000000033E-5</v>
      </c>
      <c r="AX241" s="90">
        <v>1.077312E-5</v>
      </c>
      <c r="AY241">
        <v>0</v>
      </c>
      <c r="AZ241" s="90">
        <v>1.1093796000002E-5</v>
      </c>
      <c r="BA241" s="90">
        <v>7.5312450000014998E-6</v>
      </c>
      <c r="BB241" s="90">
        <v>8.1615840000000002E-5</v>
      </c>
      <c r="BC241">
        <v>0</v>
      </c>
      <c r="BD241" s="90">
        <v>1.3131229999999999E-5</v>
      </c>
      <c r="BE241">
        <v>2.376785359494E-4</v>
      </c>
      <c r="BF241" s="90">
        <v>6.1359540000000002E-6</v>
      </c>
      <c r="BG241">
        <v>0</v>
      </c>
      <c r="BH241">
        <v>0</v>
      </c>
      <c r="BI241">
        <v>0.37982168805602801</v>
      </c>
      <c r="BJ241">
        <v>4.2370136864643297E-2</v>
      </c>
    </row>
    <row r="242" spans="1:62" x14ac:dyDescent="0.25">
      <c r="A242">
        <v>1989</v>
      </c>
      <c r="B242">
        <v>0.117262600860077</v>
      </c>
      <c r="C242">
        <v>0.18383423532792001</v>
      </c>
      <c r="D242">
        <v>-0.360916621938563</v>
      </c>
      <c r="E242">
        <v>-1.0232147294493199</v>
      </c>
      <c r="F242">
        <v>1.5255774483701801E-2</v>
      </c>
      <c r="G242">
        <v>-0.195277671860761</v>
      </c>
      <c r="H242">
        <v>7.8780222753567802E-2</v>
      </c>
      <c r="I242">
        <v>1.3103719423800599</v>
      </c>
      <c r="J242">
        <v>0.48371709003637198</v>
      </c>
      <c r="K242">
        <v>0.13066631028777101</v>
      </c>
      <c r="L242" s="90">
        <v>7.003166E-5</v>
      </c>
      <c r="M242">
        <v>1.48396915E-3</v>
      </c>
      <c r="N242" s="90">
        <v>5.9995086331788597E-6</v>
      </c>
      <c r="O242" s="90">
        <v>3.7097379299999999E-5</v>
      </c>
      <c r="P242" s="90">
        <v>7.1063999999999996E-5</v>
      </c>
      <c r="Q242" s="90">
        <v>1.2601536655086099E-5</v>
      </c>
      <c r="R242" s="90">
        <v>3.8244199041377102E-6</v>
      </c>
      <c r="S242" s="90">
        <v>3.00075857736627E-7</v>
      </c>
      <c r="T242">
        <v>0</v>
      </c>
      <c r="U242" s="90">
        <v>6.8439023447760303E-7</v>
      </c>
      <c r="V242" s="90">
        <v>9.3450757649649298E-7</v>
      </c>
      <c r="W242" s="90">
        <v>1.6358399999999999E-6</v>
      </c>
      <c r="X242">
        <v>1.2198252099999999E-3</v>
      </c>
      <c r="Y242">
        <v>1.4182359402942801E-4</v>
      </c>
      <c r="Z242">
        <v>2.8331808303113598E-3</v>
      </c>
      <c r="AA242">
        <v>5.1713971356341605E-4</v>
      </c>
      <c r="AB242" s="90">
        <v>2.996889E-5</v>
      </c>
      <c r="AC242">
        <v>2.2978944E-4</v>
      </c>
      <c r="AD242">
        <v>0.1677207168</v>
      </c>
      <c r="AE242">
        <v>7.3741199214599901E-2</v>
      </c>
      <c r="AF242">
        <v>1.9409940899999999E-2</v>
      </c>
      <c r="AG242">
        <v>4.7613922575000002E-3</v>
      </c>
      <c r="AH242">
        <v>1.2337125E-3</v>
      </c>
      <c r="AI242">
        <v>6.4301384000000001E-4</v>
      </c>
      <c r="AJ242">
        <v>1.7829917952209999E-2</v>
      </c>
      <c r="AK242" s="90">
        <v>3.9443085202499998E-5</v>
      </c>
      <c r="AL242">
        <v>2.1731372029919999E-4</v>
      </c>
      <c r="AM242">
        <v>8.0628679642000007E-3</v>
      </c>
      <c r="AN242">
        <v>1.7520907288770801E-2</v>
      </c>
      <c r="AO242">
        <v>4.3235879377935798E-4</v>
      </c>
      <c r="AP242" s="90">
        <v>1.42101905113506E-5</v>
      </c>
      <c r="AQ242">
        <v>3.7720797111763299E-4</v>
      </c>
      <c r="AR242">
        <v>4.0884510654149098E-4</v>
      </c>
      <c r="AS242">
        <v>6.6587662570564499E-4</v>
      </c>
      <c r="AT242">
        <v>5.0424011999999896E-4</v>
      </c>
      <c r="AU242">
        <v>1.05818755E-4</v>
      </c>
      <c r="AV242" s="90">
        <v>2.41524699999975E-5</v>
      </c>
      <c r="AW242" s="90">
        <v>1.9157199999998699E-5</v>
      </c>
      <c r="AX242" s="90">
        <v>1.4364159999999999E-5</v>
      </c>
      <c r="AY242">
        <v>0</v>
      </c>
      <c r="AZ242" s="90">
        <v>1.29050279999992E-5</v>
      </c>
      <c r="BA242" s="90">
        <v>8.9259199999994902E-6</v>
      </c>
      <c r="BB242" s="90">
        <v>9.2610720000000006E-5</v>
      </c>
      <c r="BC242">
        <v>0</v>
      </c>
      <c r="BD242" s="90">
        <v>1.4757574999999901E-5</v>
      </c>
      <c r="BE242">
        <v>2.5314697297469999E-4</v>
      </c>
      <c r="BF242" s="90">
        <v>6.5543144999999997E-6</v>
      </c>
      <c r="BG242">
        <v>0</v>
      </c>
      <c r="BH242">
        <v>0</v>
      </c>
      <c r="BI242">
        <v>0.38185729173021798</v>
      </c>
      <c r="BJ242">
        <v>4.2975607933137198E-2</v>
      </c>
    </row>
    <row r="243" spans="1:62" x14ac:dyDescent="0.25">
      <c r="A243">
        <v>1990</v>
      </c>
      <c r="B243">
        <v>0.105827371367889</v>
      </c>
      <c r="C243">
        <v>0.180287235122642</v>
      </c>
      <c r="D243">
        <v>-0.36201447437965401</v>
      </c>
      <c r="E243">
        <v>-1.03739207962395</v>
      </c>
      <c r="F243">
        <v>1.56981285458834E-2</v>
      </c>
      <c r="G243">
        <v>-0.195453515256022</v>
      </c>
      <c r="H243">
        <v>8.0456589991954999E-2</v>
      </c>
      <c r="I243">
        <v>1.33030798075079</v>
      </c>
      <c r="J243">
        <v>0.48672681554777503</v>
      </c>
      <c r="K243">
        <v>0.13373705344256501</v>
      </c>
      <c r="L243" s="90">
        <v>7.7051540000000002E-5</v>
      </c>
      <c r="M243">
        <v>1.58907965E-3</v>
      </c>
      <c r="N243" s="90">
        <v>5.1827159699132398E-6</v>
      </c>
      <c r="O243" s="90">
        <v>3.0375035399999999E-5</v>
      </c>
      <c r="P243" s="90">
        <v>8.064E-5</v>
      </c>
      <c r="Q243" s="90">
        <v>1.7926878177246099E-5</v>
      </c>
      <c r="R243" s="90">
        <v>3.8244199042931102E-6</v>
      </c>
      <c r="S243" s="90">
        <v>3.0007584354200699E-7</v>
      </c>
      <c r="T243">
        <v>0</v>
      </c>
      <c r="U243" s="90">
        <v>1.1406503517161599E-6</v>
      </c>
      <c r="V243" s="90">
        <v>1.43841046585647E-6</v>
      </c>
      <c r="W243" s="90">
        <v>1.8403199999999999E-6</v>
      </c>
      <c r="X243">
        <v>1.3308729300000001E-3</v>
      </c>
      <c r="Y243">
        <v>1.42455814029428E-4</v>
      </c>
      <c r="Z243">
        <v>2.9348271203113599E-3</v>
      </c>
      <c r="AA243">
        <v>5.41156313563416E-4</v>
      </c>
      <c r="AB243" s="90">
        <v>3.18588199999999E-5</v>
      </c>
      <c r="AC243">
        <v>2.3795135999999899E-4</v>
      </c>
      <c r="AD243">
        <v>0.17315013743999999</v>
      </c>
      <c r="AE243">
        <v>7.5655945930199905E-2</v>
      </c>
      <c r="AF243">
        <v>2.1291404539999999E-2</v>
      </c>
      <c r="AG243">
        <v>4.9008238066666496E-3</v>
      </c>
      <c r="AH243">
        <v>1.3445250000000001E-3</v>
      </c>
      <c r="AI243">
        <v>6.7215343999999996E-4</v>
      </c>
      <c r="AJ243">
        <v>1.9163831312626001E-2</v>
      </c>
      <c r="AK243" s="90">
        <v>4.4433842922000001E-5</v>
      </c>
      <c r="AL243">
        <v>2.9374021518240002E-4</v>
      </c>
      <c r="AM243">
        <v>8.3475006586999998E-3</v>
      </c>
      <c r="AN243">
        <v>1.7641622528770801E-2</v>
      </c>
      <c r="AO243">
        <v>4.3259176872706699E-4</v>
      </c>
      <c r="AP243" s="90">
        <v>1.46635571957346E-5</v>
      </c>
      <c r="AQ243">
        <v>3.8162217956460898E-4</v>
      </c>
      <c r="AR243">
        <v>4.0662916743847599E-4</v>
      </c>
      <c r="AS243">
        <v>7.3100700570564504E-4</v>
      </c>
      <c r="AT243">
        <v>5.5566722250000001E-4</v>
      </c>
      <c r="AU243">
        <v>1.14546075E-4</v>
      </c>
      <c r="AV243" s="90">
        <v>2.61805399999948E-5</v>
      </c>
      <c r="AW243" s="90">
        <v>2.09913999999975E-5</v>
      </c>
      <c r="AX243" s="90">
        <v>1.4364159999999999E-5</v>
      </c>
      <c r="AY243" s="90">
        <v>6.7332000000000002E-6</v>
      </c>
      <c r="AZ243" s="90">
        <v>1.47162599999982E-5</v>
      </c>
      <c r="BA243" s="90">
        <v>1.05995299999988E-5</v>
      </c>
      <c r="BB243">
        <v>1.050152E-4</v>
      </c>
      <c r="BC243">
        <v>0</v>
      </c>
      <c r="BD243" s="90">
        <v>1.6624860000000001E-5</v>
      </c>
      <c r="BE243">
        <v>2.7069770892410001E-4</v>
      </c>
      <c r="BF243" s="90">
        <v>7.3910354999999997E-6</v>
      </c>
      <c r="BG243">
        <v>0</v>
      </c>
      <c r="BH243">
        <v>0</v>
      </c>
      <c r="BI243">
        <v>0.38517228837260398</v>
      </c>
      <c r="BJ243">
        <v>4.3314889800440501E-2</v>
      </c>
    </row>
    <row r="244" spans="1:62" x14ac:dyDescent="0.25">
      <c r="A244">
        <v>1991</v>
      </c>
      <c r="B244">
        <v>0.104111306914764</v>
      </c>
      <c r="C244">
        <v>-0.60501799173498605</v>
      </c>
      <c r="D244">
        <v>-0.37362526543971702</v>
      </c>
      <c r="E244">
        <v>-1.11526611550535</v>
      </c>
      <c r="F244">
        <v>1.558858235327E-2</v>
      </c>
      <c r="G244">
        <v>-0.194885384346454</v>
      </c>
      <c r="H244">
        <v>8.85784495797977E-2</v>
      </c>
      <c r="I244">
        <v>1.3514441660271499</v>
      </c>
      <c r="J244">
        <v>0.49199512507054299</v>
      </c>
      <c r="K244">
        <v>0.136048399349014</v>
      </c>
      <c r="L244" s="90">
        <v>7.003166E-5</v>
      </c>
      <c r="M244">
        <v>1.69094128E-3</v>
      </c>
      <c r="N244" s="90">
        <v>5.59111230154604E-6</v>
      </c>
      <c r="O244" s="90">
        <v>3.9836112000000003E-5</v>
      </c>
      <c r="P244" s="90">
        <v>8.988E-5</v>
      </c>
      <c r="Q244" s="90">
        <v>3.0328839088623001E-5</v>
      </c>
      <c r="R244" s="90">
        <v>1.1202169869030601E-5</v>
      </c>
      <c r="S244" s="90">
        <v>3.0007576547182701E-7</v>
      </c>
      <c r="T244">
        <v>0</v>
      </c>
      <c r="U244" s="90">
        <v>1.8250404689550201E-6</v>
      </c>
      <c r="V244" s="90">
        <v>2.0399733243924102E-6</v>
      </c>
      <c r="W244" s="90">
        <v>2.8627199999999998E-6</v>
      </c>
      <c r="X244">
        <v>1.45155234E-3</v>
      </c>
      <c r="Y244">
        <v>1.44773954029428E-4</v>
      </c>
      <c r="Z244">
        <v>3.03361430031136E-3</v>
      </c>
      <c r="AA244">
        <v>5.6465081356341605E-4</v>
      </c>
      <c r="AB244" s="90">
        <v>3.4018739999999901E-5</v>
      </c>
      <c r="AC244">
        <v>2.4579936000000002E-4</v>
      </c>
      <c r="AD244">
        <v>0.17745066864</v>
      </c>
      <c r="AE244">
        <v>7.6968157147649902E-2</v>
      </c>
      <c r="AF244">
        <v>2.287838084E-2</v>
      </c>
      <c r="AG244">
        <v>4.98791941083334E-3</v>
      </c>
      <c r="AH244">
        <v>1.4504124999999901E-3</v>
      </c>
      <c r="AI244">
        <v>6.9629767999999904E-4</v>
      </c>
      <c r="AJ244">
        <v>2.0458853191367501E-2</v>
      </c>
      <c r="AK244" s="90">
        <v>4.1696975785499997E-5</v>
      </c>
      <c r="AL244">
        <v>4.4254028476559999E-4</v>
      </c>
      <c r="AM244">
        <v>8.4931906731000005E-3</v>
      </c>
      <c r="AN244">
        <v>1.76139568887708E-2</v>
      </c>
      <c r="AO244">
        <v>4.32779204758076E-4</v>
      </c>
      <c r="AP244" s="90">
        <v>1.5141577426702999E-5</v>
      </c>
      <c r="AQ244">
        <v>3.8615757355776599E-4</v>
      </c>
      <c r="AR244">
        <v>3.87808314848589E-4</v>
      </c>
      <c r="AS244">
        <v>7.9358619570564504E-4</v>
      </c>
      <c r="AT244">
        <v>6.0380059500000005E-4</v>
      </c>
      <c r="AU244">
        <v>1.2124741E-4</v>
      </c>
      <c r="AV244" s="90">
        <v>2.8392979999993599E-5</v>
      </c>
      <c r="AW244" s="90">
        <v>2.2825600000001999E-5</v>
      </c>
      <c r="AX244" s="90">
        <v>1.79552E-5</v>
      </c>
      <c r="AY244" s="90">
        <v>7.7656239999999996E-6</v>
      </c>
      <c r="AZ244" s="90">
        <v>1.69803000000014E-5</v>
      </c>
      <c r="BA244" s="90">
        <v>1.2273140000001E-5</v>
      </c>
      <c r="BB244">
        <v>1.18547359999999E-4</v>
      </c>
      <c r="BC244">
        <v>0</v>
      </c>
      <c r="BD244" s="90">
        <v>1.8552380000000001E-5</v>
      </c>
      <c r="BE244">
        <v>2.7853108459919998E-4</v>
      </c>
      <c r="BF244" s="90">
        <v>8.5066634999999995E-6</v>
      </c>
      <c r="BG244">
        <v>0</v>
      </c>
      <c r="BH244">
        <v>0</v>
      </c>
      <c r="BI244">
        <v>0.41152189837863801</v>
      </c>
      <c r="BJ244">
        <v>4.39065776804674E-2</v>
      </c>
    </row>
    <row r="245" spans="1:62" x14ac:dyDescent="0.25">
      <c r="A245">
        <v>1992</v>
      </c>
      <c r="B245">
        <v>8.3346927031952095E-2</v>
      </c>
      <c r="C245">
        <v>-1.8721178409435699</v>
      </c>
      <c r="D245">
        <v>-0.33854327884609497</v>
      </c>
      <c r="E245">
        <v>-0.99448003878672597</v>
      </c>
      <c r="F245">
        <v>1.72155610255799E-2</v>
      </c>
      <c r="G245">
        <v>-0.19403294508840199</v>
      </c>
      <c r="H245">
        <v>7.8617629897780705E-2</v>
      </c>
      <c r="I245">
        <v>1.3624544384656401</v>
      </c>
      <c r="J245">
        <v>0.49496593106383002</v>
      </c>
      <c r="K245">
        <v>0.13777684387386399</v>
      </c>
      <c r="L245" s="90">
        <v>5.9668979999999999E-5</v>
      </c>
      <c r="M245">
        <v>1.79586067E-3</v>
      </c>
      <c r="N245" s="90">
        <v>7.0204994622608903E-6</v>
      </c>
      <c r="O245" s="90">
        <v>2.8988720000000001E-5</v>
      </c>
      <c r="P245" s="90">
        <v>9.4079999999999994E-5</v>
      </c>
      <c r="Q245" s="90">
        <v>4.2730800000000001E-5</v>
      </c>
      <c r="R245" s="90">
        <v>9.2894198690306096E-6</v>
      </c>
      <c r="S245" s="90">
        <v>3.0007560094377898E-7</v>
      </c>
      <c r="T245">
        <v>0</v>
      </c>
      <c r="U245" s="90">
        <v>1.14065058619404E-6</v>
      </c>
      <c r="V245" s="90">
        <v>2.73398299925297E-6</v>
      </c>
      <c r="W245" s="90">
        <v>4.70304E-6</v>
      </c>
      <c r="X245">
        <v>1.5710986100000001E-3</v>
      </c>
      <c r="Y245">
        <v>1.5362503402942799E-4</v>
      </c>
      <c r="Z245">
        <v>3.1177115703113602E-3</v>
      </c>
      <c r="AA245">
        <v>5.8710111356341597E-4</v>
      </c>
      <c r="AB245" s="90">
        <v>3.6448649999999999E-5</v>
      </c>
      <c r="AC245">
        <v>2.5301951999999998E-4</v>
      </c>
      <c r="AD245">
        <v>0.18141074112</v>
      </c>
      <c r="AE245">
        <v>7.7785266221399904E-2</v>
      </c>
      <c r="AF245">
        <v>2.417915885E-2</v>
      </c>
      <c r="AG245">
        <v>5.04235650220238E-3</v>
      </c>
      <c r="AH245">
        <v>1.5489124999999999E-3</v>
      </c>
      <c r="AI245">
        <v>7.1738919999999999E-4</v>
      </c>
      <c r="AJ245">
        <v>2.1659797250000001E-2</v>
      </c>
      <c r="AK245" s="90">
        <v>4.52388038445E-5</v>
      </c>
      <c r="AL245">
        <v>6.2434270441199895E-4</v>
      </c>
      <c r="AM245">
        <v>8.5744939699999995E-3</v>
      </c>
      <c r="AN245">
        <v>1.7552726928770801E-2</v>
      </c>
      <c r="AO245">
        <v>4.3293686986337402E-4</v>
      </c>
      <c r="AP245" s="90">
        <v>1.56167837867153E-5</v>
      </c>
      <c r="AQ245">
        <v>3.9060130948921E-4</v>
      </c>
      <c r="AR245">
        <v>3.5918107269074598E-4</v>
      </c>
      <c r="AS245">
        <v>8.5246365903897902E-4</v>
      </c>
      <c r="AT245">
        <v>6.4849052249999904E-4</v>
      </c>
      <c r="AU245">
        <v>1.2763705499999999E-4</v>
      </c>
      <c r="AV245" s="90">
        <v>3.0421049999996899E-5</v>
      </c>
      <c r="AW245" s="90">
        <v>2.4863600000006099E-5</v>
      </c>
      <c r="AX245" s="90">
        <v>2.154624E-5</v>
      </c>
      <c r="AY245" s="90">
        <v>8.7980479999999906E-6</v>
      </c>
      <c r="AZ245" s="90">
        <v>1.92443400000049E-5</v>
      </c>
      <c r="BA245" s="90">
        <v>1.45046200000037E-5</v>
      </c>
      <c r="BB245">
        <v>1.2926031999999999E-4</v>
      </c>
      <c r="BC245">
        <v>0</v>
      </c>
      <c r="BD245" s="90">
        <v>2.0359429999999999E-5</v>
      </c>
      <c r="BE245">
        <v>2.8547204432490003E-4</v>
      </c>
      <c r="BF245" s="90">
        <v>9.6222914999999994E-6</v>
      </c>
      <c r="BG245">
        <v>0</v>
      </c>
      <c r="BH245">
        <v>0</v>
      </c>
      <c r="BI245">
        <v>0.38778750543149998</v>
      </c>
      <c r="BJ245">
        <v>4.4242122479127302E-2</v>
      </c>
    </row>
    <row r="246" spans="1:62" x14ac:dyDescent="0.25">
      <c r="A246">
        <v>1993</v>
      </c>
      <c r="B246">
        <v>3.4485891875702099E-2</v>
      </c>
      <c r="C246">
        <v>-0.81040123705341105</v>
      </c>
      <c r="D246">
        <v>-0.332339223056768</v>
      </c>
      <c r="E246">
        <v>-1.0083307499402501</v>
      </c>
      <c r="F246">
        <v>1.8826640289323501E-2</v>
      </c>
      <c r="G246">
        <v>-0.193807705885614</v>
      </c>
      <c r="H246">
        <v>8.16552530826231E-2</v>
      </c>
      <c r="I246">
        <v>1.37407653239051</v>
      </c>
      <c r="J246">
        <v>0.49573445111654402</v>
      </c>
      <c r="K246">
        <v>0.138827472731125</v>
      </c>
      <c r="L246" s="90">
        <v>8.6494950000000001E-5</v>
      </c>
      <c r="M246">
        <v>1.9112911099999901E-3</v>
      </c>
      <c r="N246" s="90">
        <v>4.8764187211886199E-6</v>
      </c>
      <c r="O246" s="90">
        <v>3.810614E-5</v>
      </c>
      <c r="P246">
        <v>1.0374000000000001E-4</v>
      </c>
      <c r="Q246" s="90">
        <v>5.0869999999999999E-5</v>
      </c>
      <c r="R246" s="90">
        <v>9.2894198690306096E-6</v>
      </c>
      <c r="S246" s="90">
        <v>6.00151120449007E-7</v>
      </c>
      <c r="T246">
        <v>0</v>
      </c>
      <c r="U246" s="90">
        <v>2.4334304087742202E-7</v>
      </c>
      <c r="V246" s="90">
        <v>3.5152084720211801E-6</v>
      </c>
      <c r="W246" s="90">
        <v>7.3612799999999996E-6</v>
      </c>
      <c r="X246">
        <v>1.69064488E-3</v>
      </c>
      <c r="Y246">
        <v>1.6184389402942799E-4</v>
      </c>
      <c r="Z246">
        <v>3.1952033103113601E-3</v>
      </c>
      <c r="AA246">
        <v>6.0955141356341599E-4</v>
      </c>
      <c r="AB246" s="90">
        <v>3.9148549999999902E-5</v>
      </c>
      <c r="AC246">
        <v>2.5961183999999998E-4</v>
      </c>
      <c r="AD246">
        <v>0.18393730320000001</v>
      </c>
      <c r="AE246">
        <v>7.8188031375599903E-2</v>
      </c>
      <c r="AF246">
        <v>2.480852381E-2</v>
      </c>
      <c r="AG246">
        <v>5.0843932750714201E-3</v>
      </c>
      <c r="AH246">
        <v>1.6449499999999901E-3</v>
      </c>
      <c r="AI246">
        <v>7.3598304000000001E-4</v>
      </c>
      <c r="AJ246">
        <v>2.2571012099999999E-2</v>
      </c>
      <c r="AK246">
        <v>1.2193335E-4</v>
      </c>
      <c r="AL246">
        <v>7.3401877499999996E-4</v>
      </c>
      <c r="AM246">
        <v>8.1988066299999995E-3</v>
      </c>
      <c r="AN246">
        <v>1.7427774608770801E-2</v>
      </c>
      <c r="AO246">
        <v>4.3310919462304402E-4</v>
      </c>
      <c r="AP246" s="90">
        <v>1.6101346559876198E-5</v>
      </c>
      <c r="AQ246">
        <v>3.9472674349840301E-4</v>
      </c>
      <c r="AR246">
        <v>3.5461545477208102E-4</v>
      </c>
      <c r="AS246">
        <v>9.0758937237230995E-4</v>
      </c>
      <c r="AT246">
        <v>6.8584441499999998E-4</v>
      </c>
      <c r="AU246">
        <v>1.3355916499999999E-4</v>
      </c>
      <c r="AV246" s="90">
        <v>3.2633490000007797E-5</v>
      </c>
      <c r="AW246" s="90">
        <v>2.69015999999874E-5</v>
      </c>
      <c r="AX246" s="90">
        <v>2.5137279999999999E-5</v>
      </c>
      <c r="AY246" s="90">
        <v>9.8304720000000002E-6</v>
      </c>
      <c r="AZ246" s="90">
        <v>2.1055571999989899E-5</v>
      </c>
      <c r="BA246" s="90">
        <v>1.6736099999992001E-5</v>
      </c>
      <c r="BB246">
        <v>1.3489871999999999E-4</v>
      </c>
      <c r="BC246">
        <v>0</v>
      </c>
      <c r="BD246" s="90">
        <v>2.1865304999999999E-5</v>
      </c>
      <c r="BE246">
        <v>2.8884337594939997E-4</v>
      </c>
      <c r="BF246" s="90">
        <v>1.1156279999999901E-5</v>
      </c>
      <c r="BG246">
        <v>0</v>
      </c>
      <c r="BH246">
        <v>0</v>
      </c>
      <c r="BI246">
        <v>0.39346552211423902</v>
      </c>
      <c r="BJ246">
        <v>4.4329987557759701E-2</v>
      </c>
    </row>
    <row r="247" spans="1:62" x14ac:dyDescent="0.25">
      <c r="A247">
        <v>1994</v>
      </c>
      <c r="B247">
        <v>4.9071809382020999E-3</v>
      </c>
      <c r="C247">
        <v>-6.8076628053867994E-2</v>
      </c>
      <c r="D247">
        <v>-0.335512137074651</v>
      </c>
      <c r="E247">
        <v>-1.06247456870955</v>
      </c>
      <c r="F247">
        <v>2.0049252665336401E-2</v>
      </c>
      <c r="G247">
        <v>-0.193644933307066</v>
      </c>
      <c r="H247">
        <v>8.8263155271136304E-2</v>
      </c>
      <c r="I247">
        <v>1.39757018747599</v>
      </c>
      <c r="J247">
        <v>0.49789759053281601</v>
      </c>
      <c r="K247">
        <v>0.14061925691609301</v>
      </c>
      <c r="L247">
        <v>1.6012011999999999E-4</v>
      </c>
      <c r="M247">
        <v>2.03016153E-3</v>
      </c>
      <c r="N247" s="90">
        <v>4.3659233066476097E-6</v>
      </c>
      <c r="O247" s="90">
        <v>4.7808010000000001E-5</v>
      </c>
      <c r="P247">
        <v>1.16592E-4</v>
      </c>
      <c r="Q247" s="90">
        <v>6.0026599999999897E-5</v>
      </c>
      <c r="R247" s="90">
        <v>1.2021919869030601E-5</v>
      </c>
      <c r="S247" s="90">
        <v>6.0014996916152397E-7</v>
      </c>
      <c r="T247">
        <v>0</v>
      </c>
      <c r="U247" s="90">
        <v>4.5912445851383202E-7</v>
      </c>
      <c r="V247" s="90">
        <v>4.3784330166888798E-6</v>
      </c>
      <c r="W247" s="90">
        <v>1.0428479999999901E-5</v>
      </c>
      <c r="X247">
        <v>1.8169899899999999E-3</v>
      </c>
      <c r="Y247">
        <v>1.69430534029428E-4</v>
      </c>
      <c r="Z247">
        <v>3.2681599103113598E-3</v>
      </c>
      <c r="AA247">
        <v>6.3200171356341602E-4</v>
      </c>
      <c r="AB247" s="90">
        <v>4.2388429999999998E-5</v>
      </c>
      <c r="AC247">
        <v>2.6620415999999999E-4</v>
      </c>
      <c r="AD247">
        <v>0.18597288796799999</v>
      </c>
      <c r="AE247">
        <v>7.8212654572799897E-2</v>
      </c>
      <c r="AF247">
        <v>2.5190875080000001E-2</v>
      </c>
      <c r="AG247">
        <v>5.1131724317857201E-3</v>
      </c>
      <c r="AH247">
        <v>1.7336000000000001E-3</v>
      </c>
      <c r="AI247">
        <v>7.4902648E-4</v>
      </c>
      <c r="AJ247">
        <v>2.3725802099999999E-2</v>
      </c>
      <c r="AK247">
        <v>3.0370882499999998E-4</v>
      </c>
      <c r="AL247">
        <v>9.6847954500000005E-4</v>
      </c>
      <c r="AM247">
        <v>7.5317857299999997E-3</v>
      </c>
      <c r="AN247">
        <v>1.72921880487708E-2</v>
      </c>
      <c r="AO247">
        <v>4.1187282229528598E-4</v>
      </c>
      <c r="AP247" s="90">
        <v>1.6552597358727801E-5</v>
      </c>
      <c r="AQ247">
        <v>3.9832149134176598E-4</v>
      </c>
      <c r="AR247">
        <v>3.52676515639783E-4</v>
      </c>
      <c r="AS247">
        <v>9.7121905237230999E-4</v>
      </c>
      <c r="AT247">
        <v>7.1728456500000002E-4</v>
      </c>
      <c r="AU247">
        <v>1.3901374E-4</v>
      </c>
      <c r="AV247" s="90">
        <v>3.4661559999979899E-5</v>
      </c>
      <c r="AW247" s="90">
        <v>2.8735800000005699E-5</v>
      </c>
      <c r="AX247" s="90">
        <v>2.8728319999999999E-5</v>
      </c>
      <c r="AY247" s="90">
        <v>1.0862896E-5</v>
      </c>
      <c r="AZ247" s="90">
        <v>2.3319612000003001E-5</v>
      </c>
      <c r="BA247" s="90">
        <v>1.9246515000002199E-5</v>
      </c>
      <c r="BB247">
        <v>1.3771791999999999E-4</v>
      </c>
      <c r="BC247">
        <v>0</v>
      </c>
      <c r="BD247" s="90">
        <v>3.3189484999999997E-5</v>
      </c>
      <c r="BE247">
        <v>2.9483526953890001E-4</v>
      </c>
      <c r="BF247" s="90">
        <v>1.32480825E-5</v>
      </c>
      <c r="BG247">
        <v>0</v>
      </c>
      <c r="BH247">
        <v>0</v>
      </c>
      <c r="BI247">
        <v>0.41102423201791899</v>
      </c>
      <c r="BJ247">
        <v>4.4575886674492499E-2</v>
      </c>
    </row>
    <row r="248" spans="1:62" x14ac:dyDescent="0.25">
      <c r="A248">
        <v>1995</v>
      </c>
      <c r="B248">
        <v>-7.0902999929780002E-4</v>
      </c>
      <c r="C248">
        <v>0.120676515122756</v>
      </c>
      <c r="D248">
        <v>-0.31018014613718298</v>
      </c>
      <c r="E248">
        <v>-1.0170314140144701</v>
      </c>
      <c r="F248">
        <v>2.1408454212902099E-2</v>
      </c>
      <c r="G248">
        <v>-0.19330243015068799</v>
      </c>
      <c r="H248">
        <v>8.8198295572270505E-2</v>
      </c>
      <c r="I248">
        <v>1.42626998391466</v>
      </c>
      <c r="J248">
        <v>0.49982722403839502</v>
      </c>
      <c r="K248">
        <v>0.14259349362648099</v>
      </c>
      <c r="L248">
        <v>3.0628405E-4</v>
      </c>
      <c r="M248">
        <v>2.15763189999999E-3</v>
      </c>
      <c r="N248" s="90">
        <v>7.2246976280773001E-6</v>
      </c>
      <c r="O248" s="90">
        <v>6.5107729999999995E-5</v>
      </c>
      <c r="P248">
        <v>1.38348E-4</v>
      </c>
      <c r="Q248" s="90">
        <v>7.0200599999999905E-5</v>
      </c>
      <c r="R248" s="90">
        <v>1.22951698690306E-5</v>
      </c>
      <c r="S248" s="90">
        <v>1.2003006139757599E-6</v>
      </c>
      <c r="T248">
        <v>0</v>
      </c>
      <c r="U248" s="90">
        <v>9.1252093791073203E-7</v>
      </c>
      <c r="V248" s="90">
        <v>5.31844348035655E-6</v>
      </c>
      <c r="W248" s="90">
        <v>1.390464E-5</v>
      </c>
      <c r="X248">
        <v>1.9560829249999998E-3</v>
      </c>
      <c r="Y248">
        <v>1.7933531402942801E-4</v>
      </c>
      <c r="Z248">
        <v>3.3415108703113601E-3</v>
      </c>
      <c r="AA248">
        <v>6.5627936356341598E-4</v>
      </c>
      <c r="AB248" s="90">
        <v>4.6168290000000002E-5</v>
      </c>
      <c r="AC248">
        <v>2.7279647999999901E-4</v>
      </c>
      <c r="AD248">
        <v>0.188320261248</v>
      </c>
      <c r="AE248">
        <v>7.7867636678699906E-2</v>
      </c>
      <c r="AF248">
        <v>2.524904914E-2</v>
      </c>
      <c r="AG248">
        <v>5.1275395579999999E-3</v>
      </c>
      <c r="AH248">
        <v>1.8124E-3</v>
      </c>
      <c r="AI248">
        <v>7.5818464000000001E-4</v>
      </c>
      <c r="AJ248">
        <v>2.4819324075E-2</v>
      </c>
      <c r="AK248">
        <v>5.6452409999999998E-4</v>
      </c>
      <c r="AL248">
        <v>1.2031336049999901E-3</v>
      </c>
      <c r="AM248">
        <v>6.75236842E-3</v>
      </c>
      <c r="AN248">
        <v>1.7162334008770801E-2</v>
      </c>
      <c r="AO248">
        <v>4.35181839095307E-4</v>
      </c>
      <c r="AP248" s="90">
        <v>1.57468216034358E-5</v>
      </c>
      <c r="AQ248">
        <v>4.0116459959263902E-4</v>
      </c>
      <c r="AR248">
        <v>3.4817018619390699E-4</v>
      </c>
      <c r="AS248">
        <v>1.02404369237231E-3</v>
      </c>
      <c r="AT248">
        <v>7.4438298000000002E-4</v>
      </c>
      <c r="AU248">
        <v>1.42286485E-4</v>
      </c>
      <c r="AV248" s="90">
        <v>3.6874000000004397E-5</v>
      </c>
      <c r="AW248" s="90">
        <v>3.0773800000002297E-5</v>
      </c>
      <c r="AX248" s="90">
        <v>3.2319359999999998E-5</v>
      </c>
      <c r="AY248" s="90">
        <v>1.1895319999999899E-5</v>
      </c>
      <c r="AZ248" s="90">
        <v>2.5357248000001199E-5</v>
      </c>
      <c r="BA248" s="90">
        <v>2.1756930000001999E-5</v>
      </c>
      <c r="BB248">
        <v>1.3898656E-4</v>
      </c>
      <c r="BC248">
        <v>0</v>
      </c>
      <c r="BD248" s="90">
        <v>5.4934320000000002E-5</v>
      </c>
      <c r="BE248">
        <v>3.0145609800000001E-4</v>
      </c>
      <c r="BF248" s="90">
        <v>1.4224256999999999E-5</v>
      </c>
      <c r="BG248">
        <v>0</v>
      </c>
      <c r="BH248">
        <v>0</v>
      </c>
      <c r="BI248">
        <v>0.40454636274891598</v>
      </c>
      <c r="BJ248">
        <v>4.4796241827910102E-2</v>
      </c>
    </row>
    <row r="249" spans="1:62" x14ac:dyDescent="0.25">
      <c r="A249">
        <v>1996</v>
      </c>
      <c r="B249">
        <v>-1.2908688202422801E-2</v>
      </c>
      <c r="C249">
        <v>0.189889191010602</v>
      </c>
      <c r="D249">
        <v>-0.30185737238605298</v>
      </c>
      <c r="E249">
        <v>-0.987580737335084</v>
      </c>
      <c r="F249">
        <v>2.26605033477437E-2</v>
      </c>
      <c r="G249">
        <v>-0.193670317583271</v>
      </c>
      <c r="H249">
        <v>8.5075548793707503E-2</v>
      </c>
      <c r="I249">
        <v>1.4535944353080601</v>
      </c>
      <c r="J249">
        <v>0.50062349807784201</v>
      </c>
      <c r="K249">
        <v>0.145422011355679</v>
      </c>
      <c r="L249">
        <v>5.4119932000000004E-4</v>
      </c>
      <c r="M249">
        <v>2.2937022199999999E-3</v>
      </c>
      <c r="N249" s="90">
        <v>1.2023354524762799E-5</v>
      </c>
      <c r="O249" s="90">
        <v>9.7369369999999994E-5</v>
      </c>
      <c r="P249">
        <v>1.71528E-4</v>
      </c>
      <c r="Q249" s="90">
        <v>8.3426799999999999E-5</v>
      </c>
      <c r="R249" s="90">
        <v>1.4481169869030599E-5</v>
      </c>
      <c r="S249" s="90">
        <v>1.8004516034214E-6</v>
      </c>
      <c r="T249">
        <v>0</v>
      </c>
      <c r="U249" s="90">
        <v>4.5936720102765401E-7</v>
      </c>
      <c r="V249" s="90">
        <v>6.3299874060232102E-6</v>
      </c>
      <c r="W249" s="90">
        <v>1.7789759999999899E-5</v>
      </c>
      <c r="X249">
        <v>2.0926262949999999E-3</v>
      </c>
      <c r="Y249">
        <v>1.9092601402942799E-4</v>
      </c>
      <c r="Z249">
        <v>3.4151576003113599E-3</v>
      </c>
      <c r="AA249">
        <v>6.8316751356341601E-4</v>
      </c>
      <c r="AB249" s="90">
        <v>5.1028110000000001E-5</v>
      </c>
      <c r="AC249">
        <v>2.7938879999999999E-4</v>
      </c>
      <c r="AD249">
        <v>0.19033434335999999</v>
      </c>
      <c r="AE249">
        <v>7.7595022709699896E-2</v>
      </c>
      <c r="AF249">
        <v>2.5255680379999999E-2</v>
      </c>
      <c r="AG249">
        <v>5.1364471026596999E-3</v>
      </c>
      <c r="AH249">
        <v>1.8739625E-3</v>
      </c>
      <c r="AI249">
        <v>7.6345751999999905E-4</v>
      </c>
      <c r="AJ249">
        <v>2.5979139549999999E-2</v>
      </c>
      <c r="AK249">
        <v>8.7297209999999902E-4</v>
      </c>
      <c r="AL249">
        <v>1.4008692749999899E-3</v>
      </c>
      <c r="AM249">
        <v>5.8797553499999999E-3</v>
      </c>
      <c r="AN249">
        <v>1.6985041288770798E-2</v>
      </c>
      <c r="AO249">
        <v>3.7657271619229702E-4</v>
      </c>
      <c r="AP249" s="90">
        <v>1.6541806489135101E-5</v>
      </c>
      <c r="AQ249">
        <v>4.0302994852735899E-4</v>
      </c>
      <c r="AR249">
        <v>3.1971236732064302E-4</v>
      </c>
      <c r="AS249">
        <v>1.06506282570564E-3</v>
      </c>
      <c r="AT249">
        <v>7.6796309249999896E-4</v>
      </c>
      <c r="AU249">
        <v>1.4509169500000001E-4</v>
      </c>
      <c r="AV249" s="90">
        <v>3.9086439999991098E-5</v>
      </c>
      <c r="AW249" s="90">
        <v>3.3015600000010797E-5</v>
      </c>
      <c r="AX249" s="90">
        <v>3.9501439999999997E-5</v>
      </c>
      <c r="AY249" s="90">
        <v>1.2927744E-5</v>
      </c>
      <c r="AZ249" s="90">
        <v>2.7394884000008999E-5</v>
      </c>
      <c r="BA249" s="90">
        <v>2.42673450000082E-5</v>
      </c>
      <c r="BB249">
        <v>1.3926847999999999E-4</v>
      </c>
      <c r="BC249">
        <v>0</v>
      </c>
      <c r="BD249" s="90">
        <v>6.7523434999999994E-5</v>
      </c>
      <c r="BE249">
        <v>3.0139660400000002E-4</v>
      </c>
      <c r="BF249" s="90">
        <v>1.4782070999999999E-5</v>
      </c>
      <c r="BG249">
        <v>0</v>
      </c>
      <c r="BH249">
        <v>0</v>
      </c>
      <c r="BI249">
        <v>0.40480185862954698</v>
      </c>
      <c r="BJ249">
        <v>4.4890371992209299E-2</v>
      </c>
    </row>
    <row r="250" spans="1:62" x14ac:dyDescent="0.25">
      <c r="A250">
        <v>1997</v>
      </c>
      <c r="B250">
        <v>3.5031282038271E-3</v>
      </c>
      <c r="C250">
        <v>0.21325117034736599</v>
      </c>
      <c r="D250">
        <v>-0.33276817715565699</v>
      </c>
      <c r="E250">
        <v>-1.0945011204709401</v>
      </c>
      <c r="F250">
        <v>2.3816113946755101E-2</v>
      </c>
      <c r="G250">
        <v>-0.19428111256811001</v>
      </c>
      <c r="H250">
        <v>9.4372477125734405E-2</v>
      </c>
      <c r="I250">
        <v>1.4709156323283701</v>
      </c>
      <c r="J250">
        <v>0.50192406834796</v>
      </c>
      <c r="K250">
        <v>0.14818849754112401</v>
      </c>
      <c r="L250">
        <v>8.8124565000000001E-4</v>
      </c>
      <c r="M250">
        <v>2.4402835899999999E-3</v>
      </c>
      <c r="N250" s="90">
        <v>5.7953104673624498E-6</v>
      </c>
      <c r="O250">
        <v>1.4237201999999901E-4</v>
      </c>
      <c r="P250">
        <v>2.1571200000000001E-4</v>
      </c>
      <c r="Q250" s="90">
        <v>9.7670399999999898E-5</v>
      </c>
      <c r="R250" s="90">
        <v>1.8033419869030601E-5</v>
      </c>
      <c r="S250" s="90">
        <v>2.4006025798974599E-6</v>
      </c>
      <c r="T250">
        <v>0</v>
      </c>
      <c r="U250" s="90">
        <v>9.1261661317385497E-7</v>
      </c>
      <c r="V250" s="90">
        <v>7.4078480050650496E-6</v>
      </c>
      <c r="W250" s="90">
        <v>2.167488E-5</v>
      </c>
      <c r="X250">
        <v>2.22322068E-3</v>
      </c>
      <c r="Y250">
        <v>1.98723394029428E-4</v>
      </c>
      <c r="Z250">
        <v>3.4867339403113601E-3</v>
      </c>
      <c r="AA250">
        <v>7.1344931356341602E-4</v>
      </c>
      <c r="AB250" s="90">
        <v>5.6427909999999901E-5</v>
      </c>
      <c r="AC250">
        <v>2.8598111999999999E-4</v>
      </c>
      <c r="AD250">
        <v>0.19171051334399999</v>
      </c>
      <c r="AE250">
        <v>7.7267006546999903E-2</v>
      </c>
      <c r="AF250">
        <v>2.5159075270000001E-2</v>
      </c>
      <c r="AG250">
        <v>5.1448115549305503E-3</v>
      </c>
      <c r="AH250">
        <v>1.9207499999999999E-3</v>
      </c>
      <c r="AI250">
        <v>7.6956295999999996E-4</v>
      </c>
      <c r="AJ250">
        <v>2.69348352E-2</v>
      </c>
      <c r="AK250">
        <v>1.1805365249999999E-3</v>
      </c>
      <c r="AL250">
        <v>1.62054336E-3</v>
      </c>
      <c r="AM250">
        <v>4.9985907300000004E-3</v>
      </c>
      <c r="AN250">
        <v>1.6824032248770798E-2</v>
      </c>
      <c r="AO250">
        <v>3.9459920954635898E-4</v>
      </c>
      <c r="AP250" s="90">
        <v>1.62761044585344E-5</v>
      </c>
      <c r="AQ250">
        <v>4.0376153720473202E-4</v>
      </c>
      <c r="AR250">
        <v>2.7507662371287699E-4</v>
      </c>
      <c r="AS250">
        <v>1.1157864857056399E-3</v>
      </c>
      <c r="AT250">
        <v>7.8922262249999904E-4</v>
      </c>
      <c r="AU250">
        <v>1.47585215E-4</v>
      </c>
      <c r="AV250" s="90">
        <v>4.1298880000027597E-5</v>
      </c>
      <c r="AW250" s="90">
        <v>3.4849800000013701E-5</v>
      </c>
      <c r="AX250" s="90">
        <v>4.309248E-5</v>
      </c>
      <c r="AY250" s="90">
        <v>1.3960168E-5</v>
      </c>
      <c r="AZ250" s="90">
        <v>2.9432520000011599E-5</v>
      </c>
      <c r="BA250" s="90">
        <v>2.6777760000010598E-5</v>
      </c>
      <c r="BB250">
        <v>1.3898656E-4</v>
      </c>
      <c r="BC250">
        <v>0</v>
      </c>
      <c r="BD250" s="90">
        <v>7.0535184999999994E-5</v>
      </c>
      <c r="BE250">
        <v>3.0327066500000001E-4</v>
      </c>
      <c r="BF250" s="90">
        <v>1.5339885000000001E-5</v>
      </c>
      <c r="BG250">
        <v>0</v>
      </c>
      <c r="BH250">
        <v>0</v>
      </c>
      <c r="BI250">
        <v>0.44223705448885697</v>
      </c>
      <c r="BJ250">
        <v>4.5041437496427798E-2</v>
      </c>
    </row>
    <row r="251" spans="1:62" x14ac:dyDescent="0.25">
      <c r="A251">
        <v>1998</v>
      </c>
      <c r="B251">
        <v>5.0398489531952098E-2</v>
      </c>
      <c r="C251">
        <v>0.21542688197263199</v>
      </c>
      <c r="D251">
        <v>-0.32342684524328402</v>
      </c>
      <c r="E251">
        <v>-1.0829683702139401</v>
      </c>
      <c r="F251">
        <v>2.4777870039626601E-2</v>
      </c>
      <c r="G251">
        <v>-0.19468984761316299</v>
      </c>
      <c r="H251">
        <v>9.4741208087624304E-2</v>
      </c>
      <c r="I251">
        <v>1.51172953254083</v>
      </c>
      <c r="J251">
        <v>0.50592697426017796</v>
      </c>
      <c r="K251">
        <v>0.15071093824899001</v>
      </c>
      <c r="L251">
        <v>1.3028562999999999E-3</v>
      </c>
      <c r="M251">
        <v>2.5899227199999999E-3</v>
      </c>
      <c r="N251" s="90">
        <v>1.2738048105120199E-5</v>
      </c>
      <c r="O251">
        <v>2.0747974999999901E-4</v>
      </c>
      <c r="P251">
        <v>2.7610800000000001E-4</v>
      </c>
      <c r="Q251">
        <v>1.149662E-4</v>
      </c>
      <c r="R251" s="90">
        <v>2.2132169869030599E-5</v>
      </c>
      <c r="S251" s="90">
        <v>3.3008294500716799E-6</v>
      </c>
      <c r="T251">
        <v>0</v>
      </c>
      <c r="U251" s="90">
        <v>2.2813012896263698E-6</v>
      </c>
      <c r="V251" s="90">
        <v>9.4112840306050508E-6</v>
      </c>
      <c r="W251" s="90">
        <v>2.5764479999999999E-5</v>
      </c>
      <c r="X251">
        <v>2.3472995099999999E-3</v>
      </c>
      <c r="Y251">
        <v>2.0926039402942799E-4</v>
      </c>
      <c r="Z251">
        <v>3.5570286103113599E-3</v>
      </c>
      <c r="AA251">
        <v>7.4581951356341596E-4</v>
      </c>
      <c r="AB251" s="90">
        <v>6.2637679999999997E-5</v>
      </c>
      <c r="AC251">
        <v>2.9288736E-4</v>
      </c>
      <c r="AD251">
        <v>0.19269963552</v>
      </c>
      <c r="AE251">
        <v>7.6848119061299902E-2</v>
      </c>
      <c r="AF251">
        <v>2.503609591E-2</v>
      </c>
      <c r="AG251">
        <v>5.1518239516319397E-3</v>
      </c>
      <c r="AH251">
        <v>1.9576874999999998E-3</v>
      </c>
      <c r="AI251">
        <v>7.7594592000000001E-4</v>
      </c>
      <c r="AJ251">
        <v>2.8130577474999901E-2</v>
      </c>
      <c r="AK251">
        <v>1.4664131999999901E-3</v>
      </c>
      <c r="AL251">
        <v>1.80890446499999E-3</v>
      </c>
      <c r="AM251">
        <v>4.1971652799999998E-3</v>
      </c>
      <c r="AN251">
        <v>1.66631893687708E-2</v>
      </c>
      <c r="AO251">
        <v>4.99676219949595E-4</v>
      </c>
      <c r="AP251" s="90">
        <v>1.7469459481575101E-5</v>
      </c>
      <c r="AQ251">
        <v>3.87608788854579E-4</v>
      </c>
      <c r="AR251">
        <v>2.5065520110651801E-4</v>
      </c>
      <c r="AS251">
        <v>1.1632086057056399E-3</v>
      </c>
      <c r="AT251">
        <v>8.0808671250000004E-4</v>
      </c>
      <c r="AU251">
        <v>1.48208595E-4</v>
      </c>
      <c r="AV251" s="90">
        <v>4.35113199999926E-5</v>
      </c>
      <c r="AW251" s="90">
        <v>3.6684000000009598E-5</v>
      </c>
      <c r="AX251" s="90">
        <v>5.0274559999999999E-5</v>
      </c>
      <c r="AY251" s="90">
        <v>1.4992591999999999E-5</v>
      </c>
      <c r="AZ251" s="90">
        <v>3.1243752000008202E-5</v>
      </c>
      <c r="BA251" s="90">
        <v>2.9567110000008E-5</v>
      </c>
      <c r="BB251">
        <v>1.3828176E-4</v>
      </c>
      <c r="BC251">
        <v>0</v>
      </c>
      <c r="BD251" s="90">
        <v>7.3546934999999994E-5</v>
      </c>
      <c r="BE251">
        <v>3.0536946458499899E-4</v>
      </c>
      <c r="BF251" s="90">
        <v>1.5758245499999999E-5</v>
      </c>
      <c r="BG251">
        <v>0</v>
      </c>
      <c r="BH251">
        <v>0</v>
      </c>
      <c r="BI251">
        <v>0.43506242714831</v>
      </c>
      <c r="BJ251">
        <v>4.5498371077726599E-2</v>
      </c>
    </row>
    <row r="252" spans="1:62" x14ac:dyDescent="0.25">
      <c r="A252">
        <v>1999</v>
      </c>
      <c r="B252">
        <v>8.4906985625702106E-2</v>
      </c>
      <c r="C252">
        <v>0.219694637530091</v>
      </c>
      <c r="D252">
        <v>-0.293799886124812</v>
      </c>
      <c r="E252">
        <v>-0.97256189846534002</v>
      </c>
      <c r="F252">
        <v>2.62782635901504E-2</v>
      </c>
      <c r="G252">
        <v>-0.19523861714384499</v>
      </c>
      <c r="H252">
        <v>8.2652763986877001E-2</v>
      </c>
      <c r="I252">
        <v>1.5438782835565099</v>
      </c>
      <c r="J252">
        <v>0.50889232700662301</v>
      </c>
      <c r="K252">
        <v>0.15396041751952999</v>
      </c>
      <c r="L252">
        <v>1.8178982099999999E-3</v>
      </c>
      <c r="M252">
        <v>2.7428107200000002E-3</v>
      </c>
      <c r="N252" s="90">
        <v>1.7638804084714E-5</v>
      </c>
      <c r="O252">
        <v>2.6873010999999897E-4</v>
      </c>
      <c r="P252">
        <v>3.4011600000000001E-4</v>
      </c>
      <c r="Q252">
        <v>1.3633159999999999E-4</v>
      </c>
      <c r="R252" s="90">
        <v>2.5684419869030599E-5</v>
      </c>
      <c r="S252" s="90">
        <v>4.2010563234896498E-6</v>
      </c>
      <c r="T252" s="90">
        <v>1.0163705777522101E-9</v>
      </c>
      <c r="U252" s="90">
        <v>2.5094314068656798E-6</v>
      </c>
      <c r="V252" s="90">
        <v>1.1582369674967401E-5</v>
      </c>
      <c r="W252" s="90">
        <v>3.0263039999999899E-5</v>
      </c>
      <c r="X252">
        <v>2.4676956349999998E-3</v>
      </c>
      <c r="Y252">
        <v>2.1811147402942799E-4</v>
      </c>
      <c r="Z252">
        <v>3.6250557103113599E-3</v>
      </c>
      <c r="AA252">
        <v>7.7923391356341605E-4</v>
      </c>
      <c r="AB252" s="90">
        <v>6.9387429999999994E-5</v>
      </c>
      <c r="AC252">
        <v>2.9979359999999898E-4</v>
      </c>
      <c r="AD252">
        <v>0.19357407686399999</v>
      </c>
      <c r="AE252">
        <v>7.64138420773499E-2</v>
      </c>
      <c r="AF252">
        <v>2.4899100519999998E-2</v>
      </c>
      <c r="AG252">
        <v>5.1552537503298497E-3</v>
      </c>
      <c r="AH252">
        <v>1.9872374999999999E-3</v>
      </c>
      <c r="AI252">
        <v>7.8121880000000003E-4</v>
      </c>
      <c r="AJ252">
        <v>2.9241955925E-2</v>
      </c>
      <c r="AK252">
        <v>1.76249114999999E-3</v>
      </c>
      <c r="AL252">
        <v>1.997748795E-3</v>
      </c>
      <c r="AM252">
        <v>3.5073294900000002E-3</v>
      </c>
      <c r="AN252">
        <v>1.64729361687708E-2</v>
      </c>
      <c r="AO252">
        <v>4.6341656094606599E-4</v>
      </c>
      <c r="AP252" s="90">
        <v>1.6272648640408301E-5</v>
      </c>
      <c r="AQ252">
        <v>3.8997144519971398E-4</v>
      </c>
      <c r="AR252">
        <v>2.4723443414059802E-4</v>
      </c>
      <c r="AS252">
        <v>1.20267701570564E-3</v>
      </c>
      <c r="AT252">
        <v>8.2590279749999898E-4</v>
      </c>
      <c r="AU252">
        <v>1.4852028499999999E-4</v>
      </c>
      <c r="AV252" s="90">
        <v>4.59081299999907E-5</v>
      </c>
      <c r="AW252" s="90">
        <v>3.8518199999994999E-5</v>
      </c>
      <c r="AX252" s="90">
        <v>5.7456639999999997E-5</v>
      </c>
      <c r="AY252" s="90">
        <v>1.6025015999999899E-5</v>
      </c>
      <c r="AZ252" s="90">
        <v>3.30549839999956E-5</v>
      </c>
      <c r="BA252" s="90">
        <v>3.2356459999995499E-5</v>
      </c>
      <c r="BB252">
        <v>1.3729504000000001E-4</v>
      </c>
      <c r="BC252" s="90">
        <v>1.8423000736919999E-5</v>
      </c>
      <c r="BD252" s="90">
        <v>7.6618920000000001E-5</v>
      </c>
      <c r="BE252">
        <v>3.05435562419E-4</v>
      </c>
      <c r="BF252" s="90">
        <v>1.6873873499999999E-5</v>
      </c>
      <c r="BG252">
        <v>0</v>
      </c>
      <c r="BH252">
        <v>0</v>
      </c>
      <c r="BI252">
        <v>0.42037074858942802</v>
      </c>
      <c r="BJ252">
        <v>4.58401150137831E-2</v>
      </c>
    </row>
    <row r="253" spans="1:62" x14ac:dyDescent="0.25">
      <c r="A253">
        <v>2000</v>
      </c>
      <c r="B253">
        <v>0.110008328399139</v>
      </c>
      <c r="C253">
        <v>0.22078028364604099</v>
      </c>
      <c r="D253">
        <v>-0.29025756483660298</v>
      </c>
      <c r="E253">
        <v>-0.92831526576997903</v>
      </c>
      <c r="F253">
        <v>2.83573150619565E-2</v>
      </c>
      <c r="G253">
        <v>-0.195791975125648</v>
      </c>
      <c r="H253">
        <v>7.6842402148730699E-2</v>
      </c>
      <c r="I253">
        <v>1.5615582458017401</v>
      </c>
      <c r="J253">
        <v>0.50935203372484505</v>
      </c>
      <c r="K253">
        <v>0.157210114849095</v>
      </c>
      <c r="L253">
        <v>2.3763129499999999E-3</v>
      </c>
      <c r="M253">
        <v>2.8995209199999998E-3</v>
      </c>
      <c r="N253" s="90">
        <v>2.33563527275733E-5</v>
      </c>
      <c r="O253">
        <v>3.4435793999999998E-4</v>
      </c>
      <c r="P253">
        <v>4.1143199999999999E-4</v>
      </c>
      <c r="Q253">
        <v>1.5973180000000001E-4</v>
      </c>
      <c r="R253" s="90">
        <v>3.0876169869030599E-5</v>
      </c>
      <c r="S253" s="90">
        <v>5.40135913324286E-6</v>
      </c>
      <c r="T253" s="90">
        <v>3.6747000000000002E-6</v>
      </c>
      <c r="U253" s="90">
        <v>2.3839585000000002E-6</v>
      </c>
      <c r="V253" s="90">
        <v>1.1076610000000001E-5</v>
      </c>
      <c r="W253" s="90">
        <v>3.53750399999999E-5</v>
      </c>
      <c r="X253">
        <v>2.5818594899999999E-3</v>
      </c>
      <c r="Y253">
        <v>2.25487374029428E-4</v>
      </c>
      <c r="Z253">
        <v>3.6914067803113602E-3</v>
      </c>
      <c r="AA253">
        <v>8.1264831356341603E-4</v>
      </c>
      <c r="AB253" s="90">
        <v>7.6677159999999996E-5</v>
      </c>
      <c r="AC253">
        <v>3.0638592000000001E-4</v>
      </c>
      <c r="AD253">
        <v>0.19433742115200001</v>
      </c>
      <c r="AE253">
        <v>7.5972969594149897E-2</v>
      </c>
      <c r="AF253">
        <v>2.4745225610000001E-2</v>
      </c>
      <c r="AG253">
        <v>5.1548495727790199E-3</v>
      </c>
      <c r="AH253">
        <v>2.0093999999999902E-3</v>
      </c>
      <c r="AI253">
        <v>7.8510408000000002E-4</v>
      </c>
      <c r="AJ253">
        <v>3.0315055224999998E-2</v>
      </c>
      <c r="AK253">
        <v>2.039210775E-3</v>
      </c>
      <c r="AL253">
        <v>2.2097879249999902E-3</v>
      </c>
      <c r="AM253">
        <v>2.9328589500000001E-3</v>
      </c>
      <c r="AN253">
        <v>1.6289495528770799E-2</v>
      </c>
      <c r="AO253">
        <v>4.2149499915001301E-4</v>
      </c>
      <c r="AP253" s="90">
        <v>1.6378475015089202E-5</v>
      </c>
      <c r="AQ253">
        <v>3.7825265253650398E-4</v>
      </c>
      <c r="AR253">
        <v>2.0025754E-4</v>
      </c>
      <c r="AS253">
        <v>1.23659283570564E-3</v>
      </c>
      <c r="AT253">
        <v>8.4401831249999895E-4</v>
      </c>
      <c r="AU253">
        <v>1.4883197499999999E-4</v>
      </c>
      <c r="AV253" s="90">
        <v>4.7936200000006997E-5</v>
      </c>
      <c r="AW253" s="90">
        <v>4.0148600000006102E-5</v>
      </c>
      <c r="AX253" s="90">
        <v>6.1047679999999993E-5</v>
      </c>
      <c r="AY253" s="90">
        <v>1.705744E-5</v>
      </c>
      <c r="AZ253" s="90">
        <v>3.5092620000006503E-5</v>
      </c>
      <c r="BA253" s="90">
        <v>3.4866875000007503E-5</v>
      </c>
      <c r="BB253">
        <v>1.360264E-4</v>
      </c>
      <c r="BC253" s="90">
        <v>1.7931719754359999E-5</v>
      </c>
      <c r="BD253" s="90">
        <v>7.9751139999999999E-5</v>
      </c>
      <c r="BE253">
        <v>3.0728651000000001E-4</v>
      </c>
      <c r="BF253" s="90">
        <v>1.6873873499999999E-5</v>
      </c>
      <c r="BG253" s="90">
        <v>1.8360000000000001E-6</v>
      </c>
      <c r="BH253">
        <v>0</v>
      </c>
      <c r="BI253">
        <v>0.41749282140466598</v>
      </c>
      <c r="BJ253">
        <v>4.5897490008837E-2</v>
      </c>
    </row>
    <row r="254" spans="1:62" x14ac:dyDescent="0.25">
      <c r="A254">
        <v>2001</v>
      </c>
      <c r="B254">
        <v>9.9446731719452106E-2</v>
      </c>
      <c r="C254">
        <v>0.215175318136513</v>
      </c>
      <c r="D254">
        <v>-0.28977525377826802</v>
      </c>
      <c r="E254">
        <v>-0.92932216604288498</v>
      </c>
      <c r="F254">
        <v>2.9015767727746299E-2</v>
      </c>
      <c r="G254">
        <v>-0.19552423123255</v>
      </c>
      <c r="H254">
        <v>7.7557609342844794E-2</v>
      </c>
      <c r="I254">
        <v>1.58602576923831</v>
      </c>
      <c r="J254">
        <v>0.50874174915152404</v>
      </c>
      <c r="K254">
        <v>0.15965484101813401</v>
      </c>
      <c r="L254">
        <v>2.9629743500000001E-3</v>
      </c>
      <c r="M254">
        <v>3.0315779299999999E-3</v>
      </c>
      <c r="N254" s="90">
        <v>3.0911684862780401E-5</v>
      </c>
      <c r="O254">
        <v>4.3611658999999998E-4</v>
      </c>
      <c r="P254">
        <v>4.9106400000000004E-4</v>
      </c>
      <c r="Q254">
        <v>1.8516679999999901E-4</v>
      </c>
      <c r="R254" s="90">
        <v>3.8527169869030597E-5</v>
      </c>
      <c r="S254" s="90">
        <v>6.6016619153546102E-6</v>
      </c>
      <c r="T254" s="90">
        <v>1.46988E-6</v>
      </c>
      <c r="U254" s="90">
        <v>3.4675759999999998E-6</v>
      </c>
      <c r="V254" s="90">
        <v>1.1076610000000001E-5</v>
      </c>
      <c r="W254" s="90">
        <v>4.0896000000000003E-5</v>
      </c>
      <c r="X254">
        <v>2.6968731999999999E-3</v>
      </c>
      <c r="Y254">
        <v>2.33495494029428E-4</v>
      </c>
      <c r="Z254">
        <v>3.7555888703113601E-3</v>
      </c>
      <c r="AA254">
        <v>8.4397431356341595E-4</v>
      </c>
      <c r="AB254" s="90">
        <v>8.4236880000000005E-5</v>
      </c>
      <c r="AC254">
        <v>3.1266432000000001E-4</v>
      </c>
      <c r="AD254">
        <v>0.194677879872</v>
      </c>
      <c r="AE254">
        <v>7.5494576048549894E-2</v>
      </c>
      <c r="AF254">
        <v>2.4586527980000002E-2</v>
      </c>
      <c r="AG254">
        <v>5.1525156023660701E-3</v>
      </c>
      <c r="AH254">
        <v>2.0290999999999998E-3</v>
      </c>
      <c r="AI254">
        <v>7.8954440000000002E-4</v>
      </c>
      <c r="AJ254">
        <v>3.1580726449999999E-2</v>
      </c>
      <c r="AK254">
        <v>2.2731975E-3</v>
      </c>
      <c r="AL254">
        <v>2.404430955E-3</v>
      </c>
      <c r="AM254">
        <v>2.4422904099999998E-3</v>
      </c>
      <c r="AN254">
        <v>1.61261602487708E-2</v>
      </c>
      <c r="AO254">
        <v>3.7145820285341101E-4</v>
      </c>
      <c r="AP254" s="90">
        <v>1.41557410133056E-5</v>
      </c>
      <c r="AQ254">
        <v>3.6404211224742199E-4</v>
      </c>
      <c r="AR254">
        <v>1.7936366E-4</v>
      </c>
      <c r="AS254">
        <v>1.2606040357056401E-3</v>
      </c>
      <c r="AT254">
        <v>8.5973838749999897E-4</v>
      </c>
      <c r="AU254">
        <v>1.4898782E-4</v>
      </c>
      <c r="AV254" s="90">
        <v>5.0333010000015397E-5</v>
      </c>
      <c r="AW254" s="90">
        <v>4.1982800000013397E-5</v>
      </c>
      <c r="AX254" s="90">
        <v>6.8229759999999999E-5</v>
      </c>
      <c r="AY254" s="90">
        <v>1.7820535999999998E-5</v>
      </c>
      <c r="AZ254" s="90">
        <v>3.6903852000014297E-5</v>
      </c>
      <c r="BA254" s="90">
        <v>3.73772900000166E-5</v>
      </c>
      <c r="BB254">
        <v>1.34475839999999E-4</v>
      </c>
      <c r="BC254" s="90">
        <v>1.768607926308E-5</v>
      </c>
      <c r="BD254" s="90">
        <v>8.2883359999999997E-5</v>
      </c>
      <c r="BE254">
        <v>3.0687748874999999E-4</v>
      </c>
      <c r="BF254" s="90">
        <v>1.7292234E-5</v>
      </c>
      <c r="BG254" s="90">
        <v>1.9719999999999999E-6</v>
      </c>
      <c r="BH254">
        <v>0</v>
      </c>
      <c r="BI254">
        <v>0.42069125192900902</v>
      </c>
      <c r="BJ254">
        <v>4.5831937428281198E-2</v>
      </c>
    </row>
    <row r="255" spans="1:62" x14ac:dyDescent="0.25">
      <c r="A255">
        <v>2002</v>
      </c>
      <c r="B255">
        <v>0.104735330352264</v>
      </c>
      <c r="C255">
        <v>0.22219952368448301</v>
      </c>
      <c r="D255">
        <v>-0.30472811348854101</v>
      </c>
      <c r="E255">
        <v>-0.99795680920596097</v>
      </c>
      <c r="F255">
        <v>2.8468965603090399E-2</v>
      </c>
      <c r="G255">
        <v>-0.194653131669104</v>
      </c>
      <c r="H255">
        <v>8.3177820888127696E-2</v>
      </c>
      <c r="I255">
        <v>1.6164442821818099</v>
      </c>
      <c r="J255">
        <v>0.50906117067434398</v>
      </c>
      <c r="K255">
        <v>0.16176431057171101</v>
      </c>
      <c r="L255">
        <v>3.60312055E-3</v>
      </c>
      <c r="M255">
        <v>3.1622971699999999E-3</v>
      </c>
      <c r="N255" s="90">
        <v>4.2142583982682799E-5</v>
      </c>
      <c r="O255">
        <v>5.3652509999999997E-4</v>
      </c>
      <c r="P255">
        <v>5.8514400000000001E-4</v>
      </c>
      <c r="Q255">
        <v>2.2179320000000001E-4</v>
      </c>
      <c r="R255" s="90">
        <v>4.72711698690306E-5</v>
      </c>
      <c r="S255" s="90">
        <v>8.1020407358211796E-6</v>
      </c>
      <c r="T255" s="90">
        <v>7.3493999999999999E-7</v>
      </c>
      <c r="U255" s="90">
        <v>5.6348109999999999E-6</v>
      </c>
      <c r="V255" s="90">
        <v>1.3577779999999999E-5</v>
      </c>
      <c r="W255" s="90">
        <v>4.7234880000000003E-5</v>
      </c>
      <c r="X255">
        <v>2.81925232E-3</v>
      </c>
      <c r="Y255">
        <v>2.4445397402942802E-4</v>
      </c>
      <c r="Z255">
        <v>3.8211512203113599E-3</v>
      </c>
      <c r="AA255">
        <v>8.7477821356341597E-4</v>
      </c>
      <c r="AB255" s="90">
        <v>9.2336580000000005E-5</v>
      </c>
      <c r="AC255">
        <v>3.1957056000000002E-4</v>
      </c>
      <c r="AD255">
        <v>0.19485348489599999</v>
      </c>
      <c r="AE255">
        <v>7.4925457746599894E-2</v>
      </c>
      <c r="AF255">
        <v>2.4364230729999999E-2</v>
      </c>
      <c r="AG255">
        <v>5.1475792882700998E-3</v>
      </c>
      <c r="AH255">
        <v>2.0438750000000001E-3</v>
      </c>
      <c r="AI255">
        <v>7.9481727999999895E-4</v>
      </c>
      <c r="AJ255">
        <v>3.2724396250000003E-2</v>
      </c>
      <c r="AK255">
        <v>2.4864603749999901E-3</v>
      </c>
      <c r="AL255">
        <v>2.5594495349999902E-3</v>
      </c>
      <c r="AM255">
        <v>2.0349461999999998E-3</v>
      </c>
      <c r="AN255">
        <v>1.59538523287708E-2</v>
      </c>
      <c r="AO255">
        <v>3.8277086162172199E-4</v>
      </c>
      <c r="AP255" s="90">
        <v>1.2557668894532701E-5</v>
      </c>
      <c r="AQ255">
        <v>4.1715511853834201E-4</v>
      </c>
      <c r="AR255">
        <v>1.758323E-4</v>
      </c>
      <c r="AS255">
        <v>1.2759111757056399E-3</v>
      </c>
      <c r="AT255">
        <v>8.7593006474999901E-4</v>
      </c>
      <c r="AU255">
        <v>1.4867613000000001E-4</v>
      </c>
      <c r="AV255" s="90">
        <v>5.2545450000006597E-5</v>
      </c>
      <c r="AW255" s="90">
        <v>4.3409400000005697E-5</v>
      </c>
      <c r="AX255" s="90">
        <v>7.1820800000000002E-5</v>
      </c>
      <c r="AY255" s="90">
        <v>1.8583632E-5</v>
      </c>
      <c r="AZ255" s="90">
        <v>3.8488680000005999E-5</v>
      </c>
      <c r="BA255" s="90">
        <v>3.9608770000006997E-5</v>
      </c>
      <c r="BB255">
        <v>1.3278431999999999E-4</v>
      </c>
      <c r="BC255" s="90">
        <v>1.71948E-5</v>
      </c>
      <c r="BD255" s="90">
        <v>8.6015579999999995E-5</v>
      </c>
      <c r="BE255">
        <v>3.0565836744899999E-4</v>
      </c>
      <c r="BF255" s="90">
        <v>1.8686769000000001E-5</v>
      </c>
      <c r="BG255" s="90">
        <v>2.176E-6</v>
      </c>
      <c r="BH255">
        <v>0</v>
      </c>
      <c r="BI255">
        <v>0.43347805187744298</v>
      </c>
      <c r="BJ255">
        <v>4.5871594321414202E-2</v>
      </c>
    </row>
    <row r="256" spans="1:62" x14ac:dyDescent="0.25">
      <c r="A256">
        <v>2003</v>
      </c>
      <c r="B256">
        <v>4.3362625274139602E-2</v>
      </c>
      <c r="C256">
        <v>0.20535269446804999</v>
      </c>
      <c r="D256">
        <v>-0.31950420636471699</v>
      </c>
      <c r="E256">
        <v>-1.0234908216618199</v>
      </c>
      <c r="F256">
        <v>2.9491774355165701E-2</v>
      </c>
      <c r="G256">
        <v>-0.19413322095438701</v>
      </c>
      <c r="H256">
        <v>8.4352060984166005E-2</v>
      </c>
      <c r="I256">
        <v>1.65512706540646</v>
      </c>
      <c r="J256">
        <v>0.51064971754021904</v>
      </c>
      <c r="K256">
        <v>0.16405858608568799</v>
      </c>
      <c r="L256">
        <v>4.29574871E-3</v>
      </c>
      <c r="M256">
        <v>3.29913193E-3</v>
      </c>
      <c r="N256" s="90">
        <v>5.7661644584729602E-5</v>
      </c>
      <c r="O256">
        <v>6.57973809999999E-4</v>
      </c>
      <c r="P256">
        <v>6.8838000000000005E-4</v>
      </c>
      <c r="Q256">
        <v>2.6350659999999998E-4</v>
      </c>
      <c r="R256" s="90">
        <v>5.6834919869030602E-5</v>
      </c>
      <c r="S256" s="90">
        <v>9.6024196491285002E-6</v>
      </c>
      <c r="T256" s="90">
        <v>1.004418E-5</v>
      </c>
      <c r="U256" s="90">
        <v>1.3436857000000001E-5</v>
      </c>
      <c r="V256" s="90">
        <v>1.929474E-5</v>
      </c>
      <c r="W256" s="90">
        <v>5.4596160000000001E-5</v>
      </c>
      <c r="X256">
        <v>2.94219801E-3</v>
      </c>
      <c r="Y256">
        <v>2.5857355402942803E-4</v>
      </c>
      <c r="Z256">
        <v>3.89282615031136E-3</v>
      </c>
      <c r="AA256">
        <v>9.0427686356341595E-4</v>
      </c>
      <c r="AB256">
        <v>1.0016629E-4</v>
      </c>
      <c r="AC256">
        <v>3.2679071999999998E-4</v>
      </c>
      <c r="AD256">
        <v>0.194792560704</v>
      </c>
      <c r="AE256">
        <v>7.4300497550999905E-2</v>
      </c>
      <c r="AF256">
        <v>2.4140727800000001E-2</v>
      </c>
      <c r="AG256">
        <v>5.1537490669642701E-3</v>
      </c>
      <c r="AH256">
        <v>2.0512625E-3</v>
      </c>
      <c r="AI256">
        <v>8.0009015999999995E-4</v>
      </c>
      <c r="AJ256">
        <v>3.3814496625000003E-2</v>
      </c>
      <c r="AK256">
        <v>2.6690390999999998E-3</v>
      </c>
      <c r="AL256">
        <v>2.6863444199999999E-3</v>
      </c>
      <c r="AM256">
        <v>1.6994995499999999E-3</v>
      </c>
      <c r="AN256">
        <v>1.5793175608770801E-2</v>
      </c>
      <c r="AO256">
        <v>3.9154440927507099E-4</v>
      </c>
      <c r="AP256" s="90">
        <v>1.17345190756902E-5</v>
      </c>
      <c r="AQ256">
        <v>4.3361887722157E-4</v>
      </c>
      <c r="AR256">
        <v>1.7995222E-4</v>
      </c>
      <c r="AS256">
        <v>1.28641607570564E-3</v>
      </c>
      <c r="AT256">
        <v>8.8901889862499895E-4</v>
      </c>
      <c r="AU256">
        <v>1.47896905E-4</v>
      </c>
      <c r="AV256" s="90">
        <v>5.4389150000017999E-5</v>
      </c>
      <c r="AW256" s="90">
        <v>4.4428400000014999E-5</v>
      </c>
      <c r="AX256" s="90">
        <v>7.5411840000000005E-5</v>
      </c>
      <c r="AY256" s="90">
        <v>1.9346727999999999E-5</v>
      </c>
      <c r="AZ256" s="90">
        <v>4.0299912000016598E-5</v>
      </c>
      <c r="BA256" s="90">
        <v>4.1561315000019298E-5</v>
      </c>
      <c r="BB256">
        <v>1.3123375999999999E-4</v>
      </c>
      <c r="BC256" s="90">
        <v>1.6703520982559999E-5</v>
      </c>
      <c r="BD256" s="90">
        <v>8.9208034999999999E-5</v>
      </c>
      <c r="BE256">
        <v>3.0443930564199998E-4</v>
      </c>
      <c r="BF256" s="90">
        <v>2.0499664499999999E-5</v>
      </c>
      <c r="BG256" s="90">
        <v>2.3800000000000001E-6</v>
      </c>
      <c r="BH256">
        <v>0</v>
      </c>
      <c r="BI256">
        <v>0.43664983145089997</v>
      </c>
      <c r="BJ256">
        <v>4.6056051633098997E-2</v>
      </c>
    </row>
    <row r="257" spans="1:62" x14ac:dyDescent="0.25">
      <c r="A257">
        <v>2004</v>
      </c>
      <c r="B257">
        <v>1.6576419219452101E-2</v>
      </c>
      <c r="C257">
        <v>0.21689557238585799</v>
      </c>
      <c r="D257">
        <v>-0.31931890698916698</v>
      </c>
      <c r="E257">
        <v>-1.0262717242955</v>
      </c>
      <c r="F257">
        <v>3.3543080113722402E-2</v>
      </c>
      <c r="G257">
        <v>-0.19399097999999901</v>
      </c>
      <c r="H257">
        <v>8.7103072912797799E-2</v>
      </c>
      <c r="I257">
        <v>1.6820764781133499</v>
      </c>
      <c r="J257">
        <v>0.51037852509688597</v>
      </c>
      <c r="K257">
        <v>0.16619384887544</v>
      </c>
      <c r="L257">
        <v>5.0135314399999999E-3</v>
      </c>
      <c r="M257">
        <v>3.46119321E-3</v>
      </c>
      <c r="N257" s="90">
        <v>8.5673022741594799E-5</v>
      </c>
      <c r="O257">
        <v>7.8678658999999996E-4</v>
      </c>
      <c r="P257">
        <v>8.0950800000000002E-4</v>
      </c>
      <c r="Q257">
        <v>3.1875141999999999E-4</v>
      </c>
      <c r="R257" s="90">
        <v>6.8584669869030599E-5</v>
      </c>
      <c r="S257" s="90">
        <v>1.11027985759427E-5</v>
      </c>
      <c r="T257" s="90">
        <v>3.699198E-5</v>
      </c>
      <c r="U257" s="90">
        <v>2.79573315E-5</v>
      </c>
      <c r="V257" s="90">
        <v>2.5726319999999999E-5</v>
      </c>
      <c r="W257" s="90">
        <v>6.3184320000000006E-5</v>
      </c>
      <c r="X257">
        <v>3.0716592549999999E-3</v>
      </c>
      <c r="Y257">
        <v>2.7458979402942798E-4</v>
      </c>
      <c r="Z257">
        <v>3.9704822069780302E-3</v>
      </c>
      <c r="AA257">
        <v>9.3360148023008199E-4</v>
      </c>
      <c r="AB257">
        <v>1.09525943333333E-4</v>
      </c>
      <c r="AC257">
        <v>3.3432479999999999E-4</v>
      </c>
      <c r="AD257">
        <v>0.19463129078399999</v>
      </c>
      <c r="AE257">
        <v>7.3713058417800001E-2</v>
      </c>
      <c r="AF257">
        <v>2.3886027899999999E-2</v>
      </c>
      <c r="AG257">
        <v>5.1524187774999999E-3</v>
      </c>
      <c r="AH257">
        <v>2.0545458333333299E-3</v>
      </c>
      <c r="AI257">
        <v>8.1070529999999999E-4</v>
      </c>
      <c r="AJ257">
        <v>3.4838196575000001E-2</v>
      </c>
      <c r="AK257">
        <v>2.7841448249999999E-3</v>
      </c>
      <c r="AL257">
        <v>2.8172983949999999E-3</v>
      </c>
      <c r="AM257">
        <v>1.4124579000000001E-3</v>
      </c>
      <c r="AN257">
        <v>1.5629175688770799E-2</v>
      </c>
      <c r="AO257">
        <v>3.6188550333333302E-4</v>
      </c>
      <c r="AP257" s="90">
        <v>1.14056918263112E-5</v>
      </c>
      <c r="AQ257">
        <v>4.2425392369455902E-4</v>
      </c>
      <c r="AR257">
        <v>1.7171238E-4</v>
      </c>
      <c r="AS257">
        <v>1.29737118570564E-3</v>
      </c>
      <c r="AT257">
        <v>9.0920956530096599E-4</v>
      </c>
      <c r="AU257">
        <v>1.5056590832064799E-4</v>
      </c>
      <c r="AV257" s="90">
        <v>5.6048480000009503E-5</v>
      </c>
      <c r="AW257" s="90">
        <v>4.5651200000007699E-5</v>
      </c>
      <c r="AX257" s="90">
        <v>7.9002879999999994E-5</v>
      </c>
      <c r="AY257" s="90">
        <v>2.0109823999999899E-5</v>
      </c>
      <c r="AZ257" s="90">
        <v>4.1884740000008801E-5</v>
      </c>
      <c r="BA257" s="90">
        <v>4.2955990000010103E-5</v>
      </c>
      <c r="BB257">
        <v>1.2982415999999999E-4</v>
      </c>
      <c r="BC257" s="90">
        <v>1.645788049128E-5</v>
      </c>
      <c r="BD257" s="90">
        <v>9.2520960000000001E-5</v>
      </c>
      <c r="BE257">
        <v>3.0550169000000002E-4</v>
      </c>
      <c r="BF257" s="90">
        <v>2.4543816000000001E-5</v>
      </c>
      <c r="BG257" s="90">
        <v>2.5840000000000002E-6</v>
      </c>
      <c r="BH257">
        <v>2.5901249999999999E-4</v>
      </c>
      <c r="BI257">
        <v>0.44477932035059198</v>
      </c>
      <c r="BJ257">
        <v>4.6028551204435199E-2</v>
      </c>
    </row>
    <row r="258" spans="1:62" x14ac:dyDescent="0.25">
      <c r="A258">
        <v>2005</v>
      </c>
      <c r="B258">
        <v>-9.8821745305478007E-3</v>
      </c>
      <c r="C258">
        <v>0.18971118557701599</v>
      </c>
      <c r="D258">
        <v>-0.33349494449691602</v>
      </c>
      <c r="E258">
        <v>-1.0560029071604899</v>
      </c>
      <c r="F258">
        <v>3.5235940452188898E-2</v>
      </c>
      <c r="G258">
        <v>-0.193827728375396</v>
      </c>
      <c r="H258">
        <v>8.9966910411266102E-2</v>
      </c>
      <c r="I258">
        <v>1.71233253067546</v>
      </c>
      <c r="J258">
        <v>0.50958088228488296</v>
      </c>
      <c r="K258">
        <v>0.16851318728210299</v>
      </c>
      <c r="L258">
        <v>5.7738512999999997E-3</v>
      </c>
      <c r="M258">
        <v>3.64332104E-3</v>
      </c>
      <c r="N258">
        <v>1.21129516074928E-4</v>
      </c>
      <c r="O258">
        <v>9.2693769999999901E-4</v>
      </c>
      <c r="P258">
        <v>9.4457999999999999E-4</v>
      </c>
      <c r="Q258">
        <v>3.7613278000000002E-4</v>
      </c>
      <c r="R258" s="90">
        <v>8.3066919869030496E-5</v>
      </c>
      <c r="S258" s="90">
        <v>1.26031773023733E-5</v>
      </c>
      <c r="T258" s="90">
        <v>8.5987979999999894E-5</v>
      </c>
      <c r="U258" s="90">
        <v>4.7462446499999999E-5</v>
      </c>
      <c r="V258" s="90">
        <v>3.322983E-5</v>
      </c>
      <c r="W258" s="90">
        <v>7.3203839999999907E-5</v>
      </c>
      <c r="X258">
        <v>3.1991375050000001E-3</v>
      </c>
      <c r="Y258">
        <v>2.8447701236276201E-4</v>
      </c>
      <c r="Z258">
        <v>4.0368168453113603E-3</v>
      </c>
      <c r="AA258">
        <v>9.5718299689674896E-4</v>
      </c>
      <c r="AB258">
        <v>1.16095699999999E-4</v>
      </c>
      <c r="AC258">
        <v>3.4280063999999997E-4</v>
      </c>
      <c r="AD258">
        <v>0.19436967513600001</v>
      </c>
      <c r="AE258">
        <v>7.3111109186249898E-2</v>
      </c>
      <c r="AF258">
        <v>2.3707135130000001E-2</v>
      </c>
      <c r="AG258">
        <v>5.1196105837499999E-3</v>
      </c>
      <c r="AH258">
        <v>2.0556744791666599E-3</v>
      </c>
      <c r="AI258">
        <v>8.1764330000000005E-4</v>
      </c>
      <c r="AJ258">
        <v>3.6077350399999999E-2</v>
      </c>
      <c r="AK258">
        <v>2.8395690749999998E-3</v>
      </c>
      <c r="AL258">
        <v>2.9286334349999999E-3</v>
      </c>
      <c r="AM258">
        <v>1.18117881E-3</v>
      </c>
      <c r="AN258">
        <v>1.54705759687708E-2</v>
      </c>
      <c r="AO258">
        <v>3.88652155E-4</v>
      </c>
      <c r="AP258" s="90">
        <v>1.18180471423531E-5</v>
      </c>
      <c r="AQ258">
        <v>4.5517344627267698E-4</v>
      </c>
      <c r="AR258">
        <v>1.7090310999999999E-4</v>
      </c>
      <c r="AS258">
        <v>1.3027737057056401E-3</v>
      </c>
      <c r="AT258">
        <v>9.1763689218112596E-4</v>
      </c>
      <c r="AU258">
        <v>1.5009256570291E-4</v>
      </c>
      <c r="AV258" s="90">
        <v>5.7523440000002902E-5</v>
      </c>
      <c r="AW258" s="90">
        <v>4.6466400000002398E-5</v>
      </c>
      <c r="AX258" s="90">
        <v>8.2593919999999997E-5</v>
      </c>
      <c r="AY258" s="90">
        <v>2.0872919999999999E-5</v>
      </c>
      <c r="AZ258" s="90">
        <v>4.3469568000002697E-5</v>
      </c>
      <c r="BA258" s="90">
        <v>4.4629600000006902E-5</v>
      </c>
      <c r="BB258">
        <v>1.2855551999999999E-4</v>
      </c>
      <c r="BC258" s="90">
        <v>1.645788049128E-5</v>
      </c>
      <c r="BD258" s="90">
        <v>9.5894119999999995E-5</v>
      </c>
      <c r="BE258">
        <v>3.1085614999999998E-4</v>
      </c>
      <c r="BF258" s="90">
        <v>3.0540316499999998E-5</v>
      </c>
      <c r="BG258" s="90">
        <v>2.8559999999999998E-6</v>
      </c>
      <c r="BH258">
        <v>2.69373E-4</v>
      </c>
      <c r="BI258">
        <v>0.45025395036975602</v>
      </c>
      <c r="BJ258">
        <v>4.5941411556774801E-2</v>
      </c>
    </row>
    <row r="259" spans="1:62" x14ac:dyDescent="0.25">
      <c r="A259">
        <v>2006</v>
      </c>
      <c r="B259">
        <v>-1.5888400116485301E-2</v>
      </c>
      <c r="C259">
        <v>0.171699347145816</v>
      </c>
      <c r="D259">
        <v>-0.34417683472729799</v>
      </c>
      <c r="E259">
        <v>-1.07001073859572</v>
      </c>
      <c r="F259">
        <v>3.6701711761344499E-2</v>
      </c>
      <c r="G259">
        <v>-0.192803125248697</v>
      </c>
      <c r="H259">
        <v>8.9070783928886496E-2</v>
      </c>
      <c r="I259">
        <v>1.74451416115827</v>
      </c>
      <c r="J259">
        <v>0.50962859619390899</v>
      </c>
      <c r="K259">
        <v>0.171248459255984</v>
      </c>
      <c r="L259">
        <v>6.5025817000000001E-3</v>
      </c>
      <c r="M259">
        <v>3.8443687599999999E-3</v>
      </c>
      <c r="N259">
        <v>1.6207442940826099E-4</v>
      </c>
      <c r="O259">
        <v>1.08415475E-3</v>
      </c>
      <c r="P259">
        <v>1.098468E-3</v>
      </c>
      <c r="Q259">
        <v>4.4409510000000002E-4</v>
      </c>
      <c r="R259" s="90">
        <v>9.9735169869030605E-5</v>
      </c>
      <c r="S259" s="90">
        <v>1.53009006874185E-5</v>
      </c>
      <c r="T259">
        <v>1.4796792E-4</v>
      </c>
      <c r="U259" s="90">
        <v>6.8918073E-5</v>
      </c>
      <c r="V259" s="90">
        <v>4.0733340000000001E-5</v>
      </c>
      <c r="W259" s="90">
        <v>8.4859199999999996E-5</v>
      </c>
      <c r="X259">
        <v>3.3345477349999999E-3</v>
      </c>
      <c r="Y259">
        <v>3.00089334029428E-4</v>
      </c>
      <c r="Z259">
        <v>4.10200126697803E-3</v>
      </c>
      <c r="AA259">
        <v>9.7784945523008196E-4</v>
      </c>
      <c r="AB259">
        <v>1.2406040500000001E-4</v>
      </c>
      <c r="AC259">
        <v>3.5190432000000002E-4</v>
      </c>
      <c r="AD259">
        <v>0.19382135740799999</v>
      </c>
      <c r="AE259">
        <v>7.2472957992149895E-2</v>
      </c>
      <c r="AF259">
        <v>2.3522666090000002E-2</v>
      </c>
      <c r="AG259">
        <v>5.0961929987499996E-3</v>
      </c>
      <c r="AH259">
        <v>2.0597991666666598E-3</v>
      </c>
      <c r="AI259">
        <v>8.2624642000000005E-4</v>
      </c>
      <c r="AJ259">
        <v>3.7504157599999997E-2</v>
      </c>
      <c r="AK259">
        <v>2.9132271E-3</v>
      </c>
      <c r="AL259">
        <v>3.0835553699999998E-3</v>
      </c>
      <c r="AM259">
        <v>9.8762335000000009E-4</v>
      </c>
      <c r="AN259">
        <v>1.5285141408770801E-2</v>
      </c>
      <c r="AO259">
        <v>3.5510947499999999E-4</v>
      </c>
      <c r="AP259" s="90">
        <v>1.08259835385771E-5</v>
      </c>
      <c r="AQ259">
        <v>4.6129611423459702E-4</v>
      </c>
      <c r="AR259">
        <v>1.7171238E-4</v>
      </c>
      <c r="AS259">
        <v>1.2985717457056399E-3</v>
      </c>
      <c r="AT259">
        <v>9.2794713406836604E-4</v>
      </c>
      <c r="AU259">
        <v>1.4838822143863699E-4</v>
      </c>
      <c r="AV259" s="90">
        <v>5.8814029999994401E-5</v>
      </c>
      <c r="AW259" s="90">
        <v>4.7281599999995499E-5</v>
      </c>
      <c r="AX259" s="90">
        <v>8.618496E-5</v>
      </c>
      <c r="AY259" s="90">
        <v>2.1636016000000001E-5</v>
      </c>
      <c r="AZ259" s="90">
        <v>4.5054395999994697E-5</v>
      </c>
      <c r="BA259" s="90">
        <v>4.5466405000007802E-5</v>
      </c>
      <c r="BB259">
        <v>1.2770975999999999E-4</v>
      </c>
      <c r="BC259" s="90">
        <v>1.621224E-5</v>
      </c>
      <c r="BD259" s="90">
        <v>9.7881874999999994E-5</v>
      </c>
      <c r="BE259">
        <v>3.0550169000000002E-4</v>
      </c>
      <c r="BF259" s="90">
        <v>3.7094630999999899E-5</v>
      </c>
      <c r="BG259" s="90">
        <v>3.264E-6</v>
      </c>
      <c r="BH259">
        <v>2.7351719999999999E-4</v>
      </c>
      <c r="BI259">
        <v>0.45662845982941302</v>
      </c>
      <c r="BJ259">
        <v>4.5951171900761E-2</v>
      </c>
    </row>
    <row r="260" spans="1:62" x14ac:dyDescent="0.25">
      <c r="A260">
        <v>2007</v>
      </c>
      <c r="B260">
        <v>-2.7401632538360299E-2</v>
      </c>
      <c r="C260">
        <v>0.158918980412004</v>
      </c>
      <c r="D260">
        <v>-0.33057707955365601</v>
      </c>
      <c r="E260">
        <v>-1.05602911783377</v>
      </c>
      <c r="F260">
        <v>3.8577903200797299E-2</v>
      </c>
      <c r="G260">
        <v>-0.19175421150408301</v>
      </c>
      <c r="H260">
        <v>9.1431998351338806E-2</v>
      </c>
      <c r="I260">
        <v>1.77034685300192</v>
      </c>
      <c r="J260">
        <v>0.51226953668863695</v>
      </c>
      <c r="K260">
        <v>0.173658473256664</v>
      </c>
      <c r="L260">
        <v>7.2386662600000002E-3</v>
      </c>
      <c r="M260">
        <v>4.0180877499999997E-3</v>
      </c>
      <c r="N260">
        <v>2.1283534940826101E-4</v>
      </c>
      <c r="O260">
        <v>1.28520555E-3</v>
      </c>
      <c r="P260">
        <v>1.260756E-3</v>
      </c>
      <c r="Q260">
        <v>5.1999313999999896E-4</v>
      </c>
      <c r="R260">
        <v>1.1749641986902999E-4</v>
      </c>
      <c r="S260" s="90">
        <v>1.6712666666666599E-5</v>
      </c>
      <c r="T260">
        <v>2.0551780500000001E-4</v>
      </c>
      <c r="U260" s="90">
        <v>8.8423187999999998E-5</v>
      </c>
      <c r="V260" s="90">
        <v>4.8236850000000002E-5</v>
      </c>
      <c r="W260" s="90">
        <v>9.8354879999999994E-5</v>
      </c>
      <c r="X260">
        <v>3.4895046300000001E-3</v>
      </c>
      <c r="Y260">
        <v>3.1122343069609501E-4</v>
      </c>
      <c r="Z260">
        <v>4.1772172211447002E-3</v>
      </c>
      <c r="AA260">
        <v>1.0047811135634099E-3</v>
      </c>
      <c r="AB260">
        <v>1.2968519666666599E-4</v>
      </c>
      <c r="AC260">
        <v>3.6132191999999899E-4</v>
      </c>
      <c r="AD260">
        <v>0.19305084556800001</v>
      </c>
      <c r="AE260">
        <v>7.1852101662749995E-2</v>
      </c>
      <c r="AF260">
        <v>2.32801737E-2</v>
      </c>
      <c r="AG260">
        <v>5.10495494749999E-3</v>
      </c>
      <c r="AH260">
        <v>2.05743927083333E-3</v>
      </c>
      <c r="AI260">
        <v>8.2666269999999897E-4</v>
      </c>
      <c r="AJ260">
        <v>3.9181383149999999E-2</v>
      </c>
      <c r="AK260">
        <v>3.01789057499999E-3</v>
      </c>
      <c r="AL260">
        <v>3.279068205E-3</v>
      </c>
      <c r="AM260">
        <v>8.2511162999999998E-4</v>
      </c>
      <c r="AN260">
        <v>1.50973806087708E-2</v>
      </c>
      <c r="AO260">
        <v>3.9765954666666698E-4</v>
      </c>
      <c r="AP260" s="90">
        <v>1.01756109279294E-5</v>
      </c>
      <c r="AQ260">
        <v>4.9579513804872701E-4</v>
      </c>
      <c r="AR260">
        <v>1.8819206000000001E-4</v>
      </c>
      <c r="AS260">
        <v>1.2885170557056401E-3</v>
      </c>
      <c r="AT260">
        <v>9.3847252054974403E-4</v>
      </c>
      <c r="AU260">
        <v>1.4677443525078099E-4</v>
      </c>
      <c r="AV260" s="90">
        <v>5.9920249999991502E-5</v>
      </c>
      <c r="AW260" s="90">
        <v>4.7892999999992997E-5</v>
      </c>
      <c r="AX260" s="90">
        <v>8.9776000000000002E-5</v>
      </c>
      <c r="AY260" s="90">
        <v>2.2399112E-5</v>
      </c>
      <c r="AZ260" s="90">
        <v>4.6639223999991602E-5</v>
      </c>
      <c r="BA260" s="90">
        <v>4.6582144999990898E-5</v>
      </c>
      <c r="BB260">
        <v>1.2714591999999901E-4</v>
      </c>
      <c r="BC260" s="90">
        <v>1.621224E-5</v>
      </c>
      <c r="BD260" s="90">
        <v>9.8183049999999995E-5</v>
      </c>
      <c r="BE260">
        <v>3.0520421999999999E-4</v>
      </c>
      <c r="BF260" s="90">
        <v>4.2951677999999997E-5</v>
      </c>
      <c r="BG260" s="90">
        <v>3.9439999999999998E-6</v>
      </c>
      <c r="BH260">
        <v>2.7973350000000001E-4</v>
      </c>
      <c r="BI260">
        <v>0.46132576595344599</v>
      </c>
      <c r="BJ260">
        <v>4.6256006788275197E-2</v>
      </c>
    </row>
    <row r="261" spans="1:62" x14ac:dyDescent="0.25">
      <c r="A261">
        <v>2008</v>
      </c>
      <c r="B261">
        <v>-2.9882125702422799E-2</v>
      </c>
      <c r="C261">
        <v>0.17601340062605</v>
      </c>
      <c r="D261">
        <v>-0.31563116744265801</v>
      </c>
      <c r="E261">
        <v>-1.01561623888756</v>
      </c>
      <c r="F261">
        <v>3.9346345713622902E-2</v>
      </c>
      <c r="G261">
        <v>-0.19120704786375101</v>
      </c>
      <c r="H261">
        <v>8.7961750106681696E-2</v>
      </c>
      <c r="I261">
        <v>1.8015007636678899</v>
      </c>
      <c r="J261">
        <v>0.51471073842416204</v>
      </c>
      <c r="K261">
        <v>0.17657178358789899</v>
      </c>
      <c r="L261">
        <v>7.9947240500000006E-3</v>
      </c>
      <c r="M261">
        <v>4.17651794E-3</v>
      </c>
      <c r="N261">
        <v>2.6843462274159398E-4</v>
      </c>
      <c r="O261">
        <v>1.51769976E-3</v>
      </c>
      <c r="P261">
        <v>1.4434560000000001E-3</v>
      </c>
      <c r="Q261">
        <v>5.7976538999999995E-4</v>
      </c>
      <c r="R261">
        <v>1.3607741986903E-4</v>
      </c>
      <c r="S261" s="90">
        <v>1.855106E-5</v>
      </c>
      <c r="T261">
        <v>2.5261521000000001E-4</v>
      </c>
      <c r="U261">
        <v>1.042440035E-4</v>
      </c>
      <c r="V261" s="90">
        <v>5.6097670000000001E-5</v>
      </c>
      <c r="W261">
        <v>1.1389536E-4</v>
      </c>
      <c r="X261">
        <v>3.6512603649999898E-3</v>
      </c>
      <c r="Y261">
        <v>3.1965303069609501E-4</v>
      </c>
      <c r="Z261">
        <v>4.2443734428113597E-3</v>
      </c>
      <c r="AA261">
        <v>1.0285584177300801E-3</v>
      </c>
      <c r="AB261">
        <v>1.3526499000000001E-4</v>
      </c>
      <c r="AC261">
        <v>3.7168127999999997E-4</v>
      </c>
      <c r="AD261">
        <v>0.19222299331199999</v>
      </c>
      <c r="AE261">
        <v>7.1275948161599906E-2</v>
      </c>
      <c r="AF261">
        <v>2.3057876450000001E-2</v>
      </c>
      <c r="AG261">
        <v>5.1265651350000004E-3</v>
      </c>
      <c r="AH261">
        <v>2.0606610416666598E-3</v>
      </c>
      <c r="AI261">
        <v>8.3082550000000005E-4</v>
      </c>
      <c r="AJ261">
        <v>4.0915385875000002E-2</v>
      </c>
      <c r="AK261">
        <v>3.1084971749999902E-3</v>
      </c>
      <c r="AL261">
        <v>3.5053141500000001E-3</v>
      </c>
      <c r="AM261">
        <v>6.9267554999999999E-4</v>
      </c>
      <c r="AN261">
        <v>1.4906047368770801E-2</v>
      </c>
      <c r="AO261">
        <v>4.10078835E-4</v>
      </c>
      <c r="AP261" s="90">
        <v>9.1952608100900699E-6</v>
      </c>
      <c r="AQ261">
        <v>5.6206865841405905E-4</v>
      </c>
      <c r="AR261">
        <v>1.8179146999999999E-4</v>
      </c>
      <c r="AS261">
        <v>1.27396026570564E-3</v>
      </c>
      <c r="AT261">
        <v>9.47622888641257E-4</v>
      </c>
      <c r="AU261">
        <v>1.45356315354343E-4</v>
      </c>
      <c r="AV261" s="90">
        <v>6.0842099999998101E-5</v>
      </c>
      <c r="AW261" s="90">
        <v>4.8708199999998301E-5</v>
      </c>
      <c r="AX261" s="90">
        <v>8.9776000000000002E-5</v>
      </c>
      <c r="AY261" s="90">
        <v>2.3162207999999998E-5</v>
      </c>
      <c r="AZ261" s="90">
        <v>4.8450455999997797E-5</v>
      </c>
      <c r="BA261" s="90">
        <v>4.74189499999981E-5</v>
      </c>
      <c r="BB261">
        <v>1.2658208000000001E-4</v>
      </c>
      <c r="BC261" s="90">
        <v>1.621224E-5</v>
      </c>
      <c r="BD261" s="90">
        <v>9.8183049999999995E-5</v>
      </c>
      <c r="BE261">
        <v>3.0817892E-4</v>
      </c>
      <c r="BF261" s="90">
        <v>4.4067305999999899E-5</v>
      </c>
      <c r="BG261" s="90">
        <v>4.6920000000000001E-6</v>
      </c>
      <c r="BH261">
        <v>2.5901249999999999E-4</v>
      </c>
      <c r="BI261">
        <v>0.45666989916318002</v>
      </c>
      <c r="BJ261">
        <v>4.6539562367279103E-2</v>
      </c>
    </row>
    <row r="262" spans="1:62" x14ac:dyDescent="0.25">
      <c r="A262">
        <v>2009</v>
      </c>
      <c r="B262">
        <v>-2.99445280461728E-2</v>
      </c>
      <c r="C262">
        <v>0.14656463280565901</v>
      </c>
      <c r="D262">
        <v>-0.28796040866712702</v>
      </c>
      <c r="E262">
        <v>-0.96533828757532403</v>
      </c>
      <c r="F262">
        <v>3.8287852839907398E-2</v>
      </c>
      <c r="G262">
        <v>-0.19081649243599499</v>
      </c>
      <c r="H262">
        <v>8.4854560088841499E-2</v>
      </c>
      <c r="I262">
        <v>1.8231577432539501</v>
      </c>
      <c r="J262">
        <v>0.51657563809377904</v>
      </c>
      <c r="K262">
        <v>0.17883647928794699</v>
      </c>
      <c r="L262">
        <v>8.7745157200000007E-3</v>
      </c>
      <c r="M262">
        <v>4.3123971500000002E-3</v>
      </c>
      <c r="N262">
        <v>3.2567763607492799E-4</v>
      </c>
      <c r="O262">
        <v>1.7692470399999899E-3</v>
      </c>
      <c r="P262">
        <v>1.6317839999999901E-3</v>
      </c>
      <c r="Q262">
        <v>6.0174122999999999E-4</v>
      </c>
      <c r="R262">
        <v>1.5684441986903001E-4</v>
      </c>
      <c r="S262" s="90">
        <v>2.0911724166666601E-5</v>
      </c>
      <c r="T262">
        <v>2.9054628E-4</v>
      </c>
      <c r="U262">
        <v>1.2273393999999999E-4</v>
      </c>
      <c r="V262" s="90">
        <v>6.3243869999999997E-5</v>
      </c>
      <c r="W262">
        <v>1.3086719999999999E-4</v>
      </c>
      <c r="X262">
        <v>3.8079169700000002E-3</v>
      </c>
      <c r="Y262">
        <v>3.3001441402942799E-4</v>
      </c>
      <c r="Z262">
        <v>4.3022539886446998E-3</v>
      </c>
      <c r="AA262">
        <v>1.0468319177300801E-3</v>
      </c>
      <c r="AB262">
        <v>1.3967482666666601E-4</v>
      </c>
      <c r="AC262">
        <v>3.8298239999999903E-4</v>
      </c>
      <c r="AD262">
        <v>0.19131988176</v>
      </c>
      <c r="AE262">
        <v>7.0724564424299904E-2</v>
      </c>
      <c r="AF262">
        <v>2.2870091790000002E-2</v>
      </c>
      <c r="AG262">
        <v>5.1356807049999899E-3</v>
      </c>
      <c r="AH262">
        <v>2.0615434375000001E-3</v>
      </c>
      <c r="AI262">
        <v>8.3656091333333298E-4</v>
      </c>
      <c r="AJ262">
        <v>4.251829855E-2</v>
      </c>
      <c r="AK262">
        <v>3.19099095E-3</v>
      </c>
      <c r="AL262">
        <v>3.71812644E-3</v>
      </c>
      <c r="AM262">
        <v>5.8220153216018502E-4</v>
      </c>
      <c r="AN262">
        <v>1.4692033288770801E-2</v>
      </c>
      <c r="AO262">
        <v>3.7645382833333298E-4</v>
      </c>
      <c r="AP262" s="90">
        <v>8.2124624145923301E-6</v>
      </c>
      <c r="AQ262">
        <v>5.5560295203074199E-4</v>
      </c>
      <c r="AR262">
        <v>1.6678318999999999E-4</v>
      </c>
      <c r="AS262">
        <v>1.25505144570564E-3</v>
      </c>
      <c r="AT262">
        <v>9.5217919856754104E-4</v>
      </c>
      <c r="AU262">
        <v>1.4382075397550799E-4</v>
      </c>
      <c r="AV262" s="90">
        <v>6.17639499999841E-5</v>
      </c>
      <c r="AW262" s="90">
        <v>4.9319599999987303E-5</v>
      </c>
      <c r="AX262" s="90">
        <v>9.3367040000000005E-5</v>
      </c>
      <c r="AY262" s="90">
        <v>2.3925304E-5</v>
      </c>
      <c r="AZ262" s="90">
        <v>4.9808879999984403E-5</v>
      </c>
      <c r="BA262" s="90">
        <v>4.7976819999983702E-5</v>
      </c>
      <c r="BB262">
        <v>1.2517248000000001E-4</v>
      </c>
      <c r="BC262" s="90">
        <v>1.621224E-5</v>
      </c>
      <c r="BD262">
        <v>1.0089362499999999E-4</v>
      </c>
      <c r="BE262">
        <v>3.0817892E-4</v>
      </c>
      <c r="BF262" s="90">
        <v>4.2951677999999997E-5</v>
      </c>
      <c r="BG262" s="90">
        <v>5.3720000000000004E-6</v>
      </c>
      <c r="BH262">
        <v>2.3829149999999999E-4</v>
      </c>
      <c r="BI262">
        <v>0.44908218926152599</v>
      </c>
      <c r="BJ262">
        <v>4.6756686055458102E-2</v>
      </c>
    </row>
    <row r="263" spans="1:62" x14ac:dyDescent="0.25">
      <c r="A263">
        <v>2010</v>
      </c>
      <c r="B263">
        <v>-7.7916960149227998E-3</v>
      </c>
      <c r="C263">
        <v>0.181680239068476</v>
      </c>
      <c r="D263">
        <v>-0.27885575396221002</v>
      </c>
      <c r="E263">
        <v>-0.99094178953754797</v>
      </c>
      <c r="F263">
        <v>4.24134288000175E-2</v>
      </c>
      <c r="G263">
        <v>-0.19019311691186799</v>
      </c>
      <c r="H263">
        <v>9.1162783344599999E-2</v>
      </c>
      <c r="I263">
        <v>1.85594512398329</v>
      </c>
      <c r="J263">
        <v>0.51854041373710902</v>
      </c>
      <c r="K263">
        <v>0.181661838931301</v>
      </c>
      <c r="L263">
        <v>9.6173191699999994E-3</v>
      </c>
      <c r="M263">
        <v>4.4434986099999999E-3</v>
      </c>
      <c r="N263">
        <v>4.2461313940826099E-4</v>
      </c>
      <c r="O263">
        <v>2.05632887999999E-3</v>
      </c>
      <c r="P263">
        <v>1.8154079999999999E-3</v>
      </c>
      <c r="Q263">
        <v>6.2666752999999996E-4</v>
      </c>
      <c r="R263">
        <v>1.7897766986902999E-4</v>
      </c>
      <c r="S263" s="90">
        <v>2.2374082499999999E-5</v>
      </c>
      <c r="T263">
        <v>3.2615003999999999E-4</v>
      </c>
      <c r="U263">
        <v>1.2461455210357401E-4</v>
      </c>
      <c r="V263" s="90">
        <v>6.9675450000000004E-5</v>
      </c>
      <c r="W263">
        <v>1.4947488000000001E-4</v>
      </c>
      <c r="X263">
        <v>3.9708058449999997E-3</v>
      </c>
      <c r="Y263">
        <v>3.4411643236276202E-4</v>
      </c>
      <c r="Z263">
        <v>4.3629854286447002E-3</v>
      </c>
      <c r="AA263">
        <v>1.0675636385634099E-3</v>
      </c>
      <c r="AB263">
        <v>1.4518712249999999E-4</v>
      </c>
      <c r="AC263">
        <v>3.9522527999999999E-4</v>
      </c>
      <c r="AD263">
        <v>0.19026266784000001</v>
      </c>
      <c r="AE263">
        <v>7.0167611154299994E-2</v>
      </c>
      <c r="AF263">
        <v>2.267220956E-2</v>
      </c>
      <c r="AG263">
        <v>5.1301013474999999E-3</v>
      </c>
      <c r="AH263">
        <v>2.0641701041666598E-3</v>
      </c>
      <c r="AI263">
        <v>8.4359142000000004E-4</v>
      </c>
      <c r="AJ263">
        <v>4.4120569674999999E-2</v>
      </c>
      <c r="AK263">
        <v>3.2880235499999902E-3</v>
      </c>
      <c r="AL263">
        <v>3.9480887051027702E-3</v>
      </c>
      <c r="AM263">
        <v>4.8704212110969099E-4</v>
      </c>
      <c r="AN263">
        <v>1.4501032368770801E-2</v>
      </c>
      <c r="AO263">
        <v>3.9373854499999899E-4</v>
      </c>
      <c r="AP263" s="90">
        <v>7.9561441155521198E-6</v>
      </c>
      <c r="AQ263">
        <v>6.4662130504511005E-4</v>
      </c>
      <c r="AR263">
        <v>1.8193861000000001E-4</v>
      </c>
      <c r="AS263">
        <v>1.23554234570564E-3</v>
      </c>
      <c r="AT263">
        <v>9.6002831599823304E-4</v>
      </c>
      <c r="AU263">
        <v>1.41872719499803E-4</v>
      </c>
      <c r="AV263" s="90">
        <v>6.2501429999995493E-5</v>
      </c>
      <c r="AW263" s="90">
        <v>4.89119999999999E-5</v>
      </c>
      <c r="AX263" s="90">
        <v>9.3367040000000005E-5</v>
      </c>
      <c r="AY263" s="90">
        <v>2.4688399999999999E-5</v>
      </c>
      <c r="AZ263" s="90">
        <v>5.1620111999994901E-5</v>
      </c>
      <c r="BA263" s="90">
        <v>4.8534689999999499E-5</v>
      </c>
      <c r="BB263">
        <v>1.18406399999999E-4</v>
      </c>
      <c r="BC263" s="90">
        <v>1.621224E-5</v>
      </c>
      <c r="BD263">
        <v>1.108324E-4</v>
      </c>
      <c r="BE263">
        <v>3.1591314000000001E-4</v>
      </c>
      <c r="BF263" s="90">
        <v>4.6856376000000002E-5</v>
      </c>
      <c r="BG263" s="90">
        <v>5.7119999999999997E-6</v>
      </c>
      <c r="BH263">
        <v>2.2793100000000001E-4</v>
      </c>
      <c r="BI263">
        <v>0.45786561701424699</v>
      </c>
      <c r="BJ263">
        <v>4.6986581725294602E-2</v>
      </c>
    </row>
    <row r="264" spans="1:62" x14ac:dyDescent="0.25">
      <c r="A264">
        <v>2011</v>
      </c>
      <c r="B264">
        <v>2.6576394805389598E-2</v>
      </c>
      <c r="C264">
        <v>0.140708161696492</v>
      </c>
      <c r="D264">
        <v>-0.28897693610935399</v>
      </c>
      <c r="E264">
        <v>-0.96780857820036703</v>
      </c>
      <c r="F264">
        <v>4.4480985940404699E-2</v>
      </c>
      <c r="G264">
        <v>-0.18924209826347799</v>
      </c>
      <c r="H264">
        <v>8.5423928414380498E-2</v>
      </c>
      <c r="I264">
        <v>1.88306090678133</v>
      </c>
      <c r="J264">
        <v>0.52056533516768499</v>
      </c>
      <c r="K264">
        <v>0.18490289244563801</v>
      </c>
      <c r="L264">
        <v>1.04855279E-2</v>
      </c>
      <c r="M264">
        <v>4.5965777199999999E-3</v>
      </c>
      <c r="N264">
        <v>5.26278922741594E-4</v>
      </c>
      <c r="O264">
        <v>2.4053624199999999E-3</v>
      </c>
      <c r="P264">
        <v>2.0166720000000002E-3</v>
      </c>
      <c r="Q264">
        <v>6.6604090999999995E-4</v>
      </c>
      <c r="R264">
        <v>1.9877050221161699E-4</v>
      </c>
      <c r="S264" s="90">
        <v>2.41706941666666E-5</v>
      </c>
      <c r="T264">
        <v>3.7096096499999998E-4</v>
      </c>
      <c r="U264">
        <v>1.3698195292622599E-4</v>
      </c>
      <c r="V264" s="90">
        <v>7.6226133333333305E-5</v>
      </c>
      <c r="W264">
        <v>1.69309439999999E-4</v>
      </c>
      <c r="X264">
        <v>4.1359609999999996E-3</v>
      </c>
      <c r="Y264">
        <v>3.6074733069609499E-4</v>
      </c>
      <c r="Z264">
        <v>4.4306921111447002E-3</v>
      </c>
      <c r="AA264">
        <v>1.0889914927300799E-3</v>
      </c>
      <c r="AB264">
        <v>1.5056442333333299E-4</v>
      </c>
      <c r="AC264">
        <v>4.0903776000000001E-4</v>
      </c>
      <c r="AD264">
        <v>0.18932013475199999</v>
      </c>
      <c r="AE264">
        <v>6.9556574790449896E-2</v>
      </c>
      <c r="AF264">
        <v>2.2474025910000001E-2</v>
      </c>
      <c r="AG264">
        <v>5.1087269074999997E-3</v>
      </c>
      <c r="AH264">
        <v>2.0658733333333299E-3</v>
      </c>
      <c r="AI264">
        <v>8.4971998666666599E-4</v>
      </c>
      <c r="AJ264">
        <v>4.5585335249999998E-2</v>
      </c>
      <c r="AK264">
        <v>3.4322069249999899E-3</v>
      </c>
      <c r="AL264">
        <v>4.0979790382789302E-3</v>
      </c>
      <c r="AM264">
        <v>4.0597287642454703E-4</v>
      </c>
      <c r="AN264">
        <v>1.43036342887708E-2</v>
      </c>
      <c r="AO264">
        <v>3.4584772499999898E-4</v>
      </c>
      <c r="AP264" s="90">
        <v>7.78888724045952E-6</v>
      </c>
      <c r="AQ264">
        <v>6.5088860038499895E-4</v>
      </c>
      <c r="AR264">
        <v>1.9437194E-4</v>
      </c>
      <c r="AS264">
        <v>1.21393226570564E-3</v>
      </c>
      <c r="AT264">
        <v>9.6553777107837697E-4</v>
      </c>
      <c r="AU264">
        <v>1.39704407856877E-4</v>
      </c>
      <c r="AV264" s="90">
        <v>6.3423279999973801E-5</v>
      </c>
      <c r="AW264" s="90">
        <v>5.0134800000010998E-5</v>
      </c>
      <c r="AX264" s="90">
        <v>9.6958079999999994E-5</v>
      </c>
      <c r="AY264" s="90">
        <v>2.5316831999999999E-5</v>
      </c>
      <c r="AZ264" s="90">
        <v>5.2978535999970299E-5</v>
      </c>
      <c r="BA264" s="90">
        <v>4.9092560000002103E-5</v>
      </c>
      <c r="BB264">
        <v>1.1756064E-4</v>
      </c>
      <c r="BC264" s="90">
        <v>1.621224E-5</v>
      </c>
      <c r="BD264">
        <v>1.192653E-4</v>
      </c>
      <c r="BE264">
        <v>3.0936880000000003E-4</v>
      </c>
      <c r="BF264" s="90">
        <v>5.64786675E-5</v>
      </c>
      <c r="BG264" s="90">
        <v>6.1199999999999999E-6</v>
      </c>
      <c r="BH264">
        <v>2.2378679999999999E-4</v>
      </c>
      <c r="BI264">
        <v>0.46086382608524501</v>
      </c>
      <c r="BJ264">
        <v>4.7224501101336101E-2</v>
      </c>
    </row>
    <row r="265" spans="1:62" x14ac:dyDescent="0.25">
      <c r="A265">
        <v>2012</v>
      </c>
      <c r="B265">
        <v>4.0944534453827099E-2</v>
      </c>
      <c r="C265">
        <v>0.17946857219085099</v>
      </c>
      <c r="D265">
        <v>-0.28781597588906899</v>
      </c>
      <c r="E265">
        <v>-0.99133367502873304</v>
      </c>
      <c r="F265">
        <v>4.5436685065251503E-2</v>
      </c>
      <c r="G265">
        <v>-0.18876988205083101</v>
      </c>
      <c r="H265">
        <v>8.84712541231715E-2</v>
      </c>
      <c r="I265">
        <v>1.91237109913948</v>
      </c>
      <c r="J265">
        <v>0.52245305862413904</v>
      </c>
      <c r="K265">
        <v>0.18768847194108901</v>
      </c>
      <c r="L265">
        <v>1.129891471E-2</v>
      </c>
      <c r="M265">
        <v>4.7693411600000001E-3</v>
      </c>
      <c r="N265">
        <v>6.2687673940826103E-4</v>
      </c>
      <c r="O265">
        <v>2.7849042499999998E-3</v>
      </c>
      <c r="P265">
        <v>2.233896E-3</v>
      </c>
      <c r="Q265">
        <v>6.8308235999999997E-4</v>
      </c>
      <c r="R265">
        <v>2.21085764396134E-4</v>
      </c>
      <c r="S265" s="90">
        <v>2.8056389166666602E-5</v>
      </c>
      <c r="T265">
        <v>4.1905870499999999E-4</v>
      </c>
      <c r="U265">
        <v>1.5081482602116901E-4</v>
      </c>
      <c r="V265" s="90">
        <v>8.1079594166666606E-5</v>
      </c>
      <c r="W265">
        <v>1.901664E-4</v>
      </c>
      <c r="X265">
        <v>4.3016827250000004E-3</v>
      </c>
      <c r="Y265">
        <v>3.7901146402942801E-4</v>
      </c>
      <c r="Z265">
        <v>4.5054479786447001E-3</v>
      </c>
      <c r="AA265">
        <v>1.1088095385634099E-3</v>
      </c>
      <c r="AB265">
        <v>1.5418678916666599E-4</v>
      </c>
      <c r="AC265">
        <v>4.2347807999999998E-4</v>
      </c>
      <c r="AD265">
        <v>0.18833818012799899</v>
      </c>
      <c r="AE265">
        <v>6.8973239523449997E-2</v>
      </c>
      <c r="AF265">
        <v>2.2280815690000001E-2</v>
      </c>
      <c r="AG265">
        <v>5.0721860449999996E-3</v>
      </c>
      <c r="AH265">
        <v>2.0693003124999999E-3</v>
      </c>
      <c r="AI265">
        <v>8.5737491333333295E-4</v>
      </c>
      <c r="AJ265">
        <v>4.6756805550000002E-2</v>
      </c>
      <c r="AK265">
        <v>3.5931782249999998E-3</v>
      </c>
      <c r="AL265">
        <v>4.1833292042573701E-3</v>
      </c>
      <c r="AM265">
        <v>3.3759828919380198E-4</v>
      </c>
      <c r="AN265">
        <v>1.41125502887708E-2</v>
      </c>
      <c r="AO265">
        <v>3.7774620166666702E-4</v>
      </c>
      <c r="AP265" s="90">
        <v>7.35611479430194E-6</v>
      </c>
      <c r="AQ265">
        <v>6.4526872452251496E-4</v>
      </c>
      <c r="AR265">
        <v>2.0879165999999899E-4</v>
      </c>
      <c r="AS265">
        <v>1.18902064570564E-3</v>
      </c>
      <c r="AT265">
        <v>9.7540662761233E-4</v>
      </c>
      <c r="AU265">
        <v>1.3764338064344801E-4</v>
      </c>
      <c r="AV265" s="90">
        <v>6.4345129999972302E-5</v>
      </c>
      <c r="AW265" s="90">
        <v>5.05423999999584E-5</v>
      </c>
      <c r="AX265" s="90">
        <v>9.6958079999999994E-5</v>
      </c>
      <c r="AY265" s="90">
        <v>2.5945263999999999E-5</v>
      </c>
      <c r="AZ265" s="90">
        <v>5.4336959999959202E-5</v>
      </c>
      <c r="BA265" s="90">
        <v>4.9650430000015298E-5</v>
      </c>
      <c r="BB265">
        <v>1.2080272E-4</v>
      </c>
      <c r="BC265" s="90">
        <v>1.572096073692E-5</v>
      </c>
      <c r="BD265">
        <v>1.30107599999999E-4</v>
      </c>
      <c r="BE265">
        <v>3.1591314000000001E-4</v>
      </c>
      <c r="BF265" s="90">
        <v>6.3172435500000006E-5</v>
      </c>
      <c r="BG265" s="90">
        <v>6.3239999999999999E-6</v>
      </c>
      <c r="BH265">
        <v>2.2171469999999999E-4</v>
      </c>
      <c r="BI265">
        <v>0.466148021383958</v>
      </c>
      <c r="BJ265">
        <v>4.7446351082211097E-2</v>
      </c>
    </row>
    <row r="266" spans="1:62" x14ac:dyDescent="0.25">
      <c r="A266">
        <v>2013</v>
      </c>
      <c r="B266">
        <v>4.9212845000702103E-2</v>
      </c>
      <c r="C266">
        <v>0.203357371821109</v>
      </c>
      <c r="D266">
        <v>-0.26771084925892003</v>
      </c>
      <c r="E266">
        <v>-0.93215679178988198</v>
      </c>
      <c r="F266">
        <v>4.6807938609504003E-2</v>
      </c>
      <c r="G266">
        <v>-0.18934523755176799</v>
      </c>
      <c r="H266">
        <v>8.3539558053712298E-2</v>
      </c>
      <c r="I266">
        <v>1.9518684792785299</v>
      </c>
      <c r="J266">
        <v>0.524466622287592</v>
      </c>
      <c r="K266">
        <v>0.19064721294182799</v>
      </c>
      <c r="L266">
        <v>1.213051978E-2</v>
      </c>
      <c r="M266">
        <v>4.9635089199999999E-3</v>
      </c>
      <c r="N266">
        <v>7.6265244940826099E-4</v>
      </c>
      <c r="O266">
        <v>3.22300797E-3</v>
      </c>
      <c r="P266">
        <v>2.4580079999999998E-3</v>
      </c>
      <c r="Q266">
        <v>6.8125103999999996E-4</v>
      </c>
      <c r="R266">
        <v>2.4667721729468398E-4</v>
      </c>
      <c r="S266" s="90">
        <v>3.0521507499999898E-5</v>
      </c>
      <c r="T266">
        <v>4.6456373999999903E-4</v>
      </c>
      <c r="U266">
        <v>1.6458770351785801E-4</v>
      </c>
      <c r="V266" s="90">
        <v>8.54864175E-5</v>
      </c>
      <c r="W266">
        <v>2.1245471999999999E-4</v>
      </c>
      <c r="X266">
        <v>4.4824185550000001E-3</v>
      </c>
      <c r="Y266">
        <v>4.0047182069609502E-4</v>
      </c>
      <c r="Z266">
        <v>4.5787742911447002E-3</v>
      </c>
      <c r="AA266">
        <v>1.1293454718967399E-3</v>
      </c>
      <c r="AB266">
        <v>1.58619125E-4</v>
      </c>
      <c r="AC266">
        <v>4.3854623999999899E-4</v>
      </c>
      <c r="AD266">
        <v>0.18724512844800001</v>
      </c>
      <c r="AE266">
        <v>6.8478137379749907E-2</v>
      </c>
      <c r="AF266">
        <v>2.2080371389999999E-2</v>
      </c>
      <c r="AG266">
        <v>5.0537191574999999E-3</v>
      </c>
      <c r="AH266">
        <v>2.0735276041666602E-3</v>
      </c>
      <c r="AI266">
        <v>8.6597803333333305E-4</v>
      </c>
      <c r="AJ266">
        <v>4.7936295225000002E-2</v>
      </c>
      <c r="AK266">
        <v>3.737441925E-3</v>
      </c>
      <c r="AL266">
        <v>4.2554093751532096E-3</v>
      </c>
      <c r="AM266">
        <v>2.8099737373774302E-4</v>
      </c>
      <c r="AN266">
        <v>1.39353406487708E-2</v>
      </c>
      <c r="AO266">
        <v>3.7602666166666699E-4</v>
      </c>
      <c r="AP266" s="90">
        <v>6.7622737014458E-6</v>
      </c>
      <c r="AQ266">
        <v>8.1093382057955104E-4</v>
      </c>
      <c r="AR266">
        <v>2.3049480999999999E-4</v>
      </c>
      <c r="AS266">
        <v>1.1579561557056399E-3</v>
      </c>
      <c r="AT266">
        <v>9.8228011499999898E-4</v>
      </c>
      <c r="AU266">
        <v>1.3551761636859401E-4</v>
      </c>
      <c r="AV266" s="90">
        <v>6.5266980000002503E-5</v>
      </c>
      <c r="AW266" s="90">
        <v>5.0950000000001598E-5</v>
      </c>
      <c r="AX266">
        <v>1.0054912E-4</v>
      </c>
      <c r="AY266" s="90">
        <v>2.6573695999999998E-5</v>
      </c>
      <c r="AZ266" s="90">
        <v>5.5695383999987903E-5</v>
      </c>
      <c r="BA266" s="90">
        <v>5.0208300000002397E-5</v>
      </c>
      <c r="BB266">
        <v>1.1939312E-4</v>
      </c>
      <c r="BC266" s="90">
        <v>1.572096073692E-5</v>
      </c>
      <c r="BD266">
        <v>1.4456399999999999E-4</v>
      </c>
      <c r="BE266">
        <v>3.0728651000000001E-4</v>
      </c>
      <c r="BF266" s="90">
        <v>6.3172435500000006E-5</v>
      </c>
      <c r="BG266" s="90">
        <v>6.2559999999999999E-6</v>
      </c>
      <c r="BH266">
        <v>2.175705E-4</v>
      </c>
      <c r="BI266">
        <v>0.45918644013709098</v>
      </c>
      <c r="BJ266">
        <v>4.7683435113496903E-2</v>
      </c>
    </row>
    <row r="267" spans="1:62" x14ac:dyDescent="0.25">
      <c r="A267">
        <v>2014</v>
      </c>
      <c r="B267">
        <v>5.9103616485077101E-2</v>
      </c>
      <c r="C267">
        <v>0.18433626707144701</v>
      </c>
      <c r="D267">
        <v>-0.26480004989278699</v>
      </c>
      <c r="E267">
        <v>-0.94329576818095795</v>
      </c>
      <c r="F267">
        <v>4.8705699211503702E-2</v>
      </c>
      <c r="G267">
        <v>-0.18962885212716199</v>
      </c>
      <c r="H267">
        <v>8.4867229195518396E-2</v>
      </c>
      <c r="I267">
        <v>1.9795752374272999</v>
      </c>
      <c r="J267">
        <v>0.52789863270493698</v>
      </c>
      <c r="K267">
        <v>0.194210716990215</v>
      </c>
      <c r="L267">
        <v>1.300608267E-2</v>
      </c>
      <c r="M267">
        <v>5.16704106999999E-3</v>
      </c>
      <c r="N267">
        <v>9.21491596074928E-4</v>
      </c>
      <c r="O267">
        <v>3.6925550999999902E-3</v>
      </c>
      <c r="P267">
        <v>2.6899319999999999E-3</v>
      </c>
      <c r="Q267">
        <v>6.6700744000000004E-4</v>
      </c>
      <c r="R267">
        <v>2.7427228358138103E-4</v>
      </c>
      <c r="S267" s="90">
        <v>3.3153752500000001E-5</v>
      </c>
      <c r="T267">
        <v>5.0198443500000002E-4</v>
      </c>
      <c r="U267">
        <v>1.7917131635863099E-4</v>
      </c>
      <c r="V267" s="90">
        <v>8.7719605E-5</v>
      </c>
      <c r="W267">
        <v>2.3699231999999999E-4</v>
      </c>
      <c r="X267">
        <v>4.673352645E-3</v>
      </c>
      <c r="Y267">
        <v>4.2547963402942801E-4</v>
      </c>
      <c r="Z267">
        <v>4.64688354947803E-3</v>
      </c>
      <c r="AA267">
        <v>1.1500554385634101E-3</v>
      </c>
      <c r="AB267">
        <v>1.6257897833333299E-4</v>
      </c>
      <c r="AC267">
        <v>4.5424223999999898E-4</v>
      </c>
      <c r="AD267">
        <v>0.18621300096000001</v>
      </c>
      <c r="AE267">
        <v>6.8075225658899993E-2</v>
      </c>
      <c r="AF267">
        <v>2.1896203770000001E-2</v>
      </c>
      <c r="AG267">
        <v>5.04709203333334E-3</v>
      </c>
      <c r="AH267">
        <v>2.0757233333333299E-3</v>
      </c>
      <c r="AI267">
        <v>8.7236099333333299E-4</v>
      </c>
      <c r="AJ267">
        <v>4.89891857E-2</v>
      </c>
      <c r="AK267">
        <v>3.8238716249999901E-3</v>
      </c>
      <c r="AL267">
        <v>4.2792487979748496E-3</v>
      </c>
      <c r="AM267">
        <v>2.34972332297172E-4</v>
      </c>
      <c r="AN267">
        <v>1.37507368887708E-2</v>
      </c>
      <c r="AO267">
        <v>3.88077809999999E-4</v>
      </c>
      <c r="AP267" s="90">
        <v>6.1072892178127198E-6</v>
      </c>
      <c r="AQ267">
        <v>8.18264769864076E-4</v>
      </c>
      <c r="AR267">
        <v>2.7169401000000002E-4</v>
      </c>
      <c r="AS267">
        <v>1.12809222570564E-3</v>
      </c>
      <c r="AT267">
        <v>9.8722071000000001E-4</v>
      </c>
      <c r="AU267">
        <v>1.3332602765828299E-4</v>
      </c>
      <c r="AV267" s="90">
        <v>6.6188830000008404E-5</v>
      </c>
      <c r="AW267" s="90">
        <v>5.1357600000006903E-5</v>
      </c>
      <c r="AX267">
        <v>1.0054912E-4</v>
      </c>
      <c r="AY267" s="90">
        <v>2.72021279999999E-5</v>
      </c>
      <c r="AZ267" s="90">
        <v>5.7053807999965198E-5</v>
      </c>
      <c r="BA267" s="90">
        <v>5.0766170000008802E-5</v>
      </c>
      <c r="BB267">
        <v>1.18406399999999E-4</v>
      </c>
      <c r="BC267" s="90">
        <v>1.645788049128E-5</v>
      </c>
      <c r="BD267">
        <v>1.5420159999999901E-4</v>
      </c>
      <c r="BE267">
        <v>3.0550169000000002E-4</v>
      </c>
      <c r="BF267" s="90">
        <v>6.0104458499999997E-5</v>
      </c>
      <c r="BG267" s="90">
        <v>5.6439999999999997E-6</v>
      </c>
      <c r="BH267">
        <v>2.1342630000000001E-4</v>
      </c>
      <c r="BI267">
        <v>0.46768259236308102</v>
      </c>
      <c r="BJ267">
        <v>4.8086093268440197E-2</v>
      </c>
    </row>
    <row r="268" spans="1:62" x14ac:dyDescent="0.25">
      <c r="A268">
        <v>2015</v>
      </c>
      <c r="B268">
        <v>2.91972932428896E-2</v>
      </c>
      <c r="C268">
        <v>0.15391054355667799</v>
      </c>
      <c r="D268">
        <v>-0.258298692110836</v>
      </c>
      <c r="E268">
        <v>-0.93595218684280301</v>
      </c>
      <c r="F268">
        <v>5.1189852329696597E-2</v>
      </c>
      <c r="G268">
        <v>-0.18955540017204001</v>
      </c>
      <c r="H268">
        <v>8.4498379222910799E-2</v>
      </c>
      <c r="I268">
        <v>2.0124189705961899</v>
      </c>
      <c r="J268">
        <v>0.53205651143203803</v>
      </c>
      <c r="K268">
        <v>0.197143691049985</v>
      </c>
      <c r="L268">
        <v>1.3941899529999999E-2</v>
      </c>
      <c r="M268">
        <v>5.3591066199999999E-3</v>
      </c>
      <c r="N268">
        <v>1.0841104160749201E-3</v>
      </c>
      <c r="O268">
        <v>4.2293139799999997E-3</v>
      </c>
      <c r="P268">
        <v>2.9510040000000001E-3</v>
      </c>
      <c r="Q268">
        <v>6.7117877999999995E-4</v>
      </c>
      <c r="R268">
        <v>2.99546192828189E-4</v>
      </c>
      <c r="S268" s="90">
        <v>3.5347289999999999E-5</v>
      </c>
      <c r="T268">
        <v>5.4583585499999999E-4</v>
      </c>
      <c r="U268">
        <v>1.95200141310498E-4</v>
      </c>
      <c r="V268" s="90">
        <v>9.0756739999999994E-5</v>
      </c>
      <c r="W268">
        <v>2.4220656E-4</v>
      </c>
      <c r="X268">
        <v>4.8574878949999897E-3</v>
      </c>
      <c r="Y268">
        <v>4.4395450736276198E-4</v>
      </c>
      <c r="Z268">
        <v>4.7181559036446998E-3</v>
      </c>
      <c r="AA268">
        <v>1.1709176843967401E-3</v>
      </c>
      <c r="AB268">
        <v>1.669213175E-4</v>
      </c>
      <c r="AC268">
        <v>4.7087999999999899E-4</v>
      </c>
      <c r="AD268">
        <v>0.18513070060799999</v>
      </c>
      <c r="AE268">
        <v>6.7701627268049902E-2</v>
      </c>
      <c r="AF268">
        <v>2.170450065E-2</v>
      </c>
      <c r="AG268">
        <v>5.0347807749999999E-3</v>
      </c>
      <c r="AH268">
        <v>2.0850603125E-3</v>
      </c>
      <c r="AI268">
        <v>8.7726384666666601E-4</v>
      </c>
      <c r="AJ268">
        <v>4.9896978949999997E-2</v>
      </c>
      <c r="AK268">
        <v>3.8911036499999999E-3</v>
      </c>
      <c r="AL268">
        <v>4.2843680087151E-3</v>
      </c>
      <c r="AM268">
        <v>1.9890608259706899E-4</v>
      </c>
      <c r="AN268">
        <v>1.35618960487708E-2</v>
      </c>
      <c r="AO268">
        <v>4.0818299166666598E-4</v>
      </c>
      <c r="AP268" s="90">
        <v>5.9754133658742097E-6</v>
      </c>
      <c r="AQ268">
        <v>8.0164479422540605E-4</v>
      </c>
      <c r="AR268">
        <v>2.8265594000000002E-4</v>
      </c>
      <c r="AS268">
        <v>1.0968776657056399E-3</v>
      </c>
      <c r="AT268">
        <v>9.8991557999999992E-4</v>
      </c>
      <c r="AU268">
        <v>1.3133480217487699E-4</v>
      </c>
      <c r="AV268" s="90">
        <v>7.0060600000000005E-5</v>
      </c>
      <c r="AW268" s="90">
        <v>5.7064000000000001E-5</v>
      </c>
      <c r="AX268" s="90">
        <v>9.8753599999999996E-5</v>
      </c>
      <c r="AY268" s="90">
        <v>2.7830560000000001E-5</v>
      </c>
      <c r="AZ268" s="90">
        <v>5.5343200000000002E-5</v>
      </c>
      <c r="BA268" s="90">
        <v>5.1324040000011399E-5</v>
      </c>
      <c r="BB268">
        <v>1.1615104E-4</v>
      </c>
      <c r="BC268" s="90">
        <v>1.621224E-5</v>
      </c>
      <c r="BD268">
        <v>1.638392E-4</v>
      </c>
      <c r="BE268">
        <v>3.1234349999999998E-4</v>
      </c>
      <c r="BF268" s="90">
        <v>5.9825551499999901E-5</v>
      </c>
      <c r="BG268" s="90">
        <v>6.0112000000153297E-6</v>
      </c>
      <c r="BH268">
        <v>2.1135420000000001E-4</v>
      </c>
      <c r="BI268">
        <v>0.47676341152216301</v>
      </c>
      <c r="BJ268">
        <v>4.8573341071263702E-2</v>
      </c>
    </row>
    <row r="269" spans="1:62" x14ac:dyDescent="0.25">
      <c r="A269">
        <v>2016</v>
      </c>
      <c r="B269">
        <v>-7.5872260402230999E-3</v>
      </c>
      <c r="C269">
        <v>0.172762162185292</v>
      </c>
      <c r="D269">
        <v>-0.23523601872651201</v>
      </c>
      <c r="E269">
        <v>-0.86186365495345896</v>
      </c>
      <c r="F269">
        <v>5.3790306528452E-2</v>
      </c>
      <c r="G269">
        <v>-0.189878136295873</v>
      </c>
      <c r="H269">
        <v>7.8376662893135093E-2</v>
      </c>
      <c r="I269">
        <v>2.0606090817792402</v>
      </c>
      <c r="J269">
        <v>0.53510183535725497</v>
      </c>
      <c r="K269">
        <v>0.19970850860262501</v>
      </c>
      <c r="L269">
        <v>1.495610505E-2</v>
      </c>
      <c r="M269">
        <v>5.5326345000000004E-3</v>
      </c>
      <c r="N269">
        <v>1.2744267194082599E-3</v>
      </c>
      <c r="O269">
        <v>4.7881650700000002E-3</v>
      </c>
      <c r="P269">
        <v>3.2181240000000002E-3</v>
      </c>
      <c r="Q269">
        <v>6.7758840000000005E-4</v>
      </c>
      <c r="R269">
        <v>3.2948426965223203E-4</v>
      </c>
      <c r="S269" s="90">
        <v>3.74572641666666E-5</v>
      </c>
      <c r="T269">
        <v>5.9366819999999995E-4</v>
      </c>
      <c r="U269">
        <v>2.1247190024215501E-4</v>
      </c>
      <c r="V269" s="90">
        <v>9.4597822499999996E-5</v>
      </c>
      <c r="W269">
        <v>2.9455343999999902E-4</v>
      </c>
      <c r="X269">
        <v>5.0458724199999999E-3</v>
      </c>
      <c r="Y269">
        <v>4.6295623069609498E-4</v>
      </c>
      <c r="Z269">
        <v>4.7975372853113598E-3</v>
      </c>
      <c r="AA269">
        <v>1.1918016843967399E-3</v>
      </c>
      <c r="AB269">
        <v>1.7097116749999999E-4</v>
      </c>
      <c r="AC269">
        <v>4.8908736E-4</v>
      </c>
      <c r="AD269">
        <v>0.18394447075199999</v>
      </c>
      <c r="AE269">
        <v>6.7297396447349903E-2</v>
      </c>
      <c r="AF269">
        <v>2.1532992670000001E-2</v>
      </c>
      <c r="AG269">
        <v>5.0334753625100002E-3</v>
      </c>
      <c r="AH269">
        <v>2.0926324999999998E-3</v>
      </c>
      <c r="AI269">
        <v>8.8299925999999905E-4</v>
      </c>
      <c r="AJ269">
        <v>5.0791727350000003E-2</v>
      </c>
      <c r="AK269">
        <v>3.9375314999999999E-3</v>
      </c>
      <c r="AL269">
        <v>4.3059373864730499E-3</v>
      </c>
      <c r="AM269">
        <v>1.68239201449856E-4</v>
      </c>
      <c r="AN269">
        <v>1.3375132208770801E-2</v>
      </c>
      <c r="AO269">
        <v>4.4874013666666598E-4</v>
      </c>
      <c r="AP269" s="90">
        <v>6.7179685511562003E-6</v>
      </c>
      <c r="AQ269">
        <v>8.3505256567997603E-4</v>
      </c>
      <c r="AR269">
        <v>3.1186323000000001E-4</v>
      </c>
      <c r="AS269">
        <v>1.0664134557056401E-3</v>
      </c>
      <c r="AT269">
        <v>9.8991557999999992E-4</v>
      </c>
      <c r="AU269">
        <v>1.29758988280014E-4</v>
      </c>
      <c r="AV269" s="90">
        <v>7.03924659999859E-5</v>
      </c>
      <c r="AW269" s="90">
        <v>5.6411840000180903E-5</v>
      </c>
      <c r="AX269">
        <v>1.00908224000171E-4</v>
      </c>
      <c r="AY269" s="90">
        <v>2.8458991999999801E-5</v>
      </c>
      <c r="AZ269" s="90">
        <v>5.73154303999762E-5</v>
      </c>
      <c r="BA269" s="90">
        <v>5.1881910000013298E-5</v>
      </c>
      <c r="BB269">
        <v>1.1530528E-4</v>
      </c>
      <c r="BC269" s="90">
        <v>1.645788049128E-5</v>
      </c>
      <c r="BD269">
        <v>1.7709090000000001E-4</v>
      </c>
      <c r="BE269">
        <v>3.0936880000000003E-4</v>
      </c>
      <c r="BF269" s="90">
        <v>6.3730249499999994E-5</v>
      </c>
      <c r="BG269" s="90">
        <v>6.0112000000090897E-6</v>
      </c>
      <c r="BH269">
        <v>2.07624419999979E-4</v>
      </c>
      <c r="BI269">
        <v>0.46401627622455999</v>
      </c>
      <c r="BJ269">
        <v>4.8932143626539297E-2</v>
      </c>
    </row>
    <row r="270" spans="1:62" x14ac:dyDescent="0.25">
      <c r="A270">
        <v>2017</v>
      </c>
      <c r="B270">
        <v>-1.7466581034708599E-2</v>
      </c>
      <c r="C270">
        <v>0.198168431272709</v>
      </c>
      <c r="D270">
        <v>-0.226004053772972</v>
      </c>
      <c r="E270">
        <v>-0.84834290306541105</v>
      </c>
      <c r="F270">
        <v>5.6310549717799897E-2</v>
      </c>
      <c r="G270">
        <v>-0.19010653161264601</v>
      </c>
      <c r="H270">
        <v>7.8243062776863201E-2</v>
      </c>
      <c r="I270">
        <v>2.09093857550813</v>
      </c>
      <c r="J270">
        <v>0.53772345048146097</v>
      </c>
      <c r="K270">
        <v>0.202596237264458</v>
      </c>
      <c r="L270">
        <v>1.6003404289999999E-2</v>
      </c>
      <c r="M270">
        <v>5.7285222499999996E-3</v>
      </c>
      <c r="N270">
        <v>1.53301395274159E-3</v>
      </c>
      <c r="O270">
        <v>5.4342161E-3</v>
      </c>
      <c r="P270">
        <v>3.5001120000000001E-3</v>
      </c>
      <c r="Q270">
        <v>6.9361244999999996E-4</v>
      </c>
      <c r="R270">
        <v>3.62739302372537E-4</v>
      </c>
      <c r="S270" s="90">
        <v>4.1447413333333297E-5</v>
      </c>
      <c r="T270">
        <v>6.4629806999999995E-4</v>
      </c>
      <c r="U270">
        <v>2.2594588027132501E-4</v>
      </c>
      <c r="V270" s="90">
        <v>9.7337199166666605E-5</v>
      </c>
      <c r="W270">
        <v>3.3212663999999899E-4</v>
      </c>
      <c r="X270">
        <v>5.2404892149999997E-3</v>
      </c>
      <c r="Y270">
        <v>4.8940410069609505E-4</v>
      </c>
      <c r="Z270">
        <v>4.8886919561446996E-3</v>
      </c>
      <c r="AA270">
        <v>1.2178849302300801E-3</v>
      </c>
      <c r="AB270">
        <v>1.7457103416666599E-4</v>
      </c>
      <c r="AC270">
        <v>5.0886431999999995E-4</v>
      </c>
      <c r="AD270">
        <v>0.18275107334400001</v>
      </c>
      <c r="AE270">
        <v>6.7021264878749903E-2</v>
      </c>
      <c r="AF270">
        <v>2.1381529119999999E-2</v>
      </c>
      <c r="AG270">
        <v>5.0303839269600003E-3</v>
      </c>
      <c r="AH270">
        <v>2.1078794791666599E-3</v>
      </c>
      <c r="AI270">
        <v>8.8959035999999997E-4</v>
      </c>
      <c r="AJ270">
        <v>5.1546297074999997E-2</v>
      </c>
      <c r="AK270">
        <v>3.93758558951214E-3</v>
      </c>
      <c r="AL270">
        <v>4.3178390839415503E-3</v>
      </c>
      <c r="AM270">
        <v>1.4298836999999999E-4</v>
      </c>
      <c r="AN270">
        <v>1.32235112087708E-2</v>
      </c>
      <c r="AO270">
        <v>4.1363480333333298E-4</v>
      </c>
      <c r="AP270" s="90">
        <v>5.9043088245557004E-6</v>
      </c>
      <c r="AQ270">
        <v>9.0998398978789905E-4</v>
      </c>
      <c r="AR270">
        <v>3.5019320000000001E-4</v>
      </c>
      <c r="AS270">
        <v>1.03760001570564E-3</v>
      </c>
      <c r="AT270">
        <v>9.9126301499999998E-4</v>
      </c>
      <c r="AU270">
        <v>1.26701985E-4</v>
      </c>
      <c r="AV270" s="90">
        <v>7.1904300000002699E-5</v>
      </c>
      <c r="AW270" s="90">
        <v>5.7879200000215099E-5</v>
      </c>
      <c r="AX270">
        <v>1.01626432000131E-4</v>
      </c>
      <c r="AY270" s="90">
        <v>2.9087423999999899E-5</v>
      </c>
      <c r="AZ270" s="90">
        <v>5.8060048000013201E-5</v>
      </c>
      <c r="BA270" s="90">
        <v>5.2439780000015197E-5</v>
      </c>
      <c r="BB270">
        <v>1.1445952000000001E-4</v>
      </c>
      <c r="BC270" s="90">
        <v>1.6703520122819901E-5</v>
      </c>
      <c r="BD270">
        <v>1.9034259999999999E-4</v>
      </c>
      <c r="BE270">
        <v>3.0767322100015801E-4</v>
      </c>
      <c r="BF270" s="90">
        <v>6.59615055E-5</v>
      </c>
      <c r="BG270" s="90">
        <v>6.0112000000028597E-6</v>
      </c>
      <c r="BH270">
        <v>2.04309059999975E-4</v>
      </c>
      <c r="BI270">
        <v>0.46696179756034101</v>
      </c>
      <c r="BJ270">
        <v>4.9242979806639602E-2</v>
      </c>
    </row>
    <row r="271" spans="1:62" x14ac:dyDescent="0.25">
      <c r="A271">
        <v>2018</v>
      </c>
      <c r="B271">
        <v>-2.1467554319714501E-2</v>
      </c>
      <c r="C271">
        <v>0.18027527556517101</v>
      </c>
      <c r="D271">
        <v>-0.22324063469593899</v>
      </c>
      <c r="E271">
        <v>-0.83285150345933401</v>
      </c>
      <c r="F271">
        <v>5.6835523856832403E-2</v>
      </c>
      <c r="G271">
        <v>-0.190079589783653</v>
      </c>
      <c r="H271">
        <v>7.5921266719471095E-2</v>
      </c>
      <c r="I271">
        <v>2.1243278612918801</v>
      </c>
      <c r="J271">
        <v>0.54087957668132203</v>
      </c>
      <c r="K271">
        <v>0.20622172908116501</v>
      </c>
      <c r="L271">
        <v>1.7021788310000001E-2</v>
      </c>
      <c r="M271">
        <v>5.9546053800000002E-3</v>
      </c>
      <c r="N271">
        <v>1.8371429994082601E-3</v>
      </c>
      <c r="O271">
        <v>6.1513362500000002E-3</v>
      </c>
      <c r="P271">
        <v>3.7673160000000002E-3</v>
      </c>
      <c r="Q271">
        <v>7.1355348999999903E-4</v>
      </c>
      <c r="R271">
        <v>3.9832509477036998E-4</v>
      </c>
      <c r="S271" s="90">
        <v>4.5165981666666601E-5</v>
      </c>
      <c r="T271">
        <v>6.9888711000000003E-4</v>
      </c>
      <c r="U271">
        <v>2.3810209755071199E-4</v>
      </c>
      <c r="V271" s="90">
        <v>9.9629938333333306E-5</v>
      </c>
      <c r="W271">
        <v>3.7467551999999899E-4</v>
      </c>
      <c r="X271">
        <v>5.4353892949999998E-3</v>
      </c>
      <c r="Y271">
        <v>5.0735212402942798E-4</v>
      </c>
      <c r="Z271">
        <v>4.9846446736446998E-3</v>
      </c>
      <c r="AA271">
        <v>1.24207556356341E-3</v>
      </c>
      <c r="AB271">
        <v>1.79520850833333E-4</v>
      </c>
      <c r="AC271">
        <v>5.2926911999999905E-4</v>
      </c>
      <c r="AD271">
        <v>0.18168669187200001</v>
      </c>
      <c r="AE271">
        <v>6.6772101573749895E-2</v>
      </c>
      <c r="AF271">
        <v>2.1208966169999999E-2</v>
      </c>
      <c r="AG271">
        <v>5.0303839269600003E-3</v>
      </c>
      <c r="AH271">
        <v>2.1240498958333301E-3</v>
      </c>
      <c r="AI271">
        <v>8.9923417999999999E-4</v>
      </c>
      <c r="AJ271">
        <v>5.2187633225000002E-2</v>
      </c>
      <c r="AK271">
        <v>3.9151610256346796E-3</v>
      </c>
      <c r="AL271">
        <v>4.3058302145294203E-3</v>
      </c>
      <c r="AM271">
        <v>1.22755079999999E-4</v>
      </c>
      <c r="AN271">
        <v>1.30849337687708E-2</v>
      </c>
      <c r="AO271">
        <v>4.0120231166666603E-4</v>
      </c>
      <c r="AP271" s="90">
        <v>5.4717496820618301E-6</v>
      </c>
      <c r="AQ271">
        <v>9.2839652815646199E-4</v>
      </c>
      <c r="AR271">
        <v>3.3650918000000001E-4</v>
      </c>
      <c r="AS271">
        <v>1.01148783570564E-3</v>
      </c>
      <c r="AT271">
        <v>9.9141272999999893E-4</v>
      </c>
      <c r="AU271">
        <v>1.25766915E-4</v>
      </c>
      <c r="AV271" s="90">
        <v>7.3416134000019498E-5</v>
      </c>
      <c r="AW271" s="90">
        <v>5.9346560000249003E-5</v>
      </c>
      <c r="AX271">
        <v>1.02344640000091E-4</v>
      </c>
      <c r="AY271" s="90">
        <v>2.9715855999999899E-5</v>
      </c>
      <c r="AZ271" s="90">
        <v>5.88046656000505E-5</v>
      </c>
      <c r="BA271" s="90">
        <v>5.2997650000017102E-5</v>
      </c>
      <c r="BB271">
        <v>1.1361376E-4</v>
      </c>
      <c r="BC271" s="90">
        <v>1.69000319999999E-5</v>
      </c>
      <c r="BD271">
        <v>2.0359429999999899E-4</v>
      </c>
      <c r="BE271">
        <v>3.0687005200019001E-4</v>
      </c>
      <c r="BF271" s="90">
        <v>6.5822052000000003E-5</v>
      </c>
      <c r="BG271" s="90">
        <v>6.0111999999966196E-6</v>
      </c>
      <c r="BH271">
        <v>2.00993699999973E-4</v>
      </c>
      <c r="BI271">
        <v>0.46759884935421298</v>
      </c>
      <c r="BJ271">
        <v>4.9618467274270002E-2</v>
      </c>
    </row>
    <row r="272" spans="1:62" x14ac:dyDescent="0.25">
      <c r="A272">
        <v>2019</v>
      </c>
      <c r="B272">
        <v>-2.2172871769407701E-2</v>
      </c>
      <c r="C272">
        <v>0.108442628377518</v>
      </c>
      <c r="D272">
        <v>-0.235360243914848</v>
      </c>
      <c r="E272">
        <v>-0.87755907908658903</v>
      </c>
      <c r="F272">
        <v>6.1541386114692502E-2</v>
      </c>
      <c r="G272">
        <v>-0.19063316505479999</v>
      </c>
      <c r="H272">
        <v>0.08</v>
      </c>
      <c r="I272">
        <v>2.1585204869912098</v>
      </c>
      <c r="J272">
        <v>0.54408796848510899</v>
      </c>
      <c r="K272">
        <v>0.20914351131974299</v>
      </c>
      <c r="L272">
        <v>1.79901139E-2</v>
      </c>
      <c r="M272">
        <v>6.1946395399999996E-3</v>
      </c>
      <c r="N272">
        <v>2.1691552627415901E-3</v>
      </c>
      <c r="O272">
        <v>6.8738333399999902E-3</v>
      </c>
      <c r="P272">
        <v>4.0340159999999996E-3</v>
      </c>
      <c r="Q272">
        <v>7.2586402999999999E-4</v>
      </c>
      <c r="R272">
        <v>4.3575645796694001E-4</v>
      </c>
      <c r="S272" s="90">
        <v>4.913524E-5</v>
      </c>
      <c r="T272">
        <v>7.5874389E-4</v>
      </c>
      <c r="U272">
        <v>2.4854404345591699E-4</v>
      </c>
      <c r="V272">
        <v>1.03232814166666E-4</v>
      </c>
      <c r="W272">
        <v>4.2461975999999902E-4</v>
      </c>
      <c r="X272">
        <v>5.6376547849999997E-3</v>
      </c>
      <c r="Y272">
        <v>5.2688069736276202E-4</v>
      </c>
      <c r="Z272">
        <v>5.0766044961447002E-3</v>
      </c>
      <c r="AA272">
        <v>1.2654830468967399E-3</v>
      </c>
      <c r="AB272">
        <v>1.8483065416666599E-4</v>
      </c>
      <c r="AC272">
        <v>5.4935999999999896E-4</v>
      </c>
      <c r="AD272">
        <v>0.18024959769599999</v>
      </c>
      <c r="AE272">
        <v>6.6314080792499897E-2</v>
      </c>
      <c r="AF272">
        <v>2.1038814579999999E-2</v>
      </c>
      <c r="AG272">
        <v>5.0334753625100002E-3</v>
      </c>
      <c r="AH272">
        <v>2.1360135416666599E-3</v>
      </c>
      <c r="AI272">
        <v>9.1031185333333305E-4</v>
      </c>
      <c r="AJ272">
        <v>5.2767487500000002E-2</v>
      </c>
      <c r="AK272">
        <v>3.9140336561304997E-3</v>
      </c>
      <c r="AL272">
        <v>4.3012878995294301E-3</v>
      </c>
      <c r="AM272">
        <v>1.0461934000000001E-4</v>
      </c>
      <c r="AN272">
        <v>1.2961310728770801E-2</v>
      </c>
      <c r="AO272">
        <v>3.9046450666666601E-4</v>
      </c>
      <c r="AP272" s="90">
        <v>5.1457507203937601E-6</v>
      </c>
      <c r="AQ272">
        <v>9.7138199772087196E-4</v>
      </c>
      <c r="AR272">
        <v>2.9317645000000002E-4</v>
      </c>
      <c r="AS272">
        <v>9.8252432570564499E-4</v>
      </c>
      <c r="AT272">
        <v>9.9470646000000005E-4</v>
      </c>
      <c r="AU272">
        <v>1.2342924E-4</v>
      </c>
      <c r="AV272" s="90">
        <v>7.4927968000035607E-5</v>
      </c>
      <c r="AW272" s="90">
        <v>6.0813920000283199E-5</v>
      </c>
      <c r="AX272">
        <v>1.03062848000052E-4</v>
      </c>
      <c r="AY272" s="90">
        <v>3.0344287999999801E-5</v>
      </c>
      <c r="AZ272" s="90">
        <v>5.9549283200087799E-5</v>
      </c>
      <c r="BA272" s="90">
        <v>5.3555520000019001E-5</v>
      </c>
      <c r="BB272">
        <v>1.12768E-4</v>
      </c>
      <c r="BC272" s="90">
        <v>1.7096543877179899E-5</v>
      </c>
      <c r="BD272">
        <v>2.16845999999999E-4</v>
      </c>
      <c r="BE272">
        <v>3.0606688300022298E-4</v>
      </c>
      <c r="BF272" s="90">
        <v>6.4478499999999996E-5</v>
      </c>
      <c r="BG272" s="90">
        <v>6.0111999999903897E-6</v>
      </c>
      <c r="BH272">
        <v>1.97678339999969E-4</v>
      </c>
      <c r="BI272">
        <v>0.47919873825967702</v>
      </c>
      <c r="BJ272">
        <v>0.05</v>
      </c>
    </row>
    <row r="273" spans="1:62" x14ac:dyDescent="0.25">
      <c r="A273">
        <v>2020</v>
      </c>
      <c r="B273">
        <v>-1.6968634131278901E-2</v>
      </c>
      <c r="C273">
        <v>7.4220309491306993E-2</v>
      </c>
      <c r="D273">
        <v>-0.18794397149403999</v>
      </c>
      <c r="E273">
        <v>-0.76860448459348096</v>
      </c>
      <c r="F273">
        <v>3.0675970199307501E-2</v>
      </c>
      <c r="G273">
        <v>-0.19116768406749399</v>
      </c>
      <c r="H273">
        <v>7.4098500124026995E-2</v>
      </c>
      <c r="I273">
        <v>2.1912845194862398</v>
      </c>
      <c r="J273">
        <v>0.54869191141787699</v>
      </c>
      <c r="K273">
        <v>0.21277959497993401</v>
      </c>
      <c r="L273">
        <v>1.8888491399999999E-2</v>
      </c>
      <c r="M273">
        <v>6.4985999949999998E-3</v>
      </c>
      <c r="N273">
        <v>2.4930091894082599E-3</v>
      </c>
      <c r="O273">
        <v>7.6598016999999997E-3</v>
      </c>
      <c r="P273">
        <v>4.2934569999999997E-3</v>
      </c>
      <c r="Q273">
        <v>7.2151464499999995E-4</v>
      </c>
      <c r="R273">
        <v>4.7787901361903001E-4</v>
      </c>
      <c r="S273" s="90">
        <v>5.1934611666666598E-5</v>
      </c>
      <c r="T273">
        <v>8.0316692999999998E-4</v>
      </c>
      <c r="U273">
        <v>2.5010652333333299E-4</v>
      </c>
      <c r="V273">
        <v>1.06627259166666E-4</v>
      </c>
      <c r="W273">
        <v>4.7311560000000001E-4</v>
      </c>
      <c r="X273">
        <v>5.81898079208333E-3</v>
      </c>
      <c r="Y273">
        <v>5.43897952362762E-4</v>
      </c>
      <c r="Z273">
        <v>5.1668882886446903E-3</v>
      </c>
      <c r="AA273">
        <v>1.28895579273008E-3</v>
      </c>
      <c r="AB273">
        <v>1.9009545916666599E-4</v>
      </c>
      <c r="AC273">
        <v>5.6863468799997897E-4</v>
      </c>
      <c r="AD273">
        <v>0.17881608729599999</v>
      </c>
      <c r="AE273">
        <v>6.5628148870499906E-2</v>
      </c>
      <c r="AF273">
        <v>2.0798855553333301E-2</v>
      </c>
      <c r="AG273">
        <v>5.0292799999999997E-3</v>
      </c>
      <c r="AH273">
        <v>2.1441397916666599E-3</v>
      </c>
      <c r="AI273">
        <v>9.2051071333333298E-4</v>
      </c>
      <c r="AJ273">
        <v>5.3017691999999998E-2</v>
      </c>
      <c r="AK273">
        <v>3.9384016874999999E-3</v>
      </c>
      <c r="AL273">
        <v>4.2457034412499896E-3</v>
      </c>
      <c r="AM273" s="90">
        <v>9.0942238333333305E-5</v>
      </c>
      <c r="AN273">
        <v>1.27785347287708E-2</v>
      </c>
      <c r="AO273">
        <v>4.1505804499999998E-4</v>
      </c>
      <c r="AP273" s="90">
        <v>5.6111494277705198E-6</v>
      </c>
      <c r="AQ273">
        <v>1.01328092502055E-3</v>
      </c>
      <c r="AR273">
        <v>2.8898909083333301E-4</v>
      </c>
      <c r="AS273">
        <v>9.4626991487231095E-4</v>
      </c>
      <c r="AT273">
        <v>9.921987337499999E-4</v>
      </c>
      <c r="AU273">
        <v>1.2289676958333301E-4</v>
      </c>
      <c r="AV273" s="90">
        <v>7.6439802000052406E-5</v>
      </c>
      <c r="AW273" s="90">
        <v>6.2281280000317104E-5</v>
      </c>
      <c r="AX273">
        <v>1.03781056000012E-4</v>
      </c>
      <c r="AY273" s="90">
        <v>3.0972719999999902E-5</v>
      </c>
      <c r="AZ273" s="90">
        <v>6.02939008001248E-5</v>
      </c>
      <c r="BA273" s="90">
        <v>5.4113390000021002E-5</v>
      </c>
      <c r="BB273">
        <v>1.12768E-4</v>
      </c>
      <c r="BC273" s="90">
        <v>1.7293055754359902E-5</v>
      </c>
      <c r="BD273">
        <v>2.40939999999999E-4</v>
      </c>
      <c r="BE273">
        <v>3.0526371400025601E-4</v>
      </c>
      <c r="BF273" s="90">
        <v>6.4478499999999996E-5</v>
      </c>
      <c r="BG273" s="90">
        <v>6.0111999999841496E-6</v>
      </c>
      <c r="BH273">
        <v>1.94362979999965E-4</v>
      </c>
      <c r="BI273">
        <v>0.46210993763399999</v>
      </c>
      <c r="BJ273">
        <v>5.0548469780304299E-2</v>
      </c>
    </row>
    <row r="274" spans="1:62" x14ac:dyDescent="0.25">
      <c r="A274">
        <v>2021</v>
      </c>
      <c r="B274">
        <v>1.95572424081152E-2</v>
      </c>
      <c r="C274">
        <v>0.13240895393063001</v>
      </c>
      <c r="D274">
        <v>-0.21299404219583401</v>
      </c>
      <c r="E274">
        <v>-0.82574634281174197</v>
      </c>
      <c r="F274">
        <v>3.6909062776841403E-2</v>
      </c>
      <c r="G274">
        <v>-0.19141430527827</v>
      </c>
      <c r="H274">
        <v>7.7541112982701305E-2</v>
      </c>
      <c r="I274">
        <v>2.2223692156599202</v>
      </c>
      <c r="J274">
        <v>0.55478321514689599</v>
      </c>
      <c r="K274">
        <v>0.21670637440384999</v>
      </c>
      <c r="L274">
        <v>1.9852053500000001E-2</v>
      </c>
      <c r="M274">
        <v>6.7246751620833297E-3</v>
      </c>
      <c r="N274">
        <v>2.8693374260749202E-3</v>
      </c>
      <c r="O274">
        <v>8.4792006000000003E-3</v>
      </c>
      <c r="P274">
        <v>4.5713220000000001E-3</v>
      </c>
      <c r="Q274">
        <v>7.3840772416666604E-4</v>
      </c>
      <c r="R274">
        <v>5.2764466986903E-4</v>
      </c>
      <c r="S274" s="90">
        <v>5.4754874166666603E-5</v>
      </c>
      <c r="T274">
        <v>8.4215958000000005E-4</v>
      </c>
      <c r="U274">
        <v>2.5701696125E-4</v>
      </c>
      <c r="V274">
        <v>1.0969417E-4</v>
      </c>
      <c r="W274">
        <v>5.2914311999999999E-4</v>
      </c>
      <c r="X274">
        <v>6.0285880849999997E-3</v>
      </c>
      <c r="Y274">
        <v>5.6932724569609499E-4</v>
      </c>
      <c r="Z274">
        <v>5.2673186353113599E-3</v>
      </c>
      <c r="AA274">
        <v>1.3130594093967399E-3</v>
      </c>
      <c r="AB274">
        <v>1.9468528916666601E-4</v>
      </c>
      <c r="AC274">
        <v>5.8834886399992004E-4</v>
      </c>
      <c r="AD274">
        <v>0.17740228766400001</v>
      </c>
      <c r="AE274">
        <v>6.4951010947499901E-2</v>
      </c>
      <c r="AF274">
        <v>2.0587861553333298E-2</v>
      </c>
      <c r="AG274">
        <v>5.0292799999999997E-3</v>
      </c>
      <c r="AH274">
        <v>2.1539282291666599E-3</v>
      </c>
      <c r="AI274">
        <v>9.2744871333333304E-4</v>
      </c>
      <c r="AJ274">
        <v>5.3214433999999998E-2</v>
      </c>
      <c r="AK274">
        <v>3.9541186124999999E-3</v>
      </c>
      <c r="AL274">
        <v>4.2048306599999996E-3</v>
      </c>
      <c r="AM274" s="90">
        <v>7.94944558333333E-5</v>
      </c>
      <c r="AN274">
        <v>1.25916047287708E-2</v>
      </c>
      <c r="AO274">
        <v>4.1235330333333302E-4</v>
      </c>
      <c r="AP274" s="90">
        <v>5.4822694277705198E-6</v>
      </c>
      <c r="AQ274">
        <v>1.1339838883538799E-3</v>
      </c>
      <c r="AR274">
        <v>2.6721237083333302E-4</v>
      </c>
      <c r="AS274">
        <v>9.2138330653897802E-4</v>
      </c>
      <c r="AT274">
        <v>9.9528036749999991E-4</v>
      </c>
      <c r="AU274">
        <v>1.22714950416666E-4</v>
      </c>
      <c r="AV274" s="90">
        <v>7.7951636000069097E-5</v>
      </c>
      <c r="AW274" s="90">
        <v>6.3748640000351299E-5</v>
      </c>
      <c r="AX274">
        <v>1.0449926399997201E-4</v>
      </c>
      <c r="AY274" s="90">
        <v>3.1601151999999899E-5</v>
      </c>
      <c r="AZ274" s="90">
        <v>6.1038518400161903E-5</v>
      </c>
      <c r="BA274" s="90">
        <v>5.46712600000229E-5</v>
      </c>
      <c r="BB274">
        <v>1.12768E-4</v>
      </c>
      <c r="BC274" s="90">
        <v>1.7489567631539901E-5</v>
      </c>
      <c r="BD274">
        <v>2.6503399999999998E-4</v>
      </c>
      <c r="BE274">
        <v>3.0446054500028898E-4</v>
      </c>
      <c r="BF274" s="90">
        <v>6.4478499999999996E-5</v>
      </c>
      <c r="BG274" s="90">
        <v>6.0111999999779197E-6</v>
      </c>
      <c r="BH274">
        <v>1.91047619999962E-4</v>
      </c>
      <c r="BI274">
        <v>0.47675603427755697</v>
      </c>
      <c r="BJ274">
        <v>5.1276099027922503E-2</v>
      </c>
    </row>
    <row r="275" spans="1:62" x14ac:dyDescent="0.25">
      <c r="A275">
        <v>2022</v>
      </c>
      <c r="B275">
        <v>5.9393060780893098E-2</v>
      </c>
      <c r="C275">
        <v>0.17170530555265701</v>
      </c>
      <c r="D275">
        <v>-0.18683321684261001</v>
      </c>
      <c r="E275">
        <v>-0.73882328217355497</v>
      </c>
      <c r="F275">
        <v>4.6869746207138102E-2</v>
      </c>
      <c r="G275">
        <v>-0.19160250124282699</v>
      </c>
      <c r="H275">
        <v>7.0228327735431501E-2</v>
      </c>
      <c r="I275">
        <v>2.2549438356653599</v>
      </c>
      <c r="J275">
        <v>0.56075299467560302</v>
      </c>
      <c r="K275">
        <v>0.220700848405676</v>
      </c>
      <c r="L275">
        <v>2.0798065899999999E-2</v>
      </c>
      <c r="M275">
        <v>6.8964352745833303E-3</v>
      </c>
      <c r="N275">
        <v>3.2990732827415901E-3</v>
      </c>
      <c r="O275">
        <v>9.3967870999999998E-3</v>
      </c>
      <c r="P275">
        <v>4.8845019999999998E-3</v>
      </c>
      <c r="Q275">
        <v>7.5361361499999904E-4</v>
      </c>
      <c r="R275">
        <v>5.7655641986903005E-4</v>
      </c>
      <c r="S275" s="90">
        <v>5.86196783333333E-5</v>
      </c>
      <c r="T275">
        <v>8.7190423499999999E-4</v>
      </c>
      <c r="U275">
        <v>2.6203582125000001E-4</v>
      </c>
      <c r="V275">
        <v>1.1252287416666601E-4</v>
      </c>
      <c r="W275">
        <v>5.9280455999999998E-4</v>
      </c>
      <c r="X275">
        <v>6.25096680999999E-3</v>
      </c>
      <c r="Y275">
        <v>5.9505508736276203E-4</v>
      </c>
      <c r="Z275">
        <v>5.3681926369780301E-3</v>
      </c>
      <c r="AA275">
        <v>1.34323243856341E-3</v>
      </c>
      <c r="AB275">
        <v>1.99072626666666E-4</v>
      </c>
      <c r="AC275">
        <v>6.0806303999986502E-4</v>
      </c>
      <c r="AD275">
        <v>0.17608524998399999</v>
      </c>
      <c r="AE275">
        <v>6.4288529689499899E-2</v>
      </c>
      <c r="AF275">
        <v>2.04371515533333E-2</v>
      </c>
      <c r="AG275">
        <v>5.0292799999999997E-3</v>
      </c>
      <c r="AH275">
        <v>2.17422333333333E-3</v>
      </c>
      <c r="AI275">
        <v>9.3588994666666603E-4</v>
      </c>
      <c r="AJ275">
        <v>5.3186633499999997E-2</v>
      </c>
      <c r="AK275">
        <v>3.9555242999999999E-3</v>
      </c>
      <c r="AL275">
        <v>4.1482933349999999E-3</v>
      </c>
      <c r="AM275" s="90">
        <v>7.2050842499999998E-5</v>
      </c>
      <c r="AN275">
        <v>1.2422121528770799E-2</v>
      </c>
      <c r="AO275">
        <v>3.87858789999999E-4</v>
      </c>
      <c r="AP275" s="90">
        <v>5.0621494277705196E-6</v>
      </c>
      <c r="AQ275">
        <v>1.1076472116872201E-3</v>
      </c>
      <c r="AR275">
        <v>2.2299680083333299E-4</v>
      </c>
      <c r="AS275">
        <v>8.9345778070564505E-4</v>
      </c>
      <c r="AT275">
        <v>9.9524293874999996E-4</v>
      </c>
      <c r="AU275">
        <v>1.22286376666666E-4</v>
      </c>
      <c r="AV275" s="90">
        <v>7.94634700000853E-5</v>
      </c>
      <c r="AW275" s="90">
        <v>6.5216000000385495E-5</v>
      </c>
      <c r="AX275">
        <v>1.05217471999933E-4</v>
      </c>
      <c r="AY275" s="90">
        <v>3.22295839999998E-5</v>
      </c>
      <c r="AZ275" s="90">
        <v>6.17831360001991E-5</v>
      </c>
      <c r="BA275" s="90">
        <v>5.5229130000024799E-5</v>
      </c>
      <c r="BB275">
        <v>1.12768E-4</v>
      </c>
      <c r="BC275" s="90">
        <v>1.76860795087199E-5</v>
      </c>
      <c r="BD275">
        <v>2.8912799999999999E-4</v>
      </c>
      <c r="BE275">
        <v>3.0365737600032201E-4</v>
      </c>
      <c r="BF275" s="90">
        <v>6.4478499999999996E-5</v>
      </c>
      <c r="BG275" s="90">
        <v>6.0111999999716796E-6</v>
      </c>
      <c r="BH275">
        <v>1.87732259999958E-4</v>
      </c>
      <c r="BI275">
        <v>0.47135545330205902</v>
      </c>
      <c r="BJ275">
        <v>5.1993396379879597E-2</v>
      </c>
    </row>
    <row r="276" spans="1:62" x14ac:dyDescent="0.25">
      <c r="A276">
        <v>2023</v>
      </c>
      <c r="B276">
        <v>8.1981597943763404E-2</v>
      </c>
      <c r="C276">
        <v>0.26497923257993</v>
      </c>
      <c r="D276">
        <v>-0.24245310616945201</v>
      </c>
      <c r="E276">
        <v>-0.88838907394498001</v>
      </c>
      <c r="F276">
        <v>5.1360314613640497E-2</v>
      </c>
      <c r="G276">
        <v>-0.19219637283082999</v>
      </c>
      <c r="H276">
        <v>8.3364666274604898E-2</v>
      </c>
      <c r="I276">
        <v>2.2860003274460299</v>
      </c>
      <c r="J276">
        <v>0.56449839238795796</v>
      </c>
      <c r="K276">
        <v>0.224001654041767</v>
      </c>
      <c r="L276">
        <v>2.1646301399999901E-2</v>
      </c>
      <c r="M276">
        <v>7.0096642335555504E-3</v>
      </c>
      <c r="N276">
        <v>3.6207564510748898E-3</v>
      </c>
      <c r="O276">
        <v>1.0336582699999999E-2</v>
      </c>
      <c r="P276">
        <v>5.2313962105263101E-3</v>
      </c>
      <c r="Q276">
        <v>7.6355379149122796E-4</v>
      </c>
      <c r="R276">
        <v>6.1632994981694698E-4</v>
      </c>
      <c r="S276" s="90">
        <v>6.1680185416691596E-5</v>
      </c>
      <c r="T276">
        <v>9.2380733099999197E-4</v>
      </c>
      <c r="U276">
        <v>2.7004217779411701E-4</v>
      </c>
      <c r="V276">
        <v>1.1601557941682099E-4</v>
      </c>
      <c r="W276">
        <v>6.41106144000075E-4</v>
      </c>
      <c r="X276">
        <v>6.4504317544298202E-3</v>
      </c>
      <c r="Y276">
        <v>6.1385836386273205E-4</v>
      </c>
      <c r="Z276">
        <v>5.4600727658947199E-3</v>
      </c>
      <c r="AA276">
        <v>1.3655282839801601E-3</v>
      </c>
      <c r="AB276">
        <v>2.0432843200001799E-4</v>
      </c>
      <c r="AC276">
        <v>6.2777721599980999E-4</v>
      </c>
      <c r="AD276">
        <v>0.17460694238399899</v>
      </c>
      <c r="AE276">
        <v>6.3555696439499904E-2</v>
      </c>
      <c r="AF276">
        <v>2.0256299553333301E-2</v>
      </c>
      <c r="AG276">
        <v>5.0292799999999997E-3</v>
      </c>
      <c r="AH276">
        <v>2.1819494270833299E-3</v>
      </c>
      <c r="AI276">
        <v>9.4581359933333599E-4</v>
      </c>
      <c r="AJ276">
        <v>5.2881897249999997E-2</v>
      </c>
      <c r="AK276">
        <v>3.9494407381578901E-3</v>
      </c>
      <c r="AL276">
        <v>4.1626052726315699E-3</v>
      </c>
      <c r="AM276" s="90">
        <v>5.8850006403508699E-5</v>
      </c>
      <c r="AN276">
        <v>1.22792239287708E-2</v>
      </c>
      <c r="AO276">
        <v>3.9994791733333201E-4</v>
      </c>
      <c r="AP276" s="90">
        <v>5.3624936382968401E-6</v>
      </c>
      <c r="AQ276">
        <v>1.18726908749615E-3</v>
      </c>
      <c r="AR276">
        <v>2.0588012725000101E-4</v>
      </c>
      <c r="AS276">
        <v>8.7772675877581996E-4</v>
      </c>
      <c r="AT276">
        <v>9.9477081118420994E-4</v>
      </c>
      <c r="AU276">
        <v>1.2225083307017501E-4</v>
      </c>
      <c r="AV276" s="90">
        <v>8.0975304000102099E-5</v>
      </c>
      <c r="AW276" s="90">
        <v>6.6683360000419406E-5</v>
      </c>
      <c r="AX276">
        <v>1.05935679999893E-4</v>
      </c>
      <c r="AY276" s="90">
        <v>3.2858015999999898E-5</v>
      </c>
      <c r="AZ276" s="90">
        <v>6.2527753600236406E-5</v>
      </c>
      <c r="BA276" s="90">
        <v>5.5787000000027003E-5</v>
      </c>
      <c r="BB276">
        <v>1.12768E-4</v>
      </c>
      <c r="BC276" s="90">
        <v>1.7882591385899899E-5</v>
      </c>
      <c r="BD276">
        <v>3.1322199999999999E-4</v>
      </c>
      <c r="BE276">
        <v>3.0285420700035498E-4</v>
      </c>
      <c r="BF276" s="90">
        <v>6.4478499999999996E-5</v>
      </c>
      <c r="BG276" s="90">
        <v>6.0111999999654497E-6</v>
      </c>
      <c r="BH276">
        <v>1.84416899999954E-4</v>
      </c>
      <c r="BI276">
        <v>0.50092579236652601</v>
      </c>
      <c r="BJ276">
        <v>5.2446900651129197E-2</v>
      </c>
    </row>
    <row r="277" spans="1:62" x14ac:dyDescent="0.25">
      <c r="A277">
        <v>2024</v>
      </c>
      <c r="B277">
        <v>9.0837254260437594E-2</v>
      </c>
      <c r="C277">
        <v>0.23795422805692901</v>
      </c>
      <c r="D277">
        <v>-0.215552777424209</v>
      </c>
      <c r="E277">
        <v>-0.85066099557490504</v>
      </c>
      <c r="F277">
        <v>5.6384693217148903E-2</v>
      </c>
      <c r="G277">
        <v>-0.19256303950961801</v>
      </c>
      <c r="H277">
        <v>8.2753389301028005E-2</v>
      </c>
      <c r="I277">
        <v>2.3324569217008801</v>
      </c>
      <c r="J277">
        <v>0.56724224843179205</v>
      </c>
      <c r="K277">
        <v>0.22711607751237201</v>
      </c>
      <c r="L277">
        <v>2.2520443599999999E-2</v>
      </c>
      <c r="M277">
        <v>7.1281524335555504E-3</v>
      </c>
      <c r="N277">
        <v>3.9831607240749002E-3</v>
      </c>
      <c r="O277">
        <v>1.170442948E-2</v>
      </c>
      <c r="P277">
        <v>5.4986803403287501E-3</v>
      </c>
      <c r="Q277">
        <v>8.0221499149122797E-4</v>
      </c>
      <c r="R277">
        <v>6.68247449816947E-4</v>
      </c>
      <c r="S277" s="90">
        <v>6.4932888166589395E-5</v>
      </c>
      <c r="T277">
        <v>9.6675232499996301E-4</v>
      </c>
      <c r="U277">
        <v>2.6091697779411698E-4</v>
      </c>
      <c r="V277">
        <v>1.1924030216675E-4</v>
      </c>
      <c r="W277">
        <v>6.9518428800006895E-4</v>
      </c>
      <c r="X277">
        <v>6.6657283544298198E-3</v>
      </c>
      <c r="Y277">
        <v>6.3564361136270804E-4</v>
      </c>
      <c r="Z277">
        <v>5.5558537724780498E-3</v>
      </c>
      <c r="AA277">
        <v>1.39051729523014E-3</v>
      </c>
      <c r="AB277">
        <v>2.09224250666669E-4</v>
      </c>
      <c r="AC277">
        <v>6.4749139199975095E-4</v>
      </c>
      <c r="AD277">
        <v>0.173049791712</v>
      </c>
      <c r="AE277">
        <v>6.2871230183999899E-2</v>
      </c>
      <c r="AF277">
        <v>2.0075447553333299E-2</v>
      </c>
      <c r="AG277">
        <v>5.0276018549962002E-3</v>
      </c>
      <c r="AH277">
        <v>2.1937755833333098E-3</v>
      </c>
      <c r="AI277">
        <v>9.5485843866661697E-4</v>
      </c>
      <c r="AJ277">
        <v>5.2381131833333303E-2</v>
      </c>
      <c r="AK277">
        <v>3.9301627381578899E-3</v>
      </c>
      <c r="AL277">
        <v>4.1046182726315701E-3</v>
      </c>
      <c r="AM277" s="90">
        <v>5.2396006403508702E-5</v>
      </c>
      <c r="AN277">
        <v>1.21147255287708E-2</v>
      </c>
      <c r="AO277">
        <v>3.9946809266666502E-4</v>
      </c>
      <c r="AP277" s="90">
        <v>5.2981082791451402E-6</v>
      </c>
      <c r="AQ277">
        <v>1.23937941326561E-3</v>
      </c>
      <c r="AR277">
        <v>1.80581243499982E-4</v>
      </c>
      <c r="AS277">
        <v>8.5071415877581999E-4</v>
      </c>
      <c r="AT277">
        <v>9.9539173444740609E-4</v>
      </c>
      <c r="AU277">
        <v>1.2225083307017501E-4</v>
      </c>
      <c r="AV277" s="90">
        <v>8.2487138000118804E-5</v>
      </c>
      <c r="AW277" s="90">
        <v>6.8150720000453697E-5</v>
      </c>
      <c r="AX277">
        <v>1.06653887999853E-4</v>
      </c>
      <c r="AY277" s="90">
        <v>3.34864479999998E-5</v>
      </c>
      <c r="AZ277" s="90">
        <v>6.3272371200273495E-5</v>
      </c>
      <c r="BA277" s="90">
        <v>5.6344870000028902E-5</v>
      </c>
      <c r="BB277">
        <v>1.12767999999989E-4</v>
      </c>
      <c r="BC277" s="90">
        <v>1.8079103263079901E-5</v>
      </c>
      <c r="BD277">
        <v>3.3731599999999398E-4</v>
      </c>
      <c r="BE277">
        <v>3.02051038000388E-4</v>
      </c>
      <c r="BF277" s="90">
        <v>6.4478500000055697E-5</v>
      </c>
      <c r="BG277" s="90">
        <v>6.0111999999592096E-6</v>
      </c>
      <c r="BH277">
        <v>1.8110153999995E-4</v>
      </c>
      <c r="BI277">
        <v>0.50258058338843403</v>
      </c>
      <c r="BJ277">
        <v>5.2781478208493202E-2</v>
      </c>
    </row>
  </sheetData>
  <hyperlinks>
    <hyperlink ref="A1" r:id="rId1" xr:uid="{EB9EF9D8-81E1-4781-A0C0-C12DEF0166E6}"/>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HistData</vt:lpstr>
      <vt:lpstr>Graphs</vt:lpstr>
      <vt:lpstr>Data Sources</vt:lpstr>
      <vt:lpstr>OWDEnergy</vt:lpstr>
      <vt:lpstr>RadiativeForcing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Bruce Parker</dc:creator>
  <cp:lastModifiedBy>Bruce Parker</cp:lastModifiedBy>
  <dcterms:created xsi:type="dcterms:W3CDTF">2025-10-19T18:08:14Z</dcterms:created>
  <dcterms:modified xsi:type="dcterms:W3CDTF">2025-11-03T22:15:09Z</dcterms:modified>
</cp:coreProperties>
</file>