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4895" windowHeight="7185" activeTab="2"/>
  </bookViews>
  <sheets>
    <sheet name="Formulas" sheetId="4" r:id="rId1"/>
    <sheet name="Equivalences" sheetId="32" r:id="rId2"/>
    <sheet name="BudgetForCTN" sheetId="22" r:id="rId3"/>
    <sheet name="BudgetForCH4N2O" sheetId="31" r:id="rId4"/>
    <sheet name="EmmDecPctPeak" sheetId="16" r:id="rId5"/>
    <sheet name="EmissDeclPctPrev" sheetId="15" r:id="rId6"/>
    <sheet name="RF_Per_PPM" sheetId="8" r:id="rId7"/>
  </sheets>
  <externalReferences>
    <externalReference r:id="rId8"/>
    <externalReference r:id="rId9"/>
  </externalReferences>
  <calcPr calcId="125725"/>
</workbook>
</file>

<file path=xl/calcChain.xml><?xml version="1.0" encoding="utf-8"?>
<calcChain xmlns="http://schemas.openxmlformats.org/spreadsheetml/2006/main">
  <c r="D33" i="22"/>
  <c r="D32"/>
  <c r="C33"/>
  <c r="C32"/>
  <c r="R26"/>
  <c r="C12"/>
  <c r="J21"/>
  <c r="C25"/>
  <c r="R12"/>
  <c r="C26"/>
  <c r="Q26"/>
  <c r="R25"/>
  <c r="C13"/>
  <c r="M14" i="32"/>
  <c r="M13"/>
  <c r="M12"/>
  <c r="M11"/>
  <c r="M10"/>
  <c r="M9"/>
  <c r="M8"/>
  <c r="AE30"/>
  <c r="AD30"/>
  <c r="AC30"/>
  <c r="Z29"/>
  <c r="Y29"/>
  <c r="X29"/>
  <c r="W29"/>
  <c r="V29"/>
  <c r="U29"/>
  <c r="T29"/>
  <c r="S29"/>
  <c r="R29"/>
  <c r="AA29"/>
  <c r="R23"/>
  <c r="R30" s="1"/>
  <c r="S23" l="1"/>
  <c r="S30" s="1"/>
  <c r="J14"/>
  <c r="J13"/>
  <c r="J11"/>
  <c r="J10"/>
  <c r="J9"/>
  <c r="J8"/>
  <c r="AF12" l="1"/>
  <c r="AF14"/>
  <c r="W13"/>
  <c r="AF13" s="1"/>
  <c r="Y12"/>
  <c r="S12"/>
  <c r="Z12"/>
  <c r="T25"/>
  <c r="T24" s="1"/>
  <c r="T23"/>
  <c r="T30" s="1"/>
  <c r="U25"/>
  <c r="U24" s="1"/>
  <c r="U23"/>
  <c r="U30" s="1"/>
  <c r="V25"/>
  <c r="V24" s="1"/>
  <c r="V23"/>
  <c r="V30" s="1"/>
  <c r="W25"/>
  <c r="W24" s="1"/>
  <c r="W23"/>
  <c r="W30" s="1"/>
  <c r="X25"/>
  <c r="X24" s="1"/>
  <c r="X23"/>
  <c r="X30" s="1"/>
  <c r="Y25"/>
  <c r="Y24" s="1"/>
  <c r="Y23"/>
  <c r="Z22"/>
  <c r="Y30"/>
  <c r="Z25"/>
  <c r="Z24" s="1"/>
  <c r="Z23"/>
  <c r="Z30" s="1"/>
  <c r="AE29"/>
  <c r="AE23" s="1"/>
  <c r="AD29"/>
  <c r="AD23" s="1"/>
  <c r="AC29"/>
  <c r="AC23" s="1"/>
  <c r="AA25"/>
  <c r="AA24" s="1"/>
  <c r="AA23"/>
  <c r="J36"/>
  <c r="Z14"/>
  <c r="Z13"/>
  <c r="R61" i="31"/>
  <c r="Q61"/>
  <c r="P61"/>
  <c r="O61"/>
  <c r="N61"/>
  <c r="M61"/>
  <c r="L61"/>
  <c r="K61"/>
  <c r="J61"/>
  <c r="I61"/>
  <c r="H61"/>
  <c r="G61"/>
  <c r="F61"/>
  <c r="E61"/>
  <c r="D61"/>
  <c r="C61"/>
  <c r="R60"/>
  <c r="Q60"/>
  <c r="P60"/>
  <c r="O60"/>
  <c r="N60"/>
  <c r="M60"/>
  <c r="L60"/>
  <c r="K60"/>
  <c r="J60"/>
  <c r="I60"/>
  <c r="H60"/>
  <c r="G60"/>
  <c r="F60"/>
  <c r="E60"/>
  <c r="D60"/>
  <c r="C60"/>
  <c r="R59"/>
  <c r="Q59"/>
  <c r="P59"/>
  <c r="O59"/>
  <c r="N59"/>
  <c r="M59"/>
  <c r="L59"/>
  <c r="K59"/>
  <c r="J59"/>
  <c r="I59"/>
  <c r="H59"/>
  <c r="G59"/>
  <c r="F59"/>
  <c r="E59"/>
  <c r="D59"/>
  <c r="C59"/>
  <c r="R58"/>
  <c r="Q58"/>
  <c r="P58"/>
  <c r="O58"/>
  <c r="N58"/>
  <c r="M58"/>
  <c r="L58"/>
  <c r="K58"/>
  <c r="J58"/>
  <c r="I58"/>
  <c r="H58"/>
  <c r="G58"/>
  <c r="F58"/>
  <c r="E58"/>
  <c r="D58"/>
  <c r="C58"/>
  <c r="R57"/>
  <c r="Q57"/>
  <c r="P57"/>
  <c r="O57"/>
  <c r="N57"/>
  <c r="M57"/>
  <c r="L57"/>
  <c r="K57"/>
  <c r="J57"/>
  <c r="I57"/>
  <c r="H57"/>
  <c r="G57"/>
  <c r="F57"/>
  <c r="E57"/>
  <c r="D57"/>
  <c r="C57"/>
  <c r="R56"/>
  <c r="Q56"/>
  <c r="P56"/>
  <c r="O56"/>
  <c r="N56"/>
  <c r="M56"/>
  <c r="L56"/>
  <c r="K56"/>
  <c r="J56"/>
  <c r="I56"/>
  <c r="H56"/>
  <c r="G56"/>
  <c r="F56"/>
  <c r="E56"/>
  <c r="D56"/>
  <c r="C56"/>
  <c r="R55"/>
  <c r="Q55"/>
  <c r="P55"/>
  <c r="O55"/>
  <c r="N55"/>
  <c r="M55"/>
  <c r="L55"/>
  <c r="K55"/>
  <c r="J55"/>
  <c r="I55"/>
  <c r="H55"/>
  <c r="G55"/>
  <c r="F55"/>
  <c r="E55"/>
  <c r="D55"/>
  <c r="C55"/>
  <c r="C33"/>
  <c r="EB47"/>
  <c r="EA47"/>
  <c r="DZ47"/>
  <c r="DY47"/>
  <c r="DX47"/>
  <c r="DW47"/>
  <c r="DV47"/>
  <c r="DU47"/>
  <c r="DT47"/>
  <c r="DS47"/>
  <c r="DR47"/>
  <c r="DQ47"/>
  <c r="DP47"/>
  <c r="DO47"/>
  <c r="DN47"/>
  <c r="DM47"/>
  <c r="EB46"/>
  <c r="EA46"/>
  <c r="DZ46"/>
  <c r="DY46"/>
  <c r="DX46"/>
  <c r="DW46"/>
  <c r="DV46"/>
  <c r="DU46"/>
  <c r="DT46"/>
  <c r="DS46"/>
  <c r="DR46"/>
  <c r="DQ46"/>
  <c r="DP46"/>
  <c r="DO46"/>
  <c r="DN46"/>
  <c r="DM46"/>
  <c r="EB45"/>
  <c r="EA45"/>
  <c r="DZ45"/>
  <c r="DY45"/>
  <c r="DX45"/>
  <c r="DW45"/>
  <c r="DV45"/>
  <c r="DU45"/>
  <c r="DT45"/>
  <c r="DS45"/>
  <c r="DR45"/>
  <c r="DQ45"/>
  <c r="DP45"/>
  <c r="DO45"/>
  <c r="DN45"/>
  <c r="DM45"/>
  <c r="EB44"/>
  <c r="EA44"/>
  <c r="DZ44"/>
  <c r="DY44"/>
  <c r="DX44"/>
  <c r="DW44"/>
  <c r="DV44"/>
  <c r="DU44"/>
  <c r="DT44"/>
  <c r="DS44"/>
  <c r="DR44"/>
  <c r="DQ44"/>
  <c r="DP44"/>
  <c r="DO44"/>
  <c r="DN44"/>
  <c r="DM44"/>
  <c r="EB43"/>
  <c r="EA43"/>
  <c r="DZ43"/>
  <c r="DY43"/>
  <c r="DX43"/>
  <c r="DW43"/>
  <c r="DV43"/>
  <c r="DU43"/>
  <c r="DT43"/>
  <c r="DS43"/>
  <c r="DR43"/>
  <c r="DQ43"/>
  <c r="DP43"/>
  <c r="DO43"/>
  <c r="DN43"/>
  <c r="DM43"/>
  <c r="EB42"/>
  <c r="EA42"/>
  <c r="DZ42"/>
  <c r="DY42"/>
  <c r="DX42"/>
  <c r="DW42"/>
  <c r="DV42"/>
  <c r="DU42"/>
  <c r="DT42"/>
  <c r="DS42"/>
  <c r="DR42"/>
  <c r="DQ42"/>
  <c r="DP42"/>
  <c r="DO42"/>
  <c r="DN42"/>
  <c r="DM42"/>
  <c r="EB41"/>
  <c r="EA41"/>
  <c r="DZ41"/>
  <c r="DY41"/>
  <c r="DX41"/>
  <c r="DW41"/>
  <c r="DV41"/>
  <c r="DU41"/>
  <c r="DT41"/>
  <c r="DS41"/>
  <c r="DR41"/>
  <c r="DQ41"/>
  <c r="DP41"/>
  <c r="DO41"/>
  <c r="DN41"/>
  <c r="DM41"/>
  <c r="EB40"/>
  <c r="EA40"/>
  <c r="DZ40"/>
  <c r="DY40"/>
  <c r="DX40"/>
  <c r="DW40"/>
  <c r="DV40"/>
  <c r="DU40"/>
  <c r="DT40"/>
  <c r="DS40"/>
  <c r="DR40"/>
  <c r="DQ40"/>
  <c r="DP40"/>
  <c r="DO40"/>
  <c r="DN40"/>
  <c r="DM40"/>
  <c r="EB39"/>
  <c r="EA39"/>
  <c r="DZ39"/>
  <c r="DY39"/>
  <c r="DX39"/>
  <c r="DW39"/>
  <c r="DV39"/>
  <c r="DU39"/>
  <c r="DT39"/>
  <c r="DS39"/>
  <c r="DR39"/>
  <c r="DQ39"/>
  <c r="DP39"/>
  <c r="DO39"/>
  <c r="DN39"/>
  <c r="DM39"/>
  <c r="EB38"/>
  <c r="EA38"/>
  <c r="DZ38"/>
  <c r="DY38"/>
  <c r="DX38"/>
  <c r="DW38"/>
  <c r="DV38"/>
  <c r="DU38"/>
  <c r="DT38"/>
  <c r="DS38"/>
  <c r="DR38"/>
  <c r="DQ38"/>
  <c r="DP38"/>
  <c r="DO38"/>
  <c r="DN38"/>
  <c r="DM38"/>
  <c r="EB37"/>
  <c r="EA37"/>
  <c r="DZ37"/>
  <c r="DY37"/>
  <c r="DX37"/>
  <c r="DW37"/>
  <c r="DV37"/>
  <c r="DU37"/>
  <c r="DT37"/>
  <c r="DS37"/>
  <c r="DR37"/>
  <c r="DQ37"/>
  <c r="DP37"/>
  <c r="DO37"/>
  <c r="DN37"/>
  <c r="DM37"/>
  <c r="EB36"/>
  <c r="EA36"/>
  <c r="DZ36"/>
  <c r="DY36"/>
  <c r="DX36"/>
  <c r="DW36"/>
  <c r="DV36"/>
  <c r="DU36"/>
  <c r="DT36"/>
  <c r="DS36"/>
  <c r="DR36"/>
  <c r="DQ36"/>
  <c r="DP36"/>
  <c r="DO36"/>
  <c r="DN36"/>
  <c r="DM36"/>
  <c r="EB35"/>
  <c r="EA35"/>
  <c r="DZ35"/>
  <c r="DY35"/>
  <c r="DX35"/>
  <c r="DW35"/>
  <c r="DV35"/>
  <c r="DU35"/>
  <c r="DT35"/>
  <c r="DS35"/>
  <c r="DR35"/>
  <c r="DQ35"/>
  <c r="DP35"/>
  <c r="DO35"/>
  <c r="DN35"/>
  <c r="DM35"/>
  <c r="EB34"/>
  <c r="EA34"/>
  <c r="DZ34"/>
  <c r="DY34"/>
  <c r="DX34"/>
  <c r="DW34"/>
  <c r="DV34"/>
  <c r="DU34"/>
  <c r="DT34"/>
  <c r="DS34"/>
  <c r="DR34"/>
  <c r="DQ34"/>
  <c r="DP34"/>
  <c r="DO34"/>
  <c r="DN34"/>
  <c r="DM34"/>
  <c r="EB33"/>
  <c r="EA33"/>
  <c r="DZ33"/>
  <c r="DY33"/>
  <c r="DX33"/>
  <c r="DW33"/>
  <c r="DV33"/>
  <c r="DU33"/>
  <c r="DT33"/>
  <c r="DS33"/>
  <c r="DR33"/>
  <c r="DQ33"/>
  <c r="DP33"/>
  <c r="DO33"/>
  <c r="DN33"/>
  <c r="DM33"/>
  <c r="DI47"/>
  <c r="DH47"/>
  <c r="DG47"/>
  <c r="DF47"/>
  <c r="DE47"/>
  <c r="DD47"/>
  <c r="DC47"/>
  <c r="DB47"/>
  <c r="DA47"/>
  <c r="CZ47"/>
  <c r="CY47"/>
  <c r="CX47"/>
  <c r="CW47"/>
  <c r="CV47"/>
  <c r="CU47"/>
  <c r="CT47"/>
  <c r="DI46"/>
  <c r="DH46"/>
  <c r="DG46"/>
  <c r="DF46"/>
  <c r="DE46"/>
  <c r="DD46"/>
  <c r="DC46"/>
  <c r="DB46"/>
  <c r="DA46"/>
  <c r="CZ46"/>
  <c r="CY46"/>
  <c r="CX46"/>
  <c r="CW46"/>
  <c r="CV46"/>
  <c r="CU46"/>
  <c r="CT46"/>
  <c r="DI45"/>
  <c r="DH45"/>
  <c r="DG45"/>
  <c r="DF45"/>
  <c r="DE45"/>
  <c r="DD45"/>
  <c r="DC45"/>
  <c r="DB45"/>
  <c r="DA45"/>
  <c r="CZ45"/>
  <c r="CY45"/>
  <c r="CX45"/>
  <c r="CW45"/>
  <c r="CV45"/>
  <c r="CU45"/>
  <c r="CT45"/>
  <c r="DI44"/>
  <c r="DH44"/>
  <c r="DG44"/>
  <c r="DF44"/>
  <c r="DE44"/>
  <c r="DD44"/>
  <c r="DC44"/>
  <c r="DB44"/>
  <c r="DA44"/>
  <c r="CZ44"/>
  <c r="CY44"/>
  <c r="CX44"/>
  <c r="CW44"/>
  <c r="CV44"/>
  <c r="CU44"/>
  <c r="CT44"/>
  <c r="DI43"/>
  <c r="DH43"/>
  <c r="DG43"/>
  <c r="DF43"/>
  <c r="DE43"/>
  <c r="DD43"/>
  <c r="DC43"/>
  <c r="DB43"/>
  <c r="DA43"/>
  <c r="CZ43"/>
  <c r="CY43"/>
  <c r="CX43"/>
  <c r="CW43"/>
  <c r="CV43"/>
  <c r="CU43"/>
  <c r="CT43"/>
  <c r="DI42"/>
  <c r="DH42"/>
  <c r="DG42"/>
  <c r="DF42"/>
  <c r="DE42"/>
  <c r="DD42"/>
  <c r="DC42"/>
  <c r="DB42"/>
  <c r="DA42"/>
  <c r="CZ42"/>
  <c r="CY42"/>
  <c r="CX42"/>
  <c r="CW42"/>
  <c r="CV42"/>
  <c r="CU42"/>
  <c r="CT42"/>
  <c r="DI41"/>
  <c r="DH41"/>
  <c r="DG41"/>
  <c r="DF41"/>
  <c r="DE41"/>
  <c r="DD41"/>
  <c r="DC41"/>
  <c r="DB41"/>
  <c r="DA41"/>
  <c r="CZ41"/>
  <c r="CY41"/>
  <c r="CX41"/>
  <c r="CW41"/>
  <c r="CV41"/>
  <c r="CU41"/>
  <c r="CT41"/>
  <c r="DI40"/>
  <c r="DH40"/>
  <c r="DG40"/>
  <c r="DF40"/>
  <c r="DE40"/>
  <c r="DD40"/>
  <c r="DC40"/>
  <c r="DB40"/>
  <c r="DA40"/>
  <c r="CZ40"/>
  <c r="CY40"/>
  <c r="CX40"/>
  <c r="CW40"/>
  <c r="CV40"/>
  <c r="CU40"/>
  <c r="CT40"/>
  <c r="DI39"/>
  <c r="DH39"/>
  <c r="DG39"/>
  <c r="DF39"/>
  <c r="DE39"/>
  <c r="DD39"/>
  <c r="DC39"/>
  <c r="DB39"/>
  <c r="DA39"/>
  <c r="CZ39"/>
  <c r="CY39"/>
  <c r="CX39"/>
  <c r="CW39"/>
  <c r="CV39"/>
  <c r="CU39"/>
  <c r="CT39"/>
  <c r="DI38"/>
  <c r="DH38"/>
  <c r="DG38"/>
  <c r="DF38"/>
  <c r="DE38"/>
  <c r="DD38"/>
  <c r="DC38"/>
  <c r="DB38"/>
  <c r="DA38"/>
  <c r="CZ38"/>
  <c r="CY38"/>
  <c r="CX38"/>
  <c r="CW38"/>
  <c r="CV38"/>
  <c r="CU38"/>
  <c r="CT38"/>
  <c r="DI37"/>
  <c r="DH37"/>
  <c r="DG37"/>
  <c r="DF37"/>
  <c r="DE37"/>
  <c r="DD37"/>
  <c r="DC37"/>
  <c r="DB37"/>
  <c r="DA37"/>
  <c r="CZ37"/>
  <c r="CY37"/>
  <c r="CX37"/>
  <c r="CW37"/>
  <c r="CV37"/>
  <c r="CU37"/>
  <c r="CT37"/>
  <c r="DI36"/>
  <c r="DH36"/>
  <c r="DG36"/>
  <c r="DF36"/>
  <c r="DE36"/>
  <c r="DD36"/>
  <c r="DC36"/>
  <c r="DB36"/>
  <c r="DA36"/>
  <c r="CZ36"/>
  <c r="CY36"/>
  <c r="CX36"/>
  <c r="CW36"/>
  <c r="CV36"/>
  <c r="CU36"/>
  <c r="CT36"/>
  <c r="DI35"/>
  <c r="DH35"/>
  <c r="DG35"/>
  <c r="DF35"/>
  <c r="DE35"/>
  <c r="DD35"/>
  <c r="DC35"/>
  <c r="DB35"/>
  <c r="DA35"/>
  <c r="CZ35"/>
  <c r="CY35"/>
  <c r="CX35"/>
  <c r="CW35"/>
  <c r="CV35"/>
  <c r="CU35"/>
  <c r="CT35"/>
  <c r="DI34"/>
  <c r="DH34"/>
  <c r="DG34"/>
  <c r="DF34"/>
  <c r="DE34"/>
  <c r="DD34"/>
  <c r="DC34"/>
  <c r="DB34"/>
  <c r="DA34"/>
  <c r="CZ34"/>
  <c r="CY34"/>
  <c r="CX34"/>
  <c r="CW34"/>
  <c r="CV34"/>
  <c r="CU34"/>
  <c r="CT34"/>
  <c r="DI33"/>
  <c r="DH33"/>
  <c r="DG33"/>
  <c r="DF33"/>
  <c r="DE33"/>
  <c r="DD33"/>
  <c r="DC33"/>
  <c r="DB33"/>
  <c r="DA33"/>
  <c r="CZ33"/>
  <c r="CY33"/>
  <c r="CX33"/>
  <c r="CW33"/>
  <c r="CV33"/>
  <c r="CU33"/>
  <c r="CT33"/>
  <c r="CP47"/>
  <c r="CO47"/>
  <c r="CN47"/>
  <c r="CM47"/>
  <c r="CL47"/>
  <c r="CK47"/>
  <c r="CJ47"/>
  <c r="CI47"/>
  <c r="CH47"/>
  <c r="CG47"/>
  <c r="CF47"/>
  <c r="CE47"/>
  <c r="CD47"/>
  <c r="CC47"/>
  <c r="CB47"/>
  <c r="CA47"/>
  <c r="CP46"/>
  <c r="CO46"/>
  <c r="CN46"/>
  <c r="CM46"/>
  <c r="CL46"/>
  <c r="CK46"/>
  <c r="CJ46"/>
  <c r="CI46"/>
  <c r="CH46"/>
  <c r="CG46"/>
  <c r="CF46"/>
  <c r="CE46"/>
  <c r="CD46"/>
  <c r="CC46"/>
  <c r="CB46"/>
  <c r="CA46"/>
  <c r="CP45"/>
  <c r="CO45"/>
  <c r="CN45"/>
  <c r="CM45"/>
  <c r="CL45"/>
  <c r="CK45"/>
  <c r="CJ45"/>
  <c r="CI45"/>
  <c r="CH45"/>
  <c r="CG45"/>
  <c r="CF45"/>
  <c r="CE45"/>
  <c r="CD45"/>
  <c r="CC45"/>
  <c r="CB45"/>
  <c r="CA45"/>
  <c r="CP44"/>
  <c r="CO44"/>
  <c r="CN44"/>
  <c r="CM44"/>
  <c r="CL44"/>
  <c r="CK44"/>
  <c r="CJ44"/>
  <c r="CI44"/>
  <c r="CH44"/>
  <c r="CG44"/>
  <c r="CF44"/>
  <c r="CE44"/>
  <c r="CD44"/>
  <c r="CC44"/>
  <c r="CB44"/>
  <c r="CA44"/>
  <c r="CP43"/>
  <c r="CO43"/>
  <c r="CN43"/>
  <c r="CM43"/>
  <c r="CL43"/>
  <c r="CK43"/>
  <c r="CJ43"/>
  <c r="CI43"/>
  <c r="CH43"/>
  <c r="CG43"/>
  <c r="CF43"/>
  <c r="CE43"/>
  <c r="CD43"/>
  <c r="CC43"/>
  <c r="CB43"/>
  <c r="CA43"/>
  <c r="CP42"/>
  <c r="CO42"/>
  <c r="CN42"/>
  <c r="CM42"/>
  <c r="CL42"/>
  <c r="CK42"/>
  <c r="CJ42"/>
  <c r="CI42"/>
  <c r="CH42"/>
  <c r="CG42"/>
  <c r="CF42"/>
  <c r="CE42"/>
  <c r="CD42"/>
  <c r="CC42"/>
  <c r="CB42"/>
  <c r="CA42"/>
  <c r="CP41"/>
  <c r="CO41"/>
  <c r="CN41"/>
  <c r="CM41"/>
  <c r="CL41"/>
  <c r="CK41"/>
  <c r="CJ41"/>
  <c r="CI41"/>
  <c r="CH41"/>
  <c r="CG41"/>
  <c r="CF41"/>
  <c r="CE41"/>
  <c r="CD41"/>
  <c r="CC41"/>
  <c r="CB41"/>
  <c r="CA41"/>
  <c r="CP40"/>
  <c r="CO40"/>
  <c r="CN40"/>
  <c r="CM40"/>
  <c r="CL40"/>
  <c r="CK40"/>
  <c r="CJ40"/>
  <c r="CI40"/>
  <c r="CH40"/>
  <c r="CG40"/>
  <c r="CF40"/>
  <c r="CE40"/>
  <c r="CD40"/>
  <c r="CC40"/>
  <c r="CB40"/>
  <c r="CA40"/>
  <c r="CP39"/>
  <c r="CO39"/>
  <c r="CN39"/>
  <c r="CM39"/>
  <c r="CL39"/>
  <c r="CK39"/>
  <c r="CJ39"/>
  <c r="CI39"/>
  <c r="CH39"/>
  <c r="CG39"/>
  <c r="CF39"/>
  <c r="CE39"/>
  <c r="CD39"/>
  <c r="CC39"/>
  <c r="CB39"/>
  <c r="CA39"/>
  <c r="CP38"/>
  <c r="CO38"/>
  <c r="CN38"/>
  <c r="CM38"/>
  <c r="CL38"/>
  <c r="CK38"/>
  <c r="CJ38"/>
  <c r="CI38"/>
  <c r="CH38"/>
  <c r="CG38"/>
  <c r="CF38"/>
  <c r="CE38"/>
  <c r="CD38"/>
  <c r="CC38"/>
  <c r="CB38"/>
  <c r="CA38"/>
  <c r="CP37"/>
  <c r="CO37"/>
  <c r="CN37"/>
  <c r="CM37"/>
  <c r="CL37"/>
  <c r="CK37"/>
  <c r="CJ37"/>
  <c r="CI37"/>
  <c r="CH37"/>
  <c r="CG37"/>
  <c r="CF37"/>
  <c r="CE37"/>
  <c r="CD37"/>
  <c r="CC37"/>
  <c r="CB37"/>
  <c r="CA37"/>
  <c r="CP36"/>
  <c r="CO36"/>
  <c r="CN36"/>
  <c r="CM36"/>
  <c r="CL36"/>
  <c r="CK36"/>
  <c r="CJ36"/>
  <c r="CI36"/>
  <c r="CH36"/>
  <c r="CG36"/>
  <c r="CF36"/>
  <c r="CE36"/>
  <c r="CD36"/>
  <c r="CC36"/>
  <c r="CB36"/>
  <c r="CA36"/>
  <c r="CP35"/>
  <c r="CO35"/>
  <c r="CN35"/>
  <c r="CM35"/>
  <c r="CL35"/>
  <c r="CK35"/>
  <c r="CJ35"/>
  <c r="CI35"/>
  <c r="CH35"/>
  <c r="CG35"/>
  <c r="CF35"/>
  <c r="CE35"/>
  <c r="CD35"/>
  <c r="CC35"/>
  <c r="CB35"/>
  <c r="CA35"/>
  <c r="CP34"/>
  <c r="CO34"/>
  <c r="CN34"/>
  <c r="CM34"/>
  <c r="CL34"/>
  <c r="CK34"/>
  <c r="CJ34"/>
  <c r="CI34"/>
  <c r="CH34"/>
  <c r="CG34"/>
  <c r="CF34"/>
  <c r="CE34"/>
  <c r="CD34"/>
  <c r="CC34"/>
  <c r="CB34"/>
  <c r="CA34"/>
  <c r="CP33"/>
  <c r="CO33"/>
  <c r="CN33"/>
  <c r="CM33"/>
  <c r="CL33"/>
  <c r="CK33"/>
  <c r="CJ33"/>
  <c r="CI33"/>
  <c r="CH33"/>
  <c r="CG33"/>
  <c r="CF33"/>
  <c r="CE33"/>
  <c r="CD33"/>
  <c r="CC33"/>
  <c r="CB33"/>
  <c r="CA33"/>
  <c r="BW47"/>
  <c r="BV47"/>
  <c r="BU47"/>
  <c r="BT47"/>
  <c r="BS47"/>
  <c r="BR47"/>
  <c r="BQ47"/>
  <c r="BP47"/>
  <c r="BO47"/>
  <c r="BN47"/>
  <c r="BM47"/>
  <c r="BL47"/>
  <c r="BK47"/>
  <c r="BJ47"/>
  <c r="BI47"/>
  <c r="BH47"/>
  <c r="BW46"/>
  <c r="BV46"/>
  <c r="BU46"/>
  <c r="BT46"/>
  <c r="BS46"/>
  <c r="BR46"/>
  <c r="BQ46"/>
  <c r="BP46"/>
  <c r="BO46"/>
  <c r="BN46"/>
  <c r="BM46"/>
  <c r="BL46"/>
  <c r="BK46"/>
  <c r="BJ46"/>
  <c r="BI46"/>
  <c r="BH46"/>
  <c r="BW45"/>
  <c r="BV45"/>
  <c r="BU45"/>
  <c r="BT45"/>
  <c r="BS45"/>
  <c r="BR45"/>
  <c r="BQ45"/>
  <c r="BP45"/>
  <c r="BO45"/>
  <c r="BN45"/>
  <c r="BM45"/>
  <c r="BL45"/>
  <c r="BK45"/>
  <c r="BJ45"/>
  <c r="BI45"/>
  <c r="BH45"/>
  <c r="BW44"/>
  <c r="BV44"/>
  <c r="BU44"/>
  <c r="BT44"/>
  <c r="BS44"/>
  <c r="BR44"/>
  <c r="BQ44"/>
  <c r="BP44"/>
  <c r="BO44"/>
  <c r="BN44"/>
  <c r="BM44"/>
  <c r="BL44"/>
  <c r="BK44"/>
  <c r="BJ44"/>
  <c r="BI44"/>
  <c r="BH44"/>
  <c r="BW43"/>
  <c r="BV43"/>
  <c r="BU43"/>
  <c r="BT43"/>
  <c r="BS43"/>
  <c r="BR43"/>
  <c r="BQ43"/>
  <c r="BP43"/>
  <c r="BO43"/>
  <c r="BN43"/>
  <c r="BM43"/>
  <c r="BL43"/>
  <c r="BK43"/>
  <c r="BJ43"/>
  <c r="BI43"/>
  <c r="BH43"/>
  <c r="BW42"/>
  <c r="BV42"/>
  <c r="BU42"/>
  <c r="BT42"/>
  <c r="BS42"/>
  <c r="BR42"/>
  <c r="BQ42"/>
  <c r="BP42"/>
  <c r="BO42"/>
  <c r="BN42"/>
  <c r="BM42"/>
  <c r="BL42"/>
  <c r="BK42"/>
  <c r="BJ42"/>
  <c r="BI42"/>
  <c r="BH42"/>
  <c r="BW41"/>
  <c r="BV41"/>
  <c r="BU41"/>
  <c r="BT41"/>
  <c r="BS41"/>
  <c r="BR41"/>
  <c r="BQ41"/>
  <c r="BP41"/>
  <c r="BO41"/>
  <c r="BN41"/>
  <c r="BM41"/>
  <c r="BL41"/>
  <c r="BK41"/>
  <c r="BJ41"/>
  <c r="BI41"/>
  <c r="BH41"/>
  <c r="BW40"/>
  <c r="BV40"/>
  <c r="BU40"/>
  <c r="BT40"/>
  <c r="BS40"/>
  <c r="BR40"/>
  <c r="BQ40"/>
  <c r="BP40"/>
  <c r="BO40"/>
  <c r="BN40"/>
  <c r="BM40"/>
  <c r="BL40"/>
  <c r="BK40"/>
  <c r="BJ40"/>
  <c r="BI40"/>
  <c r="BH40"/>
  <c r="BW39"/>
  <c r="BV39"/>
  <c r="BU39"/>
  <c r="BT39"/>
  <c r="BS39"/>
  <c r="BR39"/>
  <c r="BQ39"/>
  <c r="BP39"/>
  <c r="BO39"/>
  <c r="BN39"/>
  <c r="BM39"/>
  <c r="BL39"/>
  <c r="BK39"/>
  <c r="BJ39"/>
  <c r="BI39"/>
  <c r="BH39"/>
  <c r="BW38"/>
  <c r="BV38"/>
  <c r="BU38"/>
  <c r="BT38"/>
  <c r="BS38"/>
  <c r="BR38"/>
  <c r="BQ38"/>
  <c r="BP38"/>
  <c r="BO38"/>
  <c r="BN38"/>
  <c r="BM38"/>
  <c r="BL38"/>
  <c r="BK38"/>
  <c r="BJ38"/>
  <c r="BI38"/>
  <c r="BH38"/>
  <c r="BW37"/>
  <c r="BV37"/>
  <c r="BU37"/>
  <c r="BT37"/>
  <c r="BS37"/>
  <c r="BR37"/>
  <c r="BQ37"/>
  <c r="BP37"/>
  <c r="BO37"/>
  <c r="BN37"/>
  <c r="BM37"/>
  <c r="BL37"/>
  <c r="BK37"/>
  <c r="BJ37"/>
  <c r="BI37"/>
  <c r="BH37"/>
  <c r="BW36"/>
  <c r="BV36"/>
  <c r="BU36"/>
  <c r="BT36"/>
  <c r="BS36"/>
  <c r="BR36"/>
  <c r="BQ36"/>
  <c r="BP36"/>
  <c r="BO36"/>
  <c r="BN36"/>
  <c r="BM36"/>
  <c r="BL36"/>
  <c r="BK36"/>
  <c r="BJ36"/>
  <c r="BI36"/>
  <c r="BH36"/>
  <c r="BW35"/>
  <c r="BV35"/>
  <c r="BU35"/>
  <c r="BT35"/>
  <c r="BS35"/>
  <c r="BR35"/>
  <c r="BQ35"/>
  <c r="BP35"/>
  <c r="BO35"/>
  <c r="BN35"/>
  <c r="BM35"/>
  <c r="BL35"/>
  <c r="BK35"/>
  <c r="BJ35"/>
  <c r="BI35"/>
  <c r="BH35"/>
  <c r="BW34"/>
  <c r="BV34"/>
  <c r="BU34"/>
  <c r="BT34"/>
  <c r="BS34"/>
  <c r="BR34"/>
  <c r="BQ34"/>
  <c r="BP34"/>
  <c r="BO34"/>
  <c r="BN34"/>
  <c r="BM34"/>
  <c r="BL34"/>
  <c r="BK34"/>
  <c r="BJ34"/>
  <c r="BI34"/>
  <c r="BH34"/>
  <c r="BW33"/>
  <c r="BV33"/>
  <c r="BU33"/>
  <c r="BT33"/>
  <c r="BS33"/>
  <c r="BR33"/>
  <c r="BQ33"/>
  <c r="BP33"/>
  <c r="BO33"/>
  <c r="BN33"/>
  <c r="BM33"/>
  <c r="BL33"/>
  <c r="BK33"/>
  <c r="BJ33"/>
  <c r="BI33"/>
  <c r="BH33"/>
  <c r="BD47"/>
  <c r="BC47"/>
  <c r="BB47"/>
  <c r="BA47"/>
  <c r="AZ47"/>
  <c r="AY47"/>
  <c r="AX47"/>
  <c r="AW47"/>
  <c r="AV47"/>
  <c r="AU47"/>
  <c r="AT47"/>
  <c r="AS47"/>
  <c r="AR47"/>
  <c r="AQ47"/>
  <c r="AP47"/>
  <c r="AO47"/>
  <c r="BD46"/>
  <c r="BC46"/>
  <c r="BB46"/>
  <c r="BA46"/>
  <c r="AZ46"/>
  <c r="AY46"/>
  <c r="AX46"/>
  <c r="AW46"/>
  <c r="AV46"/>
  <c r="AU46"/>
  <c r="AT46"/>
  <c r="AS46"/>
  <c r="AR46"/>
  <c r="AQ46"/>
  <c r="AP46"/>
  <c r="AO46"/>
  <c r="BD45"/>
  <c r="BC45"/>
  <c r="BB45"/>
  <c r="BA45"/>
  <c r="AZ45"/>
  <c r="AY45"/>
  <c r="AX45"/>
  <c r="AW45"/>
  <c r="AV45"/>
  <c r="AU45"/>
  <c r="AT45"/>
  <c r="AS45"/>
  <c r="AR45"/>
  <c r="AQ45"/>
  <c r="AP45"/>
  <c r="AO45"/>
  <c r="BD44"/>
  <c r="BC44"/>
  <c r="BB44"/>
  <c r="BA44"/>
  <c r="AZ44"/>
  <c r="AY44"/>
  <c r="AX44"/>
  <c r="AW44"/>
  <c r="AV44"/>
  <c r="AU44"/>
  <c r="AT44"/>
  <c r="AS44"/>
  <c r="AR44"/>
  <c r="AQ44"/>
  <c r="AP44"/>
  <c r="AO44"/>
  <c r="BD43"/>
  <c r="BC43"/>
  <c r="BB43"/>
  <c r="BA43"/>
  <c r="AZ43"/>
  <c r="AY43"/>
  <c r="AX43"/>
  <c r="AW43"/>
  <c r="AV43"/>
  <c r="AU43"/>
  <c r="AT43"/>
  <c r="AS43"/>
  <c r="AR43"/>
  <c r="AQ43"/>
  <c r="AP43"/>
  <c r="AO43"/>
  <c r="BD42"/>
  <c r="BC42"/>
  <c r="BB42"/>
  <c r="BA42"/>
  <c r="AZ42"/>
  <c r="AY42"/>
  <c r="AX42"/>
  <c r="AW42"/>
  <c r="AV42"/>
  <c r="AU42"/>
  <c r="AT42"/>
  <c r="AS42"/>
  <c r="AR42"/>
  <c r="AQ42"/>
  <c r="AP42"/>
  <c r="AO42"/>
  <c r="BD41"/>
  <c r="BC41"/>
  <c r="BB41"/>
  <c r="BA41"/>
  <c r="AZ41"/>
  <c r="AY41"/>
  <c r="AX41"/>
  <c r="AW41"/>
  <c r="AV41"/>
  <c r="AU41"/>
  <c r="AT41"/>
  <c r="AS41"/>
  <c r="AR41"/>
  <c r="AQ41"/>
  <c r="AP41"/>
  <c r="AO41"/>
  <c r="BD40"/>
  <c r="BC40"/>
  <c r="BB40"/>
  <c r="BA40"/>
  <c r="AZ40"/>
  <c r="AY40"/>
  <c r="AX40"/>
  <c r="AW40"/>
  <c r="AV40"/>
  <c r="AU40"/>
  <c r="AT40"/>
  <c r="AS40"/>
  <c r="AR40"/>
  <c r="AQ40"/>
  <c r="AP40"/>
  <c r="AO40"/>
  <c r="BD39"/>
  <c r="BC39"/>
  <c r="BB39"/>
  <c r="BA39"/>
  <c r="AZ39"/>
  <c r="AY39"/>
  <c r="AX39"/>
  <c r="AW39"/>
  <c r="AV39"/>
  <c r="AU39"/>
  <c r="AT39"/>
  <c r="AS39"/>
  <c r="AR39"/>
  <c r="AQ39"/>
  <c r="AP39"/>
  <c r="AO39"/>
  <c r="BD38"/>
  <c r="BC38"/>
  <c r="BB38"/>
  <c r="BA38"/>
  <c r="AZ38"/>
  <c r="AY38"/>
  <c r="AX38"/>
  <c r="AW38"/>
  <c r="AV38"/>
  <c r="AU38"/>
  <c r="AT38"/>
  <c r="AS38"/>
  <c r="AR38"/>
  <c r="AQ38"/>
  <c r="AP38"/>
  <c r="AO38"/>
  <c r="BD37"/>
  <c r="BC37"/>
  <c r="BB37"/>
  <c r="BA37"/>
  <c r="AZ37"/>
  <c r="AY37"/>
  <c r="AX37"/>
  <c r="AW37"/>
  <c r="AV37"/>
  <c r="AU37"/>
  <c r="AT37"/>
  <c r="AS37"/>
  <c r="AR37"/>
  <c r="AQ37"/>
  <c r="AP37"/>
  <c r="AO37"/>
  <c r="BD36"/>
  <c r="BC36"/>
  <c r="BB36"/>
  <c r="BA36"/>
  <c r="AZ36"/>
  <c r="AY36"/>
  <c r="AX36"/>
  <c r="AW36"/>
  <c r="AV36"/>
  <c r="AU36"/>
  <c r="AT36"/>
  <c r="AS36"/>
  <c r="AR36"/>
  <c r="AQ36"/>
  <c r="AP36"/>
  <c r="AO36"/>
  <c r="BD35"/>
  <c r="BC35"/>
  <c r="BB35"/>
  <c r="BA35"/>
  <c r="AZ35"/>
  <c r="AY35"/>
  <c r="AX35"/>
  <c r="AW35"/>
  <c r="AV35"/>
  <c r="AU35"/>
  <c r="AT35"/>
  <c r="AS35"/>
  <c r="AR35"/>
  <c r="AQ35"/>
  <c r="AP35"/>
  <c r="AO35"/>
  <c r="BD34"/>
  <c r="BC34"/>
  <c r="BB34"/>
  <c r="BA34"/>
  <c r="AZ34"/>
  <c r="AY34"/>
  <c r="AX34"/>
  <c r="AW34"/>
  <c r="AV34"/>
  <c r="AU34"/>
  <c r="AT34"/>
  <c r="AS34"/>
  <c r="AR34"/>
  <c r="AQ34"/>
  <c r="AP34"/>
  <c r="AO34"/>
  <c r="BD33"/>
  <c r="BC33"/>
  <c r="BB33"/>
  <c r="BA33"/>
  <c r="AZ33"/>
  <c r="AY33"/>
  <c r="AX33"/>
  <c r="AW33"/>
  <c r="AV33"/>
  <c r="AU33"/>
  <c r="AT33"/>
  <c r="AS33"/>
  <c r="AR33"/>
  <c r="AQ33"/>
  <c r="AP33"/>
  <c r="AO33"/>
  <c r="AK47"/>
  <c r="AJ47"/>
  <c r="AI47"/>
  <c r="AH47"/>
  <c r="AG47"/>
  <c r="AF47"/>
  <c r="AE47"/>
  <c r="AD47"/>
  <c r="AC47"/>
  <c r="AB47"/>
  <c r="AA47"/>
  <c r="Z47"/>
  <c r="Y47"/>
  <c r="X47"/>
  <c r="W47"/>
  <c r="V47"/>
  <c r="AK46"/>
  <c r="AJ46"/>
  <c r="AI46"/>
  <c r="AH46"/>
  <c r="AG46"/>
  <c r="AF46"/>
  <c r="AE46"/>
  <c r="AD46"/>
  <c r="AC46"/>
  <c r="AB46"/>
  <c r="AA46"/>
  <c r="Z46"/>
  <c r="Y46"/>
  <c r="X46"/>
  <c r="W46"/>
  <c r="V46"/>
  <c r="AK45"/>
  <c r="AJ45"/>
  <c r="AI45"/>
  <c r="AH45"/>
  <c r="AG45"/>
  <c r="AF45"/>
  <c r="AE45"/>
  <c r="AD45"/>
  <c r="AC45"/>
  <c r="AB45"/>
  <c r="AA45"/>
  <c r="Z45"/>
  <c r="Y45"/>
  <c r="X45"/>
  <c r="W45"/>
  <c r="V45"/>
  <c r="AK44"/>
  <c r="AJ44"/>
  <c r="AI44"/>
  <c r="AH44"/>
  <c r="AG44"/>
  <c r="AF44"/>
  <c r="AE44"/>
  <c r="AD44"/>
  <c r="AC44"/>
  <c r="AB44"/>
  <c r="AA44"/>
  <c r="Z44"/>
  <c r="Y44"/>
  <c r="X44"/>
  <c r="W44"/>
  <c r="V44"/>
  <c r="AK43"/>
  <c r="AJ43"/>
  <c r="AI43"/>
  <c r="AH43"/>
  <c r="AG43"/>
  <c r="AF43"/>
  <c r="AE43"/>
  <c r="AD43"/>
  <c r="AC43"/>
  <c r="AB43"/>
  <c r="AA43"/>
  <c r="Z43"/>
  <c r="Y43"/>
  <c r="X43"/>
  <c r="W43"/>
  <c r="V43"/>
  <c r="AK42"/>
  <c r="AJ42"/>
  <c r="AI42"/>
  <c r="AH42"/>
  <c r="AG42"/>
  <c r="AF42"/>
  <c r="AE42"/>
  <c r="AD42"/>
  <c r="AC42"/>
  <c r="AB42"/>
  <c r="AA42"/>
  <c r="Z42"/>
  <c r="Y42"/>
  <c r="X42"/>
  <c r="W42"/>
  <c r="V42"/>
  <c r="AK41"/>
  <c r="AJ41"/>
  <c r="AI41"/>
  <c r="AH41"/>
  <c r="AG41"/>
  <c r="AF41"/>
  <c r="AE41"/>
  <c r="AD41"/>
  <c r="AC41"/>
  <c r="AB41"/>
  <c r="AA41"/>
  <c r="Z41"/>
  <c r="Y41"/>
  <c r="X41"/>
  <c r="W41"/>
  <c r="V41"/>
  <c r="AK40"/>
  <c r="AJ40"/>
  <c r="AI40"/>
  <c r="AH40"/>
  <c r="AG40"/>
  <c r="AF40"/>
  <c r="AE40"/>
  <c r="AD40"/>
  <c r="AC40"/>
  <c r="AB40"/>
  <c r="AA40"/>
  <c r="Z40"/>
  <c r="Y40"/>
  <c r="X40"/>
  <c r="W40"/>
  <c r="V40"/>
  <c r="AK39"/>
  <c r="AJ39"/>
  <c r="AI39"/>
  <c r="AH39"/>
  <c r="AG39"/>
  <c r="AF39"/>
  <c r="AE39"/>
  <c r="AD39"/>
  <c r="AC39"/>
  <c r="AB39"/>
  <c r="AA39"/>
  <c r="Z39"/>
  <c r="Y39"/>
  <c r="X39"/>
  <c r="W39"/>
  <c r="V39"/>
  <c r="AK38"/>
  <c r="AJ38"/>
  <c r="AI38"/>
  <c r="AH38"/>
  <c r="AG38"/>
  <c r="AF38"/>
  <c r="AE38"/>
  <c r="AD38"/>
  <c r="AC38"/>
  <c r="AB38"/>
  <c r="AA38"/>
  <c r="Z38"/>
  <c r="Y38"/>
  <c r="X38"/>
  <c r="W38"/>
  <c r="V38"/>
  <c r="AK37"/>
  <c r="AJ37"/>
  <c r="AI37"/>
  <c r="AH37"/>
  <c r="AG37"/>
  <c r="AF37"/>
  <c r="AE37"/>
  <c r="AD37"/>
  <c r="AC37"/>
  <c r="AB37"/>
  <c r="AA37"/>
  <c r="Z37"/>
  <c r="Y37"/>
  <c r="X37"/>
  <c r="W37"/>
  <c r="V37"/>
  <c r="AK36"/>
  <c r="AJ36"/>
  <c r="AI36"/>
  <c r="AH36"/>
  <c r="AG36"/>
  <c r="AF36"/>
  <c r="AE36"/>
  <c r="AD36"/>
  <c r="AC36"/>
  <c r="AB36"/>
  <c r="AA36"/>
  <c r="Z36"/>
  <c r="Y36"/>
  <c r="X36"/>
  <c r="W36"/>
  <c r="V36"/>
  <c r="AK35"/>
  <c r="AJ35"/>
  <c r="AI35"/>
  <c r="AH35"/>
  <c r="AG35"/>
  <c r="AF35"/>
  <c r="AE35"/>
  <c r="AD35"/>
  <c r="AC35"/>
  <c r="AB35"/>
  <c r="AA35"/>
  <c r="Z35"/>
  <c r="Y35"/>
  <c r="X35"/>
  <c r="W35"/>
  <c r="V35"/>
  <c r="AK34"/>
  <c r="AJ34"/>
  <c r="AI34"/>
  <c r="AH34"/>
  <c r="AG34"/>
  <c r="AF34"/>
  <c r="AE34"/>
  <c r="AD34"/>
  <c r="AC34"/>
  <c r="AB34"/>
  <c r="AA34"/>
  <c r="Z34"/>
  <c r="Y34"/>
  <c r="X34"/>
  <c r="W34"/>
  <c r="V34"/>
  <c r="AK33"/>
  <c r="AJ33"/>
  <c r="AI33"/>
  <c r="AH33"/>
  <c r="AG33"/>
  <c r="AF33"/>
  <c r="AE33"/>
  <c r="AD33"/>
  <c r="AC33"/>
  <c r="AB33"/>
  <c r="AA33"/>
  <c r="Z33"/>
  <c r="Y33"/>
  <c r="X33"/>
  <c r="W33"/>
  <c r="V33"/>
  <c r="R47"/>
  <c r="Q47"/>
  <c r="P47"/>
  <c r="O47"/>
  <c r="N47"/>
  <c r="M47"/>
  <c r="L47"/>
  <c r="K47"/>
  <c r="J47"/>
  <c r="I47"/>
  <c r="H47"/>
  <c r="G47"/>
  <c r="F47"/>
  <c r="E47"/>
  <c r="D47"/>
  <c r="C47"/>
  <c r="R46"/>
  <c r="Q46"/>
  <c r="P46"/>
  <c r="O46"/>
  <c r="N46"/>
  <c r="M46"/>
  <c r="L46"/>
  <c r="K46"/>
  <c r="J46"/>
  <c r="I46"/>
  <c r="H46"/>
  <c r="G46"/>
  <c r="F46"/>
  <c r="E46"/>
  <c r="D46"/>
  <c r="C46"/>
  <c r="R45"/>
  <c r="Q45"/>
  <c r="P45"/>
  <c r="O45"/>
  <c r="N45"/>
  <c r="M45"/>
  <c r="L45"/>
  <c r="K45"/>
  <c r="J45"/>
  <c r="I45"/>
  <c r="H45"/>
  <c r="G45"/>
  <c r="F45"/>
  <c r="E45"/>
  <c r="D45"/>
  <c r="C45"/>
  <c r="R44"/>
  <c r="Q44"/>
  <c r="P44"/>
  <c r="O44"/>
  <c r="N44"/>
  <c r="M44"/>
  <c r="L44"/>
  <c r="K44"/>
  <c r="J44"/>
  <c r="I44"/>
  <c r="H44"/>
  <c r="G44"/>
  <c r="F44"/>
  <c r="E44"/>
  <c r="D44"/>
  <c r="C44"/>
  <c r="R43"/>
  <c r="Q43"/>
  <c r="P43"/>
  <c r="O43"/>
  <c r="N43"/>
  <c r="M43"/>
  <c r="L43"/>
  <c r="K43"/>
  <c r="J43"/>
  <c r="I43"/>
  <c r="H43"/>
  <c r="G43"/>
  <c r="F43"/>
  <c r="E43"/>
  <c r="D43"/>
  <c r="C43"/>
  <c r="R42"/>
  <c r="Q42"/>
  <c r="P42"/>
  <c r="O42"/>
  <c r="N42"/>
  <c r="M42"/>
  <c r="L42"/>
  <c r="K42"/>
  <c r="J42"/>
  <c r="I42"/>
  <c r="H42"/>
  <c r="G42"/>
  <c r="F42"/>
  <c r="E42"/>
  <c r="D42"/>
  <c r="C42"/>
  <c r="R41"/>
  <c r="Q41"/>
  <c r="P41"/>
  <c r="O41"/>
  <c r="N41"/>
  <c r="M41"/>
  <c r="L41"/>
  <c r="K41"/>
  <c r="J41"/>
  <c r="I41"/>
  <c r="H41"/>
  <c r="G41"/>
  <c r="F41"/>
  <c r="E41"/>
  <c r="D41"/>
  <c r="C41"/>
  <c r="R40"/>
  <c r="Q40"/>
  <c r="P40"/>
  <c r="O40"/>
  <c r="N40"/>
  <c r="M40"/>
  <c r="L40"/>
  <c r="K40"/>
  <c r="J40"/>
  <c r="I40"/>
  <c r="H40"/>
  <c r="G40"/>
  <c r="F40"/>
  <c r="E40"/>
  <c r="D40"/>
  <c r="C40"/>
  <c r="R39"/>
  <c r="Q39"/>
  <c r="P39"/>
  <c r="O39"/>
  <c r="N39"/>
  <c r="M39"/>
  <c r="L39"/>
  <c r="K39"/>
  <c r="J39"/>
  <c r="I39"/>
  <c r="H39"/>
  <c r="G39"/>
  <c r="F39"/>
  <c r="E39"/>
  <c r="D39"/>
  <c r="C39"/>
  <c r="R38"/>
  <c r="Q38"/>
  <c r="P38"/>
  <c r="O38"/>
  <c r="N38"/>
  <c r="M38"/>
  <c r="L38"/>
  <c r="K38"/>
  <c r="J38"/>
  <c r="I38"/>
  <c r="H38"/>
  <c r="G38"/>
  <c r="F38"/>
  <c r="E38"/>
  <c r="D38"/>
  <c r="C38"/>
  <c r="R37"/>
  <c r="Q37"/>
  <c r="P37"/>
  <c r="O37"/>
  <c r="N37"/>
  <c r="M37"/>
  <c r="L37"/>
  <c r="K37"/>
  <c r="J37"/>
  <c r="I37"/>
  <c r="H37"/>
  <c r="G37"/>
  <c r="F37"/>
  <c r="E37"/>
  <c r="D37"/>
  <c r="C37"/>
  <c r="R36"/>
  <c r="Q36"/>
  <c r="P36"/>
  <c r="O36"/>
  <c r="N36"/>
  <c r="M36"/>
  <c r="L36"/>
  <c r="K36"/>
  <c r="J36"/>
  <c r="I36"/>
  <c r="H36"/>
  <c r="G36"/>
  <c r="F36"/>
  <c r="E36"/>
  <c r="D36"/>
  <c r="C36"/>
  <c r="R35"/>
  <c r="Q35"/>
  <c r="P35"/>
  <c r="O35"/>
  <c r="N35"/>
  <c r="M35"/>
  <c r="L35"/>
  <c r="K35"/>
  <c r="J35"/>
  <c r="I35"/>
  <c r="H35"/>
  <c r="G35"/>
  <c r="F35"/>
  <c r="E35"/>
  <c r="D35"/>
  <c r="C35"/>
  <c r="R34"/>
  <c r="Q34"/>
  <c r="P34"/>
  <c r="O34"/>
  <c r="N34"/>
  <c r="M34"/>
  <c r="L34"/>
  <c r="K34"/>
  <c r="J34"/>
  <c r="I34"/>
  <c r="H34"/>
  <c r="G34"/>
  <c r="F34"/>
  <c r="E34"/>
  <c r="D34"/>
  <c r="C34"/>
  <c r="R33"/>
  <c r="Q33"/>
  <c r="P33"/>
  <c r="O33"/>
  <c r="N33"/>
  <c r="M33"/>
  <c r="L33"/>
  <c r="K33"/>
  <c r="J33"/>
  <c r="I33"/>
  <c r="H33"/>
  <c r="G33"/>
  <c r="F33"/>
  <c r="E33"/>
  <c r="D33"/>
  <c r="EB27"/>
  <c r="EA27"/>
  <c r="DZ27"/>
  <c r="DY27"/>
  <c r="DX27"/>
  <c r="DW27"/>
  <c r="DV27"/>
  <c r="DU27"/>
  <c r="DT27"/>
  <c r="DS27"/>
  <c r="DR27"/>
  <c r="DQ27"/>
  <c r="DP27"/>
  <c r="DO27"/>
  <c r="DN27"/>
  <c r="DM27"/>
  <c r="EB26"/>
  <c r="EA26"/>
  <c r="DZ26"/>
  <c r="DY26"/>
  <c r="DX26"/>
  <c r="DW26"/>
  <c r="DV26"/>
  <c r="DU26"/>
  <c r="DT26"/>
  <c r="DS26"/>
  <c r="DR26"/>
  <c r="DQ26"/>
  <c r="DP26"/>
  <c r="DO26"/>
  <c r="DN26"/>
  <c r="DM26"/>
  <c r="EB25"/>
  <c r="EA25"/>
  <c r="DZ25"/>
  <c r="DY25"/>
  <c r="DX25"/>
  <c r="DW25"/>
  <c r="DV25"/>
  <c r="DU25"/>
  <c r="DT25"/>
  <c r="DS25"/>
  <c r="DR25"/>
  <c r="DQ25"/>
  <c r="DP25"/>
  <c r="DO25"/>
  <c r="DN25"/>
  <c r="DM25"/>
  <c r="EB24"/>
  <c r="EA24"/>
  <c r="DZ24"/>
  <c r="DY24"/>
  <c r="DX24"/>
  <c r="DW24"/>
  <c r="DV24"/>
  <c r="DU24"/>
  <c r="DT24"/>
  <c r="DS24"/>
  <c r="DR24"/>
  <c r="DQ24"/>
  <c r="DP24"/>
  <c r="DO24"/>
  <c r="DN24"/>
  <c r="DM24"/>
  <c r="EB23"/>
  <c r="EA23"/>
  <c r="DZ23"/>
  <c r="DY23"/>
  <c r="DX23"/>
  <c r="DW23"/>
  <c r="DV23"/>
  <c r="DU23"/>
  <c r="DT23"/>
  <c r="DS23"/>
  <c r="DR23"/>
  <c r="DQ23"/>
  <c r="DP23"/>
  <c r="DO23"/>
  <c r="DN23"/>
  <c r="DM23"/>
  <c r="EB22"/>
  <c r="EA22"/>
  <c r="DZ22"/>
  <c r="DY22"/>
  <c r="DX22"/>
  <c r="DW22"/>
  <c r="DV22"/>
  <c r="DU22"/>
  <c r="DT22"/>
  <c r="DS22"/>
  <c r="DR22"/>
  <c r="DQ22"/>
  <c r="DP22"/>
  <c r="DO22"/>
  <c r="DN22"/>
  <c r="DM22"/>
  <c r="EB21"/>
  <c r="EA21"/>
  <c r="DZ21"/>
  <c r="DY21"/>
  <c r="DX21"/>
  <c r="DW21"/>
  <c r="DV21"/>
  <c r="DU21"/>
  <c r="DT21"/>
  <c r="DS21"/>
  <c r="DR21"/>
  <c r="DQ21"/>
  <c r="DP21"/>
  <c r="DO21"/>
  <c r="DN21"/>
  <c r="DM21"/>
  <c r="EB20"/>
  <c r="EA20"/>
  <c r="DZ20"/>
  <c r="DY20"/>
  <c r="DX20"/>
  <c r="DW20"/>
  <c r="DV20"/>
  <c r="DU20"/>
  <c r="DT20"/>
  <c r="DS20"/>
  <c r="DR20"/>
  <c r="DQ20"/>
  <c r="DP20"/>
  <c r="DO20"/>
  <c r="DN20"/>
  <c r="DM20"/>
  <c r="EB19"/>
  <c r="EA19"/>
  <c r="DZ19"/>
  <c r="DY19"/>
  <c r="DX19"/>
  <c r="DW19"/>
  <c r="DV19"/>
  <c r="DU19"/>
  <c r="DT19"/>
  <c r="DS19"/>
  <c r="DR19"/>
  <c r="DQ19"/>
  <c r="DP19"/>
  <c r="DO19"/>
  <c r="DN19"/>
  <c r="DM19"/>
  <c r="EB18"/>
  <c r="EA18"/>
  <c r="DZ18"/>
  <c r="DY18"/>
  <c r="DX18"/>
  <c r="DW18"/>
  <c r="DV18"/>
  <c r="DU18"/>
  <c r="DT18"/>
  <c r="DS18"/>
  <c r="DR18"/>
  <c r="DQ18"/>
  <c r="DP18"/>
  <c r="DO18"/>
  <c r="DN18"/>
  <c r="DM18"/>
  <c r="EB17"/>
  <c r="EA17"/>
  <c r="DZ17"/>
  <c r="DY17"/>
  <c r="DX17"/>
  <c r="DW17"/>
  <c r="DV17"/>
  <c r="DU17"/>
  <c r="DT17"/>
  <c r="DS17"/>
  <c r="DR17"/>
  <c r="DQ17"/>
  <c r="DP17"/>
  <c r="DO17"/>
  <c r="DN17"/>
  <c r="DM17"/>
  <c r="EB16"/>
  <c r="EA16"/>
  <c r="DZ16"/>
  <c r="DY16"/>
  <c r="DX16"/>
  <c r="DW16"/>
  <c r="DV16"/>
  <c r="DU16"/>
  <c r="DT16"/>
  <c r="DS16"/>
  <c r="DR16"/>
  <c r="DQ16"/>
  <c r="DP16"/>
  <c r="DO16"/>
  <c r="DN16"/>
  <c r="DM16"/>
  <c r="EB15"/>
  <c r="EA15"/>
  <c r="DZ15"/>
  <c r="DY15"/>
  <c r="DX15"/>
  <c r="DW15"/>
  <c r="DV15"/>
  <c r="DU15"/>
  <c r="DT15"/>
  <c r="DS15"/>
  <c r="DR15"/>
  <c r="DQ15"/>
  <c r="DP15"/>
  <c r="DO15"/>
  <c r="DN15"/>
  <c r="DM15"/>
  <c r="EB14"/>
  <c r="EA14"/>
  <c r="DZ14"/>
  <c r="DY14"/>
  <c r="DX14"/>
  <c r="DW14"/>
  <c r="DV14"/>
  <c r="DU14"/>
  <c r="DT14"/>
  <c r="DS14"/>
  <c r="DR14"/>
  <c r="DQ14"/>
  <c r="DP14"/>
  <c r="DO14"/>
  <c r="DN14"/>
  <c r="DM14"/>
  <c r="EB13"/>
  <c r="EA13"/>
  <c r="DZ13"/>
  <c r="DY13"/>
  <c r="DX13"/>
  <c r="DW13"/>
  <c r="DV13"/>
  <c r="DU13"/>
  <c r="DT13"/>
  <c r="DS13"/>
  <c r="DR13"/>
  <c r="DQ13"/>
  <c r="DP13"/>
  <c r="DO13"/>
  <c r="DN13"/>
  <c r="DM13"/>
  <c r="DI27"/>
  <c r="DH27"/>
  <c r="DG27"/>
  <c r="DF27"/>
  <c r="DE27"/>
  <c r="DD27"/>
  <c r="DC27"/>
  <c r="DB27"/>
  <c r="DA27"/>
  <c r="CZ27"/>
  <c r="CY27"/>
  <c r="CX27"/>
  <c r="CW27"/>
  <c r="CV27"/>
  <c r="CU27"/>
  <c r="CT27"/>
  <c r="DI26"/>
  <c r="DH26"/>
  <c r="DG26"/>
  <c r="DF26"/>
  <c r="DE26"/>
  <c r="DD26"/>
  <c r="DC26"/>
  <c r="DB26"/>
  <c r="DA26"/>
  <c r="CZ26"/>
  <c r="CY26"/>
  <c r="CX26"/>
  <c r="CW26"/>
  <c r="CV26"/>
  <c r="CU26"/>
  <c r="CT26"/>
  <c r="DI25"/>
  <c r="DH25"/>
  <c r="DG25"/>
  <c r="DF25"/>
  <c r="DE25"/>
  <c r="DD25"/>
  <c r="DC25"/>
  <c r="DB25"/>
  <c r="DA25"/>
  <c r="CZ25"/>
  <c r="CY25"/>
  <c r="CX25"/>
  <c r="CW25"/>
  <c r="CV25"/>
  <c r="CU25"/>
  <c r="CT25"/>
  <c r="DI24"/>
  <c r="DH24"/>
  <c r="DG24"/>
  <c r="DF24"/>
  <c r="DE24"/>
  <c r="DD24"/>
  <c r="DC24"/>
  <c r="DB24"/>
  <c r="DA24"/>
  <c r="CZ24"/>
  <c r="CY24"/>
  <c r="CX24"/>
  <c r="CW24"/>
  <c r="CV24"/>
  <c r="CU24"/>
  <c r="CT24"/>
  <c r="DI23"/>
  <c r="DH23"/>
  <c r="DG23"/>
  <c r="DF23"/>
  <c r="DE23"/>
  <c r="DD23"/>
  <c r="DC23"/>
  <c r="DB23"/>
  <c r="DA23"/>
  <c r="CZ23"/>
  <c r="CY23"/>
  <c r="CX23"/>
  <c r="CW23"/>
  <c r="CV23"/>
  <c r="CU23"/>
  <c r="CT23"/>
  <c r="DI22"/>
  <c r="DH22"/>
  <c r="DG22"/>
  <c r="DF22"/>
  <c r="DE22"/>
  <c r="DD22"/>
  <c r="DC22"/>
  <c r="DB22"/>
  <c r="DA22"/>
  <c r="CZ22"/>
  <c r="CY22"/>
  <c r="CX22"/>
  <c r="CW22"/>
  <c r="CV22"/>
  <c r="CU22"/>
  <c r="CT22"/>
  <c r="DI21"/>
  <c r="DH21"/>
  <c r="DG21"/>
  <c r="DF21"/>
  <c r="DE21"/>
  <c r="DD21"/>
  <c r="DC21"/>
  <c r="DB21"/>
  <c r="DA21"/>
  <c r="CZ21"/>
  <c r="CY21"/>
  <c r="CX21"/>
  <c r="CW21"/>
  <c r="CV21"/>
  <c r="CU21"/>
  <c r="CT21"/>
  <c r="DI20"/>
  <c r="DH20"/>
  <c r="DG20"/>
  <c r="DF20"/>
  <c r="DE20"/>
  <c r="DD20"/>
  <c r="DC20"/>
  <c r="DB20"/>
  <c r="DA20"/>
  <c r="CZ20"/>
  <c r="CY20"/>
  <c r="CX20"/>
  <c r="CW20"/>
  <c r="CV20"/>
  <c r="CU20"/>
  <c r="CT20"/>
  <c r="DI19"/>
  <c r="DH19"/>
  <c r="DG19"/>
  <c r="DF19"/>
  <c r="DE19"/>
  <c r="DD19"/>
  <c r="DC19"/>
  <c r="DB19"/>
  <c r="DA19"/>
  <c r="CZ19"/>
  <c r="CY19"/>
  <c r="CX19"/>
  <c r="CW19"/>
  <c r="CV19"/>
  <c r="CU19"/>
  <c r="CT19"/>
  <c r="DI18"/>
  <c r="DH18"/>
  <c r="DG18"/>
  <c r="DF18"/>
  <c r="DE18"/>
  <c r="DD18"/>
  <c r="DC18"/>
  <c r="DB18"/>
  <c r="DA18"/>
  <c r="CZ18"/>
  <c r="CY18"/>
  <c r="CX18"/>
  <c r="CW18"/>
  <c r="CV18"/>
  <c r="CU18"/>
  <c r="CT18"/>
  <c r="DI17"/>
  <c r="DH17"/>
  <c r="DG17"/>
  <c r="DF17"/>
  <c r="DE17"/>
  <c r="DD17"/>
  <c r="DC17"/>
  <c r="DB17"/>
  <c r="DA17"/>
  <c r="CZ17"/>
  <c r="CY17"/>
  <c r="CX17"/>
  <c r="CW17"/>
  <c r="CV17"/>
  <c r="CU17"/>
  <c r="CT17"/>
  <c r="DI16"/>
  <c r="DH16"/>
  <c r="DG16"/>
  <c r="DF16"/>
  <c r="DE16"/>
  <c r="DD16"/>
  <c r="DC16"/>
  <c r="DB16"/>
  <c r="DA16"/>
  <c r="CZ16"/>
  <c r="CY16"/>
  <c r="CX16"/>
  <c r="CW16"/>
  <c r="CV16"/>
  <c r="CU16"/>
  <c r="CT16"/>
  <c r="DI15"/>
  <c r="DH15"/>
  <c r="DG15"/>
  <c r="DF15"/>
  <c r="DE15"/>
  <c r="DD15"/>
  <c r="DC15"/>
  <c r="DB15"/>
  <c r="DA15"/>
  <c r="CZ15"/>
  <c r="CY15"/>
  <c r="CX15"/>
  <c r="CW15"/>
  <c r="CV15"/>
  <c r="CU15"/>
  <c r="CT15"/>
  <c r="DI14"/>
  <c r="DH14"/>
  <c r="DG14"/>
  <c r="DF14"/>
  <c r="DE14"/>
  <c r="DD14"/>
  <c r="DC14"/>
  <c r="DB14"/>
  <c r="DA14"/>
  <c r="CZ14"/>
  <c r="CY14"/>
  <c r="CX14"/>
  <c r="CW14"/>
  <c r="CV14"/>
  <c r="CU14"/>
  <c r="CT14"/>
  <c r="DI13"/>
  <c r="DH13"/>
  <c r="DG13"/>
  <c r="DF13"/>
  <c r="DE13"/>
  <c r="DD13"/>
  <c r="DC13"/>
  <c r="DB13"/>
  <c r="DA13"/>
  <c r="CZ13"/>
  <c r="CY13"/>
  <c r="CX13"/>
  <c r="CW13"/>
  <c r="CV13"/>
  <c r="CU13"/>
  <c r="CT13"/>
  <c r="CP27"/>
  <c r="CO27"/>
  <c r="CN27"/>
  <c r="CM27"/>
  <c r="CL27"/>
  <c r="CK27"/>
  <c r="CJ27"/>
  <c r="CI27"/>
  <c r="CH27"/>
  <c r="CG27"/>
  <c r="CF27"/>
  <c r="CE27"/>
  <c r="CD27"/>
  <c r="CC27"/>
  <c r="CB27"/>
  <c r="CA27"/>
  <c r="CP26"/>
  <c r="CO26"/>
  <c r="CN26"/>
  <c r="CM26"/>
  <c r="CL26"/>
  <c r="CK26"/>
  <c r="CJ26"/>
  <c r="CI26"/>
  <c r="CH26"/>
  <c r="CG26"/>
  <c r="CF26"/>
  <c r="CE26"/>
  <c r="CD26"/>
  <c r="CC26"/>
  <c r="CB26"/>
  <c r="CA26"/>
  <c r="CP25"/>
  <c r="CO25"/>
  <c r="CN25"/>
  <c r="CM25"/>
  <c r="CL25"/>
  <c r="CK25"/>
  <c r="CJ25"/>
  <c r="CI25"/>
  <c r="CH25"/>
  <c r="CG25"/>
  <c r="CF25"/>
  <c r="CE25"/>
  <c r="CD25"/>
  <c r="CC25"/>
  <c r="CB25"/>
  <c r="CA25"/>
  <c r="CP24"/>
  <c r="CO24"/>
  <c r="CN24"/>
  <c r="CM24"/>
  <c r="CL24"/>
  <c r="CK24"/>
  <c r="CJ24"/>
  <c r="CI24"/>
  <c r="CH24"/>
  <c r="CG24"/>
  <c r="CF24"/>
  <c r="CE24"/>
  <c r="CD24"/>
  <c r="CC24"/>
  <c r="CB24"/>
  <c r="CA24"/>
  <c r="CP23"/>
  <c r="CO23"/>
  <c r="CN23"/>
  <c r="CM23"/>
  <c r="CL23"/>
  <c r="CK23"/>
  <c r="CJ23"/>
  <c r="CI23"/>
  <c r="CH23"/>
  <c r="CG23"/>
  <c r="CF23"/>
  <c r="CE23"/>
  <c r="CD23"/>
  <c r="CC23"/>
  <c r="CB23"/>
  <c r="CA23"/>
  <c r="CP22"/>
  <c r="CO22"/>
  <c r="CN22"/>
  <c r="CM22"/>
  <c r="CL22"/>
  <c r="CK22"/>
  <c r="CJ22"/>
  <c r="CI22"/>
  <c r="CH22"/>
  <c r="CG22"/>
  <c r="CF22"/>
  <c r="CE22"/>
  <c r="CD22"/>
  <c r="CC22"/>
  <c r="CB22"/>
  <c r="CA22"/>
  <c r="CP21"/>
  <c r="CO21"/>
  <c r="CN21"/>
  <c r="CM21"/>
  <c r="CL21"/>
  <c r="CK21"/>
  <c r="CJ21"/>
  <c r="CI21"/>
  <c r="CH21"/>
  <c r="CG21"/>
  <c r="CF21"/>
  <c r="CE21"/>
  <c r="CD21"/>
  <c r="CC21"/>
  <c r="CB21"/>
  <c r="CA21"/>
  <c r="CP20"/>
  <c r="CO20"/>
  <c r="CN20"/>
  <c r="CM20"/>
  <c r="CL20"/>
  <c r="CK20"/>
  <c r="CJ20"/>
  <c r="CI20"/>
  <c r="CH20"/>
  <c r="CG20"/>
  <c r="CF20"/>
  <c r="CE20"/>
  <c r="CD20"/>
  <c r="CC20"/>
  <c r="CB20"/>
  <c r="CA20"/>
  <c r="CP19"/>
  <c r="CO19"/>
  <c r="CN19"/>
  <c r="CM19"/>
  <c r="CL19"/>
  <c r="CK19"/>
  <c r="CJ19"/>
  <c r="CI19"/>
  <c r="CH19"/>
  <c r="CG19"/>
  <c r="CF19"/>
  <c r="CE19"/>
  <c r="CD19"/>
  <c r="CC19"/>
  <c r="CB19"/>
  <c r="CA19"/>
  <c r="CP18"/>
  <c r="CO18"/>
  <c r="CN18"/>
  <c r="CM18"/>
  <c r="CL18"/>
  <c r="CK18"/>
  <c r="CJ18"/>
  <c r="CI18"/>
  <c r="CH18"/>
  <c r="CG18"/>
  <c r="CF18"/>
  <c r="CE18"/>
  <c r="CD18"/>
  <c r="CC18"/>
  <c r="CB18"/>
  <c r="CA18"/>
  <c r="CP17"/>
  <c r="CO17"/>
  <c r="CN17"/>
  <c r="CM17"/>
  <c r="CL17"/>
  <c r="CK17"/>
  <c r="CJ17"/>
  <c r="CI17"/>
  <c r="CH17"/>
  <c r="CG17"/>
  <c r="CF17"/>
  <c r="CE17"/>
  <c r="CD17"/>
  <c r="CC17"/>
  <c r="CB17"/>
  <c r="CA17"/>
  <c r="CP16"/>
  <c r="CO16"/>
  <c r="CN16"/>
  <c r="CM16"/>
  <c r="CL16"/>
  <c r="CK16"/>
  <c r="CJ16"/>
  <c r="CI16"/>
  <c r="CH16"/>
  <c r="CG16"/>
  <c r="CF16"/>
  <c r="CE16"/>
  <c r="CD16"/>
  <c r="CC16"/>
  <c r="CB16"/>
  <c r="CA16"/>
  <c r="CP15"/>
  <c r="CO15"/>
  <c r="CN15"/>
  <c r="CM15"/>
  <c r="CL15"/>
  <c r="CK15"/>
  <c r="CJ15"/>
  <c r="CI15"/>
  <c r="CH15"/>
  <c r="CG15"/>
  <c r="CF15"/>
  <c r="CE15"/>
  <c r="CD15"/>
  <c r="CC15"/>
  <c r="CB15"/>
  <c r="CA15"/>
  <c r="CP14"/>
  <c r="CO14"/>
  <c r="CN14"/>
  <c r="CM14"/>
  <c r="CL14"/>
  <c r="CK14"/>
  <c r="CJ14"/>
  <c r="CI14"/>
  <c r="CH14"/>
  <c r="CG14"/>
  <c r="CF14"/>
  <c r="CE14"/>
  <c r="CD14"/>
  <c r="CC14"/>
  <c r="CB14"/>
  <c r="CA14"/>
  <c r="CP13"/>
  <c r="CO13"/>
  <c r="CN13"/>
  <c r="CM13"/>
  <c r="CL13"/>
  <c r="CK13"/>
  <c r="CJ13"/>
  <c r="CI13"/>
  <c r="CH13"/>
  <c r="CG13"/>
  <c r="CF13"/>
  <c r="CE13"/>
  <c r="CD13"/>
  <c r="CC13"/>
  <c r="CB13"/>
  <c r="CA13"/>
  <c r="BW27"/>
  <c r="BV27"/>
  <c r="BU27"/>
  <c r="BT27"/>
  <c r="BS27"/>
  <c r="BR27"/>
  <c r="BQ27"/>
  <c r="BP27"/>
  <c r="BO27"/>
  <c r="BN27"/>
  <c r="BM27"/>
  <c r="BL27"/>
  <c r="BK27"/>
  <c r="BJ27"/>
  <c r="BI27"/>
  <c r="BH27"/>
  <c r="BW26"/>
  <c r="BV26"/>
  <c r="BU26"/>
  <c r="BT26"/>
  <c r="BS26"/>
  <c r="BR26"/>
  <c r="BQ26"/>
  <c r="BP26"/>
  <c r="BO26"/>
  <c r="BN26"/>
  <c r="BM26"/>
  <c r="BL26"/>
  <c r="BK26"/>
  <c r="BJ26"/>
  <c r="BI26"/>
  <c r="BH26"/>
  <c r="BW25"/>
  <c r="BV25"/>
  <c r="BU25"/>
  <c r="BT25"/>
  <c r="BS25"/>
  <c r="BR25"/>
  <c r="BQ25"/>
  <c r="BP25"/>
  <c r="BO25"/>
  <c r="BN25"/>
  <c r="BM25"/>
  <c r="BL25"/>
  <c r="BK25"/>
  <c r="BJ25"/>
  <c r="BI25"/>
  <c r="BH25"/>
  <c r="BW24"/>
  <c r="BV24"/>
  <c r="BU24"/>
  <c r="BT24"/>
  <c r="BS24"/>
  <c r="BR24"/>
  <c r="BQ24"/>
  <c r="BP24"/>
  <c r="BO24"/>
  <c r="BN24"/>
  <c r="BM24"/>
  <c r="BL24"/>
  <c r="BK24"/>
  <c r="BJ24"/>
  <c r="BI24"/>
  <c r="BH24"/>
  <c r="BW23"/>
  <c r="BV23"/>
  <c r="BU23"/>
  <c r="BT23"/>
  <c r="BS23"/>
  <c r="BR23"/>
  <c r="BQ23"/>
  <c r="BP23"/>
  <c r="BO23"/>
  <c r="BN23"/>
  <c r="BM23"/>
  <c r="BL23"/>
  <c r="BK23"/>
  <c r="BJ23"/>
  <c r="BI23"/>
  <c r="BH23"/>
  <c r="BW22"/>
  <c r="BV22"/>
  <c r="BU22"/>
  <c r="BT22"/>
  <c r="BS22"/>
  <c r="BR22"/>
  <c r="BQ22"/>
  <c r="BP22"/>
  <c r="BO22"/>
  <c r="BN22"/>
  <c r="BM22"/>
  <c r="BL22"/>
  <c r="BK22"/>
  <c r="BJ22"/>
  <c r="BI22"/>
  <c r="BH22"/>
  <c r="BW21"/>
  <c r="BV21"/>
  <c r="BU21"/>
  <c r="BT21"/>
  <c r="BS21"/>
  <c r="BR21"/>
  <c r="BQ21"/>
  <c r="BP21"/>
  <c r="BO21"/>
  <c r="BN21"/>
  <c r="BM21"/>
  <c r="BL21"/>
  <c r="BK21"/>
  <c r="BJ21"/>
  <c r="BI21"/>
  <c r="BH21"/>
  <c r="BW20"/>
  <c r="BV20"/>
  <c r="BU20"/>
  <c r="BT20"/>
  <c r="BS20"/>
  <c r="BR20"/>
  <c r="BQ20"/>
  <c r="BP20"/>
  <c r="BO20"/>
  <c r="BN20"/>
  <c r="BM20"/>
  <c r="BL20"/>
  <c r="BK20"/>
  <c r="BJ20"/>
  <c r="BI20"/>
  <c r="BH20"/>
  <c r="BW19"/>
  <c r="BV19"/>
  <c r="BU19"/>
  <c r="BT19"/>
  <c r="BS19"/>
  <c r="BR19"/>
  <c r="BQ19"/>
  <c r="BP19"/>
  <c r="BO19"/>
  <c r="BN19"/>
  <c r="BM19"/>
  <c r="BL19"/>
  <c r="BK19"/>
  <c r="BJ19"/>
  <c r="BI19"/>
  <c r="BH19"/>
  <c r="BW18"/>
  <c r="BV18"/>
  <c r="BU18"/>
  <c r="BT18"/>
  <c r="BS18"/>
  <c r="BR18"/>
  <c r="BQ18"/>
  <c r="BP18"/>
  <c r="BO18"/>
  <c r="BN18"/>
  <c r="BM18"/>
  <c r="BL18"/>
  <c r="BK18"/>
  <c r="BJ18"/>
  <c r="BI18"/>
  <c r="BH18"/>
  <c r="BW17"/>
  <c r="BV17"/>
  <c r="BU17"/>
  <c r="BT17"/>
  <c r="BS17"/>
  <c r="BR17"/>
  <c r="BQ17"/>
  <c r="BP17"/>
  <c r="BO17"/>
  <c r="BN17"/>
  <c r="BM17"/>
  <c r="BL17"/>
  <c r="BK17"/>
  <c r="BJ17"/>
  <c r="BI17"/>
  <c r="BH17"/>
  <c r="BW16"/>
  <c r="BV16"/>
  <c r="BU16"/>
  <c r="BT16"/>
  <c r="BS16"/>
  <c r="BR16"/>
  <c r="BQ16"/>
  <c r="BP16"/>
  <c r="BO16"/>
  <c r="BN16"/>
  <c r="BM16"/>
  <c r="BL16"/>
  <c r="BK16"/>
  <c r="BJ16"/>
  <c r="BI16"/>
  <c r="BH16"/>
  <c r="BW15"/>
  <c r="BV15"/>
  <c r="BU15"/>
  <c r="BT15"/>
  <c r="BS15"/>
  <c r="BR15"/>
  <c r="BQ15"/>
  <c r="BP15"/>
  <c r="BO15"/>
  <c r="BN15"/>
  <c r="BM15"/>
  <c r="BL15"/>
  <c r="BK15"/>
  <c r="BJ15"/>
  <c r="BI15"/>
  <c r="BH15"/>
  <c r="BW14"/>
  <c r="BV14"/>
  <c r="BU14"/>
  <c r="BT14"/>
  <c r="BS14"/>
  <c r="BR14"/>
  <c r="BQ14"/>
  <c r="BP14"/>
  <c r="BO14"/>
  <c r="BN14"/>
  <c r="BM14"/>
  <c r="BL14"/>
  <c r="BK14"/>
  <c r="BJ14"/>
  <c r="BI14"/>
  <c r="BH14"/>
  <c r="BW13"/>
  <c r="BV13"/>
  <c r="BU13"/>
  <c r="BT13"/>
  <c r="BS13"/>
  <c r="BR13"/>
  <c r="BQ13"/>
  <c r="BP13"/>
  <c r="BO13"/>
  <c r="BN13"/>
  <c r="BM13"/>
  <c r="BL13"/>
  <c r="BK13"/>
  <c r="BJ13"/>
  <c r="BI13"/>
  <c r="BH13"/>
  <c r="BD27"/>
  <c r="BC27"/>
  <c r="BB27"/>
  <c r="BA27"/>
  <c r="AZ27"/>
  <c r="AY27"/>
  <c r="AX27"/>
  <c r="AW27"/>
  <c r="AV27"/>
  <c r="AU27"/>
  <c r="AT27"/>
  <c r="AS27"/>
  <c r="AR27"/>
  <c r="AQ27"/>
  <c r="AP27"/>
  <c r="AO27"/>
  <c r="BD26"/>
  <c r="BC26"/>
  <c r="BB26"/>
  <c r="BA26"/>
  <c r="AZ26"/>
  <c r="AY26"/>
  <c r="AX26"/>
  <c r="AW26"/>
  <c r="AV26"/>
  <c r="AU26"/>
  <c r="AT26"/>
  <c r="AS26"/>
  <c r="AR26"/>
  <c r="AQ26"/>
  <c r="AP26"/>
  <c r="AO26"/>
  <c r="BD25"/>
  <c r="BC25"/>
  <c r="BB25"/>
  <c r="BA25"/>
  <c r="AZ25"/>
  <c r="AY25"/>
  <c r="AX25"/>
  <c r="AW25"/>
  <c r="AV25"/>
  <c r="AU25"/>
  <c r="AT25"/>
  <c r="AS25"/>
  <c r="AR25"/>
  <c r="AQ25"/>
  <c r="AP25"/>
  <c r="AO25"/>
  <c r="BD24"/>
  <c r="BC24"/>
  <c r="BB24"/>
  <c r="BA24"/>
  <c r="AZ24"/>
  <c r="AY24"/>
  <c r="AX24"/>
  <c r="AW24"/>
  <c r="AV24"/>
  <c r="AU24"/>
  <c r="AT24"/>
  <c r="AS24"/>
  <c r="AR24"/>
  <c r="AQ24"/>
  <c r="AP24"/>
  <c r="AO24"/>
  <c r="BD23"/>
  <c r="BC23"/>
  <c r="BB23"/>
  <c r="BA23"/>
  <c r="AZ23"/>
  <c r="AY23"/>
  <c r="AX23"/>
  <c r="AW23"/>
  <c r="AV23"/>
  <c r="AU23"/>
  <c r="AT23"/>
  <c r="AS23"/>
  <c r="AR23"/>
  <c r="AQ23"/>
  <c r="AP23"/>
  <c r="AO23"/>
  <c r="BD22"/>
  <c r="BC22"/>
  <c r="BB22"/>
  <c r="BA22"/>
  <c r="AZ22"/>
  <c r="AY22"/>
  <c r="AX22"/>
  <c r="AW22"/>
  <c r="AV22"/>
  <c r="AU22"/>
  <c r="AT22"/>
  <c r="AS22"/>
  <c r="AR22"/>
  <c r="AQ22"/>
  <c r="AP22"/>
  <c r="AO22"/>
  <c r="BD21"/>
  <c r="BC21"/>
  <c r="BB21"/>
  <c r="BA21"/>
  <c r="AZ21"/>
  <c r="AY21"/>
  <c r="AX21"/>
  <c r="AW21"/>
  <c r="AV21"/>
  <c r="AU21"/>
  <c r="AT21"/>
  <c r="AS21"/>
  <c r="AR21"/>
  <c r="AQ21"/>
  <c r="AP21"/>
  <c r="AO21"/>
  <c r="BD20"/>
  <c r="BC20"/>
  <c r="BB20"/>
  <c r="BA20"/>
  <c r="AZ20"/>
  <c r="AY20"/>
  <c r="AX20"/>
  <c r="AW20"/>
  <c r="AV20"/>
  <c r="AU20"/>
  <c r="AT20"/>
  <c r="AS20"/>
  <c r="AR20"/>
  <c r="AQ20"/>
  <c r="AP20"/>
  <c r="AO20"/>
  <c r="BD19"/>
  <c r="BC19"/>
  <c r="BB19"/>
  <c r="BA19"/>
  <c r="AZ19"/>
  <c r="AY19"/>
  <c r="AX19"/>
  <c r="AW19"/>
  <c r="AV19"/>
  <c r="AU19"/>
  <c r="AT19"/>
  <c r="AS19"/>
  <c r="AR19"/>
  <c r="AQ19"/>
  <c r="AP19"/>
  <c r="AO19"/>
  <c r="BD18"/>
  <c r="BC18"/>
  <c r="BB18"/>
  <c r="BA18"/>
  <c r="AZ18"/>
  <c r="AY18"/>
  <c r="AX18"/>
  <c r="AW18"/>
  <c r="AV18"/>
  <c r="AU18"/>
  <c r="AT18"/>
  <c r="AS18"/>
  <c r="AR18"/>
  <c r="AQ18"/>
  <c r="AP18"/>
  <c r="AO18"/>
  <c r="BD17"/>
  <c r="BC17"/>
  <c r="BB17"/>
  <c r="BA17"/>
  <c r="AZ17"/>
  <c r="AY17"/>
  <c r="AX17"/>
  <c r="AW17"/>
  <c r="AV17"/>
  <c r="AU17"/>
  <c r="AT17"/>
  <c r="AS17"/>
  <c r="AR17"/>
  <c r="AQ17"/>
  <c r="AP17"/>
  <c r="AO17"/>
  <c r="BD16"/>
  <c r="BC16"/>
  <c r="BB16"/>
  <c r="BA16"/>
  <c r="AZ16"/>
  <c r="AY16"/>
  <c r="AX16"/>
  <c r="AW16"/>
  <c r="AV16"/>
  <c r="AU16"/>
  <c r="AT16"/>
  <c r="AS16"/>
  <c r="AR16"/>
  <c r="AQ16"/>
  <c r="AP16"/>
  <c r="AO16"/>
  <c r="BD15"/>
  <c r="BC15"/>
  <c r="BB15"/>
  <c r="BA15"/>
  <c r="AZ15"/>
  <c r="AY15"/>
  <c r="AX15"/>
  <c r="AW15"/>
  <c r="AV15"/>
  <c r="AU15"/>
  <c r="AT15"/>
  <c r="AS15"/>
  <c r="AR15"/>
  <c r="AQ15"/>
  <c r="AP15"/>
  <c r="AO15"/>
  <c r="BD14"/>
  <c r="BC14"/>
  <c r="BB14"/>
  <c r="BA14"/>
  <c r="AZ14"/>
  <c r="AY14"/>
  <c r="AX14"/>
  <c r="AW14"/>
  <c r="AV14"/>
  <c r="AU14"/>
  <c r="AT14"/>
  <c r="AS14"/>
  <c r="AR14"/>
  <c r="AQ14"/>
  <c r="AP14"/>
  <c r="AO14"/>
  <c r="BD13"/>
  <c r="BC13"/>
  <c r="BB13"/>
  <c r="BA13"/>
  <c r="AZ13"/>
  <c r="AY13"/>
  <c r="AX13"/>
  <c r="AW13"/>
  <c r="AV13"/>
  <c r="AU13"/>
  <c r="AT13"/>
  <c r="AS13"/>
  <c r="AR13"/>
  <c r="AQ13"/>
  <c r="AP13"/>
  <c r="AO13"/>
  <c r="AK27"/>
  <c r="AJ27"/>
  <c r="AI27"/>
  <c r="AH27"/>
  <c r="AG27"/>
  <c r="AF27"/>
  <c r="AE27"/>
  <c r="AD27"/>
  <c r="AC27"/>
  <c r="AB27"/>
  <c r="AA27"/>
  <c r="Z27"/>
  <c r="Y27"/>
  <c r="X27"/>
  <c r="W27"/>
  <c r="V27"/>
  <c r="AK26"/>
  <c r="AJ26"/>
  <c r="AI26"/>
  <c r="AH26"/>
  <c r="AG26"/>
  <c r="AF26"/>
  <c r="AE26"/>
  <c r="AD26"/>
  <c r="AC26"/>
  <c r="AB26"/>
  <c r="AA26"/>
  <c r="Z26"/>
  <c r="Y26"/>
  <c r="X26"/>
  <c r="W26"/>
  <c r="V26"/>
  <c r="AK25"/>
  <c r="AJ25"/>
  <c r="AI25"/>
  <c r="AH25"/>
  <c r="AG25"/>
  <c r="AF25"/>
  <c r="AE25"/>
  <c r="AD25"/>
  <c r="AC25"/>
  <c r="AB25"/>
  <c r="AA25"/>
  <c r="Z25"/>
  <c r="Y25"/>
  <c r="X25"/>
  <c r="W25"/>
  <c r="V25"/>
  <c r="AK24"/>
  <c r="AJ24"/>
  <c r="AI24"/>
  <c r="AH24"/>
  <c r="AG24"/>
  <c r="AF24"/>
  <c r="AE24"/>
  <c r="AD24"/>
  <c r="AC24"/>
  <c r="AB24"/>
  <c r="AA24"/>
  <c r="Z24"/>
  <c r="Y24"/>
  <c r="X24"/>
  <c r="W24"/>
  <c r="V24"/>
  <c r="AK23"/>
  <c r="AJ23"/>
  <c r="AI23"/>
  <c r="AH23"/>
  <c r="AG23"/>
  <c r="AF23"/>
  <c r="AE23"/>
  <c r="AD23"/>
  <c r="AC23"/>
  <c r="AB23"/>
  <c r="AA23"/>
  <c r="Z23"/>
  <c r="Y23"/>
  <c r="X23"/>
  <c r="W23"/>
  <c r="V23"/>
  <c r="AK22"/>
  <c r="AJ22"/>
  <c r="AI22"/>
  <c r="AH22"/>
  <c r="AG22"/>
  <c r="AF22"/>
  <c r="AE22"/>
  <c r="AD22"/>
  <c r="AC22"/>
  <c r="AB22"/>
  <c r="AA22"/>
  <c r="Z22"/>
  <c r="Y22"/>
  <c r="X22"/>
  <c r="W22"/>
  <c r="V22"/>
  <c r="AK21"/>
  <c r="AJ21"/>
  <c r="AI21"/>
  <c r="AH21"/>
  <c r="AG21"/>
  <c r="AF21"/>
  <c r="AE21"/>
  <c r="AD21"/>
  <c r="AC21"/>
  <c r="AB21"/>
  <c r="AA21"/>
  <c r="Z21"/>
  <c r="Y21"/>
  <c r="X21"/>
  <c r="W21"/>
  <c r="V21"/>
  <c r="AK20"/>
  <c r="AJ20"/>
  <c r="AI20"/>
  <c r="AH20"/>
  <c r="AG20"/>
  <c r="AF20"/>
  <c r="AE20"/>
  <c r="AD20"/>
  <c r="AC20"/>
  <c r="AB20"/>
  <c r="AA20"/>
  <c r="Z20"/>
  <c r="Y20"/>
  <c r="X20"/>
  <c r="W20"/>
  <c r="V20"/>
  <c r="AK19"/>
  <c r="AJ19"/>
  <c r="AI19"/>
  <c r="AH19"/>
  <c r="AG19"/>
  <c r="AF19"/>
  <c r="AE19"/>
  <c r="AD19"/>
  <c r="AC19"/>
  <c r="AB19"/>
  <c r="AA19"/>
  <c r="Z19"/>
  <c r="Y19"/>
  <c r="X19"/>
  <c r="W19"/>
  <c r="V19"/>
  <c r="AK18"/>
  <c r="AJ18"/>
  <c r="AI18"/>
  <c r="AH18"/>
  <c r="AG18"/>
  <c r="AF18"/>
  <c r="AE18"/>
  <c r="AD18"/>
  <c r="AC18"/>
  <c r="AB18"/>
  <c r="AA18"/>
  <c r="Z18"/>
  <c r="Y18"/>
  <c r="X18"/>
  <c r="W18"/>
  <c r="V18"/>
  <c r="AK17"/>
  <c r="AJ17"/>
  <c r="AI17"/>
  <c r="AH17"/>
  <c r="AG17"/>
  <c r="AF17"/>
  <c r="AE17"/>
  <c r="AD17"/>
  <c r="AC17"/>
  <c r="AB17"/>
  <c r="AA17"/>
  <c r="Z17"/>
  <c r="Y17"/>
  <c r="X17"/>
  <c r="W17"/>
  <c r="V17"/>
  <c r="AK16"/>
  <c r="AJ16"/>
  <c r="AI16"/>
  <c r="AH16"/>
  <c r="AG16"/>
  <c r="AF16"/>
  <c r="AE16"/>
  <c r="AD16"/>
  <c r="AC16"/>
  <c r="AB16"/>
  <c r="AA16"/>
  <c r="Z16"/>
  <c r="Y16"/>
  <c r="X16"/>
  <c r="W16"/>
  <c r="V16"/>
  <c r="AK15"/>
  <c r="AJ15"/>
  <c r="AI15"/>
  <c r="AH15"/>
  <c r="AG15"/>
  <c r="AF15"/>
  <c r="AE15"/>
  <c r="AD15"/>
  <c r="AC15"/>
  <c r="AB15"/>
  <c r="AA15"/>
  <c r="Z15"/>
  <c r="Y15"/>
  <c r="X15"/>
  <c r="W15"/>
  <c r="V15"/>
  <c r="AK14"/>
  <c r="AJ14"/>
  <c r="AI14"/>
  <c r="AH14"/>
  <c r="AG14"/>
  <c r="AF14"/>
  <c r="AE14"/>
  <c r="AD14"/>
  <c r="AC14"/>
  <c r="AB14"/>
  <c r="AA14"/>
  <c r="Z14"/>
  <c r="Y14"/>
  <c r="X14"/>
  <c r="W14"/>
  <c r="V14"/>
  <c r="AK13"/>
  <c r="AJ13"/>
  <c r="AI13"/>
  <c r="AH13"/>
  <c r="AG13"/>
  <c r="AF13"/>
  <c r="AE13"/>
  <c r="AD13"/>
  <c r="AC13"/>
  <c r="AB13"/>
  <c r="AA13"/>
  <c r="Z13"/>
  <c r="Y13"/>
  <c r="X13"/>
  <c r="W13"/>
  <c r="V13"/>
  <c r="R27"/>
  <c r="Q27"/>
  <c r="P27"/>
  <c r="O27"/>
  <c r="N27"/>
  <c r="M27"/>
  <c r="L27"/>
  <c r="K27"/>
  <c r="J27"/>
  <c r="I27"/>
  <c r="H27"/>
  <c r="G27"/>
  <c r="F27"/>
  <c r="E27"/>
  <c r="D27"/>
  <c r="C27"/>
  <c r="R26"/>
  <c r="Q26"/>
  <c r="P26"/>
  <c r="O26"/>
  <c r="N26"/>
  <c r="M26"/>
  <c r="L26"/>
  <c r="K26"/>
  <c r="J26"/>
  <c r="I26"/>
  <c r="H26"/>
  <c r="G26"/>
  <c r="F26"/>
  <c r="E26"/>
  <c r="D26"/>
  <c r="C26"/>
  <c r="R25"/>
  <c r="Q25"/>
  <c r="P25"/>
  <c r="O25"/>
  <c r="N25"/>
  <c r="M25"/>
  <c r="L25"/>
  <c r="K25"/>
  <c r="J25"/>
  <c r="I25"/>
  <c r="H25"/>
  <c r="G25"/>
  <c r="F25"/>
  <c r="E25"/>
  <c r="D25"/>
  <c r="C25"/>
  <c r="R24"/>
  <c r="Q24"/>
  <c r="P24"/>
  <c r="O24"/>
  <c r="N24"/>
  <c r="M24"/>
  <c r="L24"/>
  <c r="K24"/>
  <c r="J24"/>
  <c r="I24"/>
  <c r="H24"/>
  <c r="G24"/>
  <c r="F24"/>
  <c r="E24"/>
  <c r="D24"/>
  <c r="C24"/>
  <c r="R23"/>
  <c r="Q23"/>
  <c r="P23"/>
  <c r="O23"/>
  <c r="N23"/>
  <c r="M23"/>
  <c r="L23"/>
  <c r="K23"/>
  <c r="J23"/>
  <c r="I23"/>
  <c r="H23"/>
  <c r="G23"/>
  <c r="F23"/>
  <c r="E23"/>
  <c r="D23"/>
  <c r="C23"/>
  <c r="R22"/>
  <c r="Q22"/>
  <c r="P22"/>
  <c r="O22"/>
  <c r="N22"/>
  <c r="M22"/>
  <c r="L22"/>
  <c r="K22"/>
  <c r="J22"/>
  <c r="I22"/>
  <c r="H22"/>
  <c r="G22"/>
  <c r="F22"/>
  <c r="E22"/>
  <c r="D22"/>
  <c r="C22"/>
  <c r="R21"/>
  <c r="Q21"/>
  <c r="P21"/>
  <c r="O21"/>
  <c r="N21"/>
  <c r="M21"/>
  <c r="L21"/>
  <c r="K21"/>
  <c r="J21"/>
  <c r="I21"/>
  <c r="H21"/>
  <c r="G21"/>
  <c r="F21"/>
  <c r="E21"/>
  <c r="D21"/>
  <c r="C21"/>
  <c r="R20"/>
  <c r="Q20"/>
  <c r="P20"/>
  <c r="O20"/>
  <c r="N20"/>
  <c r="M20"/>
  <c r="L20"/>
  <c r="K20"/>
  <c r="J20"/>
  <c r="I20"/>
  <c r="H20"/>
  <c r="G20"/>
  <c r="F20"/>
  <c r="E20"/>
  <c r="D20"/>
  <c r="C20"/>
  <c r="R19"/>
  <c r="Q19"/>
  <c r="P19"/>
  <c r="O19"/>
  <c r="N19"/>
  <c r="M19"/>
  <c r="L19"/>
  <c r="K19"/>
  <c r="J19"/>
  <c r="I19"/>
  <c r="H19"/>
  <c r="G19"/>
  <c r="F19"/>
  <c r="E19"/>
  <c r="D19"/>
  <c r="C19"/>
  <c r="R18"/>
  <c r="Q18"/>
  <c r="P18"/>
  <c r="O18"/>
  <c r="N18"/>
  <c r="M18"/>
  <c r="L18"/>
  <c r="K18"/>
  <c r="J18"/>
  <c r="I18"/>
  <c r="H18"/>
  <c r="G18"/>
  <c r="F18"/>
  <c r="E18"/>
  <c r="D18"/>
  <c r="C18"/>
  <c r="R17"/>
  <c r="Q17"/>
  <c r="P17"/>
  <c r="O17"/>
  <c r="N17"/>
  <c r="M17"/>
  <c r="L17"/>
  <c r="K17"/>
  <c r="J17"/>
  <c r="I17"/>
  <c r="H17"/>
  <c r="G17"/>
  <c r="F17"/>
  <c r="E17"/>
  <c r="D17"/>
  <c r="C17"/>
  <c r="R16"/>
  <c r="Q16"/>
  <c r="P16"/>
  <c r="O16"/>
  <c r="N16"/>
  <c r="M16"/>
  <c r="L16"/>
  <c r="K16"/>
  <c r="J16"/>
  <c r="I16"/>
  <c r="H16"/>
  <c r="G16"/>
  <c r="F16"/>
  <c r="E16"/>
  <c r="D16"/>
  <c r="C16"/>
  <c r="R15"/>
  <c r="Q15"/>
  <c r="P15"/>
  <c r="O15"/>
  <c r="N15"/>
  <c r="M15"/>
  <c r="L15"/>
  <c r="K15"/>
  <c r="J15"/>
  <c r="I15"/>
  <c r="H15"/>
  <c r="G15"/>
  <c r="F15"/>
  <c r="E15"/>
  <c r="D15"/>
  <c r="C15"/>
  <c r="R14"/>
  <c r="Q14"/>
  <c r="P14"/>
  <c r="O14"/>
  <c r="N14"/>
  <c r="M14"/>
  <c r="L14"/>
  <c r="K14"/>
  <c r="J14"/>
  <c r="I14"/>
  <c r="H14"/>
  <c r="G14"/>
  <c r="F14"/>
  <c r="E14"/>
  <c r="D14"/>
  <c r="C14"/>
  <c r="R13"/>
  <c r="Q13"/>
  <c r="P13"/>
  <c r="O13"/>
  <c r="N13"/>
  <c r="M13"/>
  <c r="L13"/>
  <c r="K13"/>
  <c r="J13"/>
  <c r="I13"/>
  <c r="H13"/>
  <c r="G13"/>
  <c r="F13"/>
  <c r="E13"/>
  <c r="D13"/>
  <c r="C13"/>
  <c r="C280" i="22"/>
  <c r="B281"/>
  <c r="C281" s="1"/>
  <c r="D279"/>
  <c r="E279" s="1"/>
  <c r="F279" s="1"/>
  <c r="G279" s="1"/>
  <c r="H279" s="1"/>
  <c r="I279" s="1"/>
  <c r="J279" s="1"/>
  <c r="F216"/>
  <c r="T12" i="32" l="1"/>
  <c r="AB12"/>
  <c r="F12"/>
  <c r="U11"/>
  <c r="U13"/>
  <c r="U14"/>
  <c r="AA30"/>
  <c r="AH12"/>
  <c r="L12"/>
  <c r="T10"/>
  <c r="U9" s="1"/>
  <c r="AD9" s="1"/>
  <c r="Y10"/>
  <c r="AH10" s="1"/>
  <c r="V10"/>
  <c r="X10"/>
  <c r="T11"/>
  <c r="S8"/>
  <c r="AB8" s="1"/>
  <c r="U12"/>
  <c r="W8"/>
  <c r="AF8" s="1"/>
  <c r="T14"/>
  <c r="T13"/>
  <c r="S9"/>
  <c r="AH14"/>
  <c r="Y9"/>
  <c r="AH9" s="1"/>
  <c r="Y31"/>
  <c r="X12"/>
  <c r="V12"/>
  <c r="I12" s="1"/>
  <c r="T31"/>
  <c r="X31"/>
  <c r="B282" i="22"/>
  <c r="T38" i="16"/>
  <c r="P38"/>
  <c r="L38"/>
  <c r="H38"/>
  <c r="AX58" i="31"/>
  <c r="AW58"/>
  <c r="AU58"/>
  <c r="AT58"/>
  <c r="AR58"/>
  <c r="AQ58"/>
  <c r="AO58"/>
  <c r="AN58"/>
  <c r="B56"/>
  <c r="B57" s="1"/>
  <c r="B58" s="1"/>
  <c r="B59" s="1"/>
  <c r="B60" s="1"/>
  <c r="B61" s="1"/>
  <c r="BI21" i="22"/>
  <c r="BJ21" s="1"/>
  <c r="BK21" s="1"/>
  <c r="BL14"/>
  <c r="BV14"/>
  <c r="AD14" i="32" l="1"/>
  <c r="H12"/>
  <c r="AD13"/>
  <c r="I14"/>
  <c r="I9"/>
  <c r="I10"/>
  <c r="I8"/>
  <c r="I13"/>
  <c r="F10"/>
  <c r="F13"/>
  <c r="F14"/>
  <c r="F11"/>
  <c r="F9"/>
  <c r="AG10"/>
  <c r="K12"/>
  <c r="L9"/>
  <c r="L11"/>
  <c r="L10"/>
  <c r="L8"/>
  <c r="L13"/>
  <c r="S10"/>
  <c r="U8" s="1"/>
  <c r="AD8" s="1"/>
  <c r="G12"/>
  <c r="AB10"/>
  <c r="V13"/>
  <c r="AE11"/>
  <c r="AE12"/>
  <c r="V14"/>
  <c r="W11"/>
  <c r="AF11" s="1"/>
  <c r="T8"/>
  <c r="AC8" s="1"/>
  <c r="AB9"/>
  <c r="T9"/>
  <c r="AC9" s="1"/>
  <c r="X9"/>
  <c r="AC13"/>
  <c r="S13"/>
  <c r="AE10"/>
  <c r="AC12"/>
  <c r="W9"/>
  <c r="AF9" s="1"/>
  <c r="S14"/>
  <c r="AC14"/>
  <c r="AD12"/>
  <c r="AD10"/>
  <c r="W10"/>
  <c r="AF10" s="1"/>
  <c r="V9"/>
  <c r="AE9" s="1"/>
  <c r="AC11"/>
  <c r="X14"/>
  <c r="AG14" s="1"/>
  <c r="S11"/>
  <c r="AD11"/>
  <c r="AC10"/>
  <c r="Y13"/>
  <c r="AH13" s="1"/>
  <c r="AG9"/>
  <c r="AG13"/>
  <c r="AG12"/>
  <c r="Z10"/>
  <c r="Z8"/>
  <c r="V15"/>
  <c r="B283" i="22"/>
  <c r="C282"/>
  <c r="AQ59" i="31"/>
  <c r="AN59"/>
  <c r="AW59"/>
  <c r="AT59"/>
  <c r="DL130"/>
  <c r="DL131" s="1"/>
  <c r="DL132" s="1"/>
  <c r="DL133" s="1"/>
  <c r="DL134" s="1"/>
  <c r="DL135" s="1"/>
  <c r="DL136" s="1"/>
  <c r="DL137" s="1"/>
  <c r="DL138" s="1"/>
  <c r="DL139" s="1"/>
  <c r="DL140" s="1"/>
  <c r="DL141" s="1"/>
  <c r="DL142" s="1"/>
  <c r="DL143" s="1"/>
  <c r="DN128"/>
  <c r="DO128" s="1"/>
  <c r="DP128" s="1"/>
  <c r="DQ128" s="1"/>
  <c r="DR128" s="1"/>
  <c r="DS128" s="1"/>
  <c r="DT128" s="1"/>
  <c r="DU128" s="1"/>
  <c r="DV128" s="1"/>
  <c r="DW128" s="1"/>
  <c r="DX128" s="1"/>
  <c r="DY128" s="1"/>
  <c r="DZ128" s="1"/>
  <c r="EA128" s="1"/>
  <c r="EB128" s="1"/>
  <c r="DL110"/>
  <c r="DL111" s="1"/>
  <c r="DL112" s="1"/>
  <c r="DL113" s="1"/>
  <c r="DL114" s="1"/>
  <c r="DL115" s="1"/>
  <c r="DL116" s="1"/>
  <c r="DL117" s="1"/>
  <c r="DL118" s="1"/>
  <c r="DL119" s="1"/>
  <c r="DL120" s="1"/>
  <c r="DL121" s="1"/>
  <c r="DL122" s="1"/>
  <c r="DL123" s="1"/>
  <c r="DN108"/>
  <c r="DO108" s="1"/>
  <c r="DP108" s="1"/>
  <c r="DQ108" s="1"/>
  <c r="DR108" s="1"/>
  <c r="DS108" s="1"/>
  <c r="DT108" s="1"/>
  <c r="DU108" s="1"/>
  <c r="DV108" s="1"/>
  <c r="DW108" s="1"/>
  <c r="DX108" s="1"/>
  <c r="DY108" s="1"/>
  <c r="DZ108" s="1"/>
  <c r="EA108" s="1"/>
  <c r="EB108" s="1"/>
  <c r="DL89"/>
  <c r="DL90" s="1"/>
  <c r="DL91" s="1"/>
  <c r="DL92" s="1"/>
  <c r="DL93" s="1"/>
  <c r="DL94" s="1"/>
  <c r="DL95" s="1"/>
  <c r="DL96" s="1"/>
  <c r="DL97" s="1"/>
  <c r="DL98" s="1"/>
  <c r="DL99" s="1"/>
  <c r="DL100" s="1"/>
  <c r="DL101" s="1"/>
  <c r="DL102" s="1"/>
  <c r="DN87"/>
  <c r="DO87" s="1"/>
  <c r="DP87" s="1"/>
  <c r="DQ87" s="1"/>
  <c r="DR87" s="1"/>
  <c r="DS87" s="1"/>
  <c r="DT87" s="1"/>
  <c r="DU87" s="1"/>
  <c r="DV87" s="1"/>
  <c r="DW87" s="1"/>
  <c r="DX87" s="1"/>
  <c r="DY87" s="1"/>
  <c r="DZ87" s="1"/>
  <c r="EA87" s="1"/>
  <c r="EB87" s="1"/>
  <c r="DL69"/>
  <c r="DL70" s="1"/>
  <c r="DL71" s="1"/>
  <c r="DL72" s="1"/>
  <c r="DL73" s="1"/>
  <c r="DL74" s="1"/>
  <c r="DL75" s="1"/>
  <c r="DL76" s="1"/>
  <c r="DL77" s="1"/>
  <c r="DL78" s="1"/>
  <c r="DL79" s="1"/>
  <c r="DL80" s="1"/>
  <c r="DL81" s="1"/>
  <c r="DL82" s="1"/>
  <c r="DN67"/>
  <c r="DO67" s="1"/>
  <c r="DP67" s="1"/>
  <c r="DQ67" s="1"/>
  <c r="DR67" s="1"/>
  <c r="DS67" s="1"/>
  <c r="DT67" s="1"/>
  <c r="DU67" s="1"/>
  <c r="DV67" s="1"/>
  <c r="DW67" s="1"/>
  <c r="DX67" s="1"/>
  <c r="DY67" s="1"/>
  <c r="DZ67" s="1"/>
  <c r="EA67" s="1"/>
  <c r="EB67" s="1"/>
  <c r="DL34"/>
  <c r="DL35" s="1"/>
  <c r="DL36" s="1"/>
  <c r="DL37" s="1"/>
  <c r="DL38" s="1"/>
  <c r="DL39" s="1"/>
  <c r="DL40" s="1"/>
  <c r="DL41" s="1"/>
  <c r="DL42" s="1"/>
  <c r="DL43" s="1"/>
  <c r="DL44" s="1"/>
  <c r="DL45" s="1"/>
  <c r="DL46" s="1"/>
  <c r="DL47" s="1"/>
  <c r="DO32"/>
  <c r="DP32" s="1"/>
  <c r="DQ32" s="1"/>
  <c r="DR32" s="1"/>
  <c r="DS32" s="1"/>
  <c r="DT32" s="1"/>
  <c r="DU32" s="1"/>
  <c r="DV32" s="1"/>
  <c r="DW32" s="1"/>
  <c r="DX32" s="1"/>
  <c r="DY32" s="1"/>
  <c r="DZ32" s="1"/>
  <c r="EA32" s="1"/>
  <c r="EB32" s="1"/>
  <c r="DN32"/>
  <c r="DL14"/>
  <c r="DL15" s="1"/>
  <c r="DL16" s="1"/>
  <c r="DL17" s="1"/>
  <c r="DL18" s="1"/>
  <c r="DL19" s="1"/>
  <c r="DL20" s="1"/>
  <c r="DL21" s="1"/>
  <c r="DL22" s="1"/>
  <c r="DL23" s="1"/>
  <c r="DL24" s="1"/>
  <c r="DL25" s="1"/>
  <c r="DL26" s="1"/>
  <c r="DL27" s="1"/>
  <c r="DN12"/>
  <c r="DO12" s="1"/>
  <c r="DP12" s="1"/>
  <c r="DQ12" s="1"/>
  <c r="DR12" s="1"/>
  <c r="DS12" s="1"/>
  <c r="DT12" s="1"/>
  <c r="DU12" s="1"/>
  <c r="DV12" s="1"/>
  <c r="DW12" s="1"/>
  <c r="DX12" s="1"/>
  <c r="DY12" s="1"/>
  <c r="DZ12" s="1"/>
  <c r="EA12" s="1"/>
  <c r="EB12" s="1"/>
  <c r="BN15" i="22"/>
  <c r="BP52"/>
  <c r="BQ52" s="1"/>
  <c r="BR52" s="1"/>
  <c r="BI53"/>
  <c r="BH54"/>
  <c r="BJ52"/>
  <c r="BK52" s="1"/>
  <c r="BL52" s="1"/>
  <c r="BL53" s="1"/>
  <c r="BI11"/>
  <c r="BJ11" s="1"/>
  <c r="BK11" s="1"/>
  <c r="V55" i="31"/>
  <c r="U56"/>
  <c r="U57" s="1"/>
  <c r="U58" s="1"/>
  <c r="U59" s="1"/>
  <c r="U60" s="1"/>
  <c r="U61" s="1"/>
  <c r="W54"/>
  <c r="W55" s="1"/>
  <c r="H13" i="32" l="1"/>
  <c r="H11"/>
  <c r="H9"/>
  <c r="H8"/>
  <c r="H14"/>
  <c r="K11"/>
  <c r="K14"/>
  <c r="K10"/>
  <c r="K8"/>
  <c r="K9"/>
  <c r="G10"/>
  <c r="G14"/>
  <c r="G11"/>
  <c r="G8"/>
  <c r="G13"/>
  <c r="AB11"/>
  <c r="V8"/>
  <c r="AE8" s="1"/>
  <c r="Y8"/>
  <c r="AH8" s="1"/>
  <c r="AB14"/>
  <c r="X8"/>
  <c r="AG8" s="1"/>
  <c r="AB13"/>
  <c r="X11"/>
  <c r="AG11" s="1"/>
  <c r="AE13"/>
  <c r="AE14"/>
  <c r="Y11"/>
  <c r="AH11" s="1"/>
  <c r="Z11"/>
  <c r="Z9"/>
  <c r="B284" i="22"/>
  <c r="C283"/>
  <c r="BJ53"/>
  <c r="BJ54"/>
  <c r="BL54"/>
  <c r="BR54" s="1"/>
  <c r="BK13" s="1"/>
  <c r="BK23" s="1"/>
  <c r="BH55"/>
  <c r="BK53"/>
  <c r="BI54"/>
  <c r="BO54" s="1"/>
  <c r="BH13" s="1"/>
  <c r="BH23" s="1"/>
  <c r="BK54"/>
  <c r="BQ54" s="1"/>
  <c r="BJ13" s="1"/>
  <c r="BJ23" s="1"/>
  <c r="BP54"/>
  <c r="BI13" s="1"/>
  <c r="BI23" s="1"/>
  <c r="W56" i="31"/>
  <c r="W57"/>
  <c r="W58"/>
  <c r="W59"/>
  <c r="W60"/>
  <c r="W61"/>
  <c r="V56"/>
  <c r="V57"/>
  <c r="V58"/>
  <c r="V59"/>
  <c r="V60"/>
  <c r="V61"/>
  <c r="X54"/>
  <c r="X55" s="1"/>
  <c r="B285" i="22" l="1"/>
  <c r="C284"/>
  <c r="BH56"/>
  <c r="BK55"/>
  <c r="BI55"/>
  <c r="BQ55"/>
  <c r="BO55"/>
  <c r="BL55"/>
  <c r="BR55" s="1"/>
  <c r="BJ55"/>
  <c r="BP55" s="1"/>
  <c r="X61" i="31"/>
  <c r="X60"/>
  <c r="X59"/>
  <c r="X58"/>
  <c r="X57"/>
  <c r="X56"/>
  <c r="Y54"/>
  <c r="Z54" s="1"/>
  <c r="BG170"/>
  <c r="BG171" s="1"/>
  <c r="BG172" s="1"/>
  <c r="BG173" s="1"/>
  <c r="BG174" s="1"/>
  <c r="BG175" s="1"/>
  <c r="BG176" s="1"/>
  <c r="BG177" s="1"/>
  <c r="BG178" s="1"/>
  <c r="BG179" s="1"/>
  <c r="BG180" s="1"/>
  <c r="BG181" s="1"/>
  <c r="BG182" s="1"/>
  <c r="BG183" s="1"/>
  <c r="BI168"/>
  <c r="BJ168" s="1"/>
  <c r="BK168" s="1"/>
  <c r="BL168" s="1"/>
  <c r="BM168" s="1"/>
  <c r="BN168" s="1"/>
  <c r="BO168" s="1"/>
  <c r="BP168" s="1"/>
  <c r="BQ168" s="1"/>
  <c r="BR168" s="1"/>
  <c r="BS168" s="1"/>
  <c r="BT168" s="1"/>
  <c r="BU168" s="1"/>
  <c r="BV168" s="1"/>
  <c r="BW168" s="1"/>
  <c r="BG150"/>
  <c r="BG151" s="1"/>
  <c r="BG152" s="1"/>
  <c r="BG153" s="1"/>
  <c r="BG154" s="1"/>
  <c r="BG155" s="1"/>
  <c r="BG156" s="1"/>
  <c r="BG157" s="1"/>
  <c r="BG158" s="1"/>
  <c r="BG159" s="1"/>
  <c r="BG160" s="1"/>
  <c r="BG161" s="1"/>
  <c r="BG162" s="1"/>
  <c r="BG163" s="1"/>
  <c r="BI148"/>
  <c r="BJ148" s="1"/>
  <c r="BK148" s="1"/>
  <c r="BL148" s="1"/>
  <c r="BM148" s="1"/>
  <c r="BN148" s="1"/>
  <c r="BO148" s="1"/>
  <c r="BP148" s="1"/>
  <c r="BQ148" s="1"/>
  <c r="BR148" s="1"/>
  <c r="BS148" s="1"/>
  <c r="BT148" s="1"/>
  <c r="BU148" s="1"/>
  <c r="BV148" s="1"/>
  <c r="BW148" s="1"/>
  <c r="AN170"/>
  <c r="AN171" s="1"/>
  <c r="AN172" s="1"/>
  <c r="AN173" s="1"/>
  <c r="AN174" s="1"/>
  <c r="AN175" s="1"/>
  <c r="AN176" s="1"/>
  <c r="AN177" s="1"/>
  <c r="AN178" s="1"/>
  <c r="AN179" s="1"/>
  <c r="AN180" s="1"/>
  <c r="AN181" s="1"/>
  <c r="AN182" s="1"/>
  <c r="AN183" s="1"/>
  <c r="AP168"/>
  <c r="AQ168" s="1"/>
  <c r="AR168" s="1"/>
  <c r="AS168" s="1"/>
  <c r="AT168" s="1"/>
  <c r="AU168" s="1"/>
  <c r="AV168" s="1"/>
  <c r="AW168" s="1"/>
  <c r="AX168" s="1"/>
  <c r="AY168" s="1"/>
  <c r="AZ168" s="1"/>
  <c r="BA168" s="1"/>
  <c r="BB168" s="1"/>
  <c r="BC168" s="1"/>
  <c r="BD168" s="1"/>
  <c r="AN150"/>
  <c r="AN151" s="1"/>
  <c r="AN152" s="1"/>
  <c r="AN153" s="1"/>
  <c r="AN154" s="1"/>
  <c r="AN155" s="1"/>
  <c r="AN156" s="1"/>
  <c r="AN157" s="1"/>
  <c r="AN158" s="1"/>
  <c r="AN159" s="1"/>
  <c r="AN160" s="1"/>
  <c r="AN161" s="1"/>
  <c r="AN162" s="1"/>
  <c r="AN163" s="1"/>
  <c r="AP148"/>
  <c r="AQ148" s="1"/>
  <c r="AR148" s="1"/>
  <c r="AS148" s="1"/>
  <c r="AT148" s="1"/>
  <c r="AU148" s="1"/>
  <c r="AV148" s="1"/>
  <c r="AW148" s="1"/>
  <c r="AX148" s="1"/>
  <c r="AY148" s="1"/>
  <c r="AZ148" s="1"/>
  <c r="BA148" s="1"/>
  <c r="BB148" s="1"/>
  <c r="BC148" s="1"/>
  <c r="BD148" s="1"/>
  <c r="CS130"/>
  <c r="CS131" s="1"/>
  <c r="CS132" s="1"/>
  <c r="CS133" s="1"/>
  <c r="CS134" s="1"/>
  <c r="CS135" s="1"/>
  <c r="CS136" s="1"/>
  <c r="CS137" s="1"/>
  <c r="CS138" s="1"/>
  <c r="CS139" s="1"/>
  <c r="CS140" s="1"/>
  <c r="CS141" s="1"/>
  <c r="CS142" s="1"/>
  <c r="CS143" s="1"/>
  <c r="CU128"/>
  <c r="CV128" s="1"/>
  <c r="CW128" s="1"/>
  <c r="CX128" s="1"/>
  <c r="CY128" s="1"/>
  <c r="CZ128" s="1"/>
  <c r="DA128" s="1"/>
  <c r="DB128" s="1"/>
  <c r="DC128" s="1"/>
  <c r="DD128" s="1"/>
  <c r="DE128" s="1"/>
  <c r="DF128" s="1"/>
  <c r="DG128" s="1"/>
  <c r="DH128" s="1"/>
  <c r="DI128" s="1"/>
  <c r="CS110"/>
  <c r="CS111" s="1"/>
  <c r="CS112" s="1"/>
  <c r="CS113" s="1"/>
  <c r="CS114" s="1"/>
  <c r="CS115" s="1"/>
  <c r="CS116" s="1"/>
  <c r="CS117" s="1"/>
  <c r="CS118" s="1"/>
  <c r="CS119" s="1"/>
  <c r="CS120" s="1"/>
  <c r="CS121" s="1"/>
  <c r="CS122" s="1"/>
  <c r="CS123" s="1"/>
  <c r="CU108"/>
  <c r="CV108" s="1"/>
  <c r="CW108" s="1"/>
  <c r="CX108" s="1"/>
  <c r="CY108" s="1"/>
  <c r="CZ108" s="1"/>
  <c r="DA108" s="1"/>
  <c r="DB108" s="1"/>
  <c r="DC108" s="1"/>
  <c r="DD108" s="1"/>
  <c r="DE108" s="1"/>
  <c r="DF108" s="1"/>
  <c r="DG108" s="1"/>
  <c r="DH108" s="1"/>
  <c r="DI108" s="1"/>
  <c r="CS89"/>
  <c r="CS90" s="1"/>
  <c r="CS91" s="1"/>
  <c r="CS92" s="1"/>
  <c r="CS93" s="1"/>
  <c r="CS94" s="1"/>
  <c r="CS95" s="1"/>
  <c r="CS96" s="1"/>
  <c r="CS97" s="1"/>
  <c r="CS98" s="1"/>
  <c r="CS99" s="1"/>
  <c r="CS100" s="1"/>
  <c r="CS101" s="1"/>
  <c r="CS102" s="1"/>
  <c r="CU87"/>
  <c r="CV87" s="1"/>
  <c r="CW87" s="1"/>
  <c r="CX87" s="1"/>
  <c r="CY87" s="1"/>
  <c r="CZ87" s="1"/>
  <c r="DA87" s="1"/>
  <c r="DB87" s="1"/>
  <c r="DC87" s="1"/>
  <c r="DD87" s="1"/>
  <c r="DE87" s="1"/>
  <c r="DF87" s="1"/>
  <c r="DG87" s="1"/>
  <c r="DH87" s="1"/>
  <c r="DI87" s="1"/>
  <c r="CS69"/>
  <c r="CS70" s="1"/>
  <c r="CS71" s="1"/>
  <c r="CS72" s="1"/>
  <c r="CS73" s="1"/>
  <c r="CS74" s="1"/>
  <c r="CS75" s="1"/>
  <c r="CS76" s="1"/>
  <c r="CS77" s="1"/>
  <c r="CS78" s="1"/>
  <c r="CS79" s="1"/>
  <c r="CS80" s="1"/>
  <c r="CS81" s="1"/>
  <c r="CS82" s="1"/>
  <c r="CU67"/>
  <c r="CV67" s="1"/>
  <c r="CW67" s="1"/>
  <c r="CX67" s="1"/>
  <c r="CY67" s="1"/>
  <c r="CZ67" s="1"/>
  <c r="DA67" s="1"/>
  <c r="DB67" s="1"/>
  <c r="DC67" s="1"/>
  <c r="DD67" s="1"/>
  <c r="DE67" s="1"/>
  <c r="DF67" s="1"/>
  <c r="DG67" s="1"/>
  <c r="DH67" s="1"/>
  <c r="DI67" s="1"/>
  <c r="BZ130"/>
  <c r="BZ131" s="1"/>
  <c r="BZ132" s="1"/>
  <c r="BZ133" s="1"/>
  <c r="BZ134" s="1"/>
  <c r="BZ135" s="1"/>
  <c r="BZ136" s="1"/>
  <c r="BZ137" s="1"/>
  <c r="BZ138" s="1"/>
  <c r="BZ139" s="1"/>
  <c r="BZ140" s="1"/>
  <c r="BZ141" s="1"/>
  <c r="BZ142" s="1"/>
  <c r="BZ143" s="1"/>
  <c r="CB128"/>
  <c r="CC128" s="1"/>
  <c r="CD128" s="1"/>
  <c r="CE128" s="1"/>
  <c r="CF128" s="1"/>
  <c r="CG128" s="1"/>
  <c r="CH128" s="1"/>
  <c r="CI128" s="1"/>
  <c r="CJ128" s="1"/>
  <c r="CK128" s="1"/>
  <c r="CL128" s="1"/>
  <c r="CM128" s="1"/>
  <c r="CN128" s="1"/>
  <c r="CO128" s="1"/>
  <c r="CP128" s="1"/>
  <c r="BZ110"/>
  <c r="BZ111" s="1"/>
  <c r="BZ112" s="1"/>
  <c r="BZ113" s="1"/>
  <c r="BZ114" s="1"/>
  <c r="BZ115" s="1"/>
  <c r="BZ116" s="1"/>
  <c r="BZ117" s="1"/>
  <c r="BZ118" s="1"/>
  <c r="BZ119" s="1"/>
  <c r="BZ120" s="1"/>
  <c r="BZ121" s="1"/>
  <c r="BZ122" s="1"/>
  <c r="BZ123" s="1"/>
  <c r="CB108"/>
  <c r="CC108" s="1"/>
  <c r="CD108" s="1"/>
  <c r="CE108" s="1"/>
  <c r="CF108" s="1"/>
  <c r="CG108" s="1"/>
  <c r="CH108" s="1"/>
  <c r="CI108" s="1"/>
  <c r="CJ108" s="1"/>
  <c r="CK108" s="1"/>
  <c r="CL108" s="1"/>
  <c r="CM108" s="1"/>
  <c r="CN108" s="1"/>
  <c r="CO108" s="1"/>
  <c r="CP108" s="1"/>
  <c r="BZ89"/>
  <c r="BZ90" s="1"/>
  <c r="BZ91" s="1"/>
  <c r="BZ92" s="1"/>
  <c r="BZ93" s="1"/>
  <c r="BZ94" s="1"/>
  <c r="BZ95" s="1"/>
  <c r="BZ96" s="1"/>
  <c r="BZ97" s="1"/>
  <c r="BZ98" s="1"/>
  <c r="BZ99" s="1"/>
  <c r="BZ100" s="1"/>
  <c r="BZ101" s="1"/>
  <c r="BZ102" s="1"/>
  <c r="CB87"/>
  <c r="CC87" s="1"/>
  <c r="CD87" s="1"/>
  <c r="CE87" s="1"/>
  <c r="CF87" s="1"/>
  <c r="CG87" s="1"/>
  <c r="CH87" s="1"/>
  <c r="CI87" s="1"/>
  <c r="CJ87" s="1"/>
  <c r="CK87" s="1"/>
  <c r="CL87" s="1"/>
  <c r="CM87" s="1"/>
  <c r="CN87" s="1"/>
  <c r="CO87" s="1"/>
  <c r="CP87" s="1"/>
  <c r="BZ69"/>
  <c r="BZ70" s="1"/>
  <c r="BZ71" s="1"/>
  <c r="BZ72" s="1"/>
  <c r="BZ73" s="1"/>
  <c r="BZ74" s="1"/>
  <c r="BZ75" s="1"/>
  <c r="BZ76" s="1"/>
  <c r="BZ77" s="1"/>
  <c r="BZ78" s="1"/>
  <c r="BZ79" s="1"/>
  <c r="BZ80" s="1"/>
  <c r="BZ81" s="1"/>
  <c r="BZ82" s="1"/>
  <c r="CB67"/>
  <c r="CC67" s="1"/>
  <c r="CD67" s="1"/>
  <c r="CE67" s="1"/>
  <c r="CF67" s="1"/>
  <c r="CG67" s="1"/>
  <c r="CH67" s="1"/>
  <c r="CI67" s="1"/>
  <c r="CJ67" s="1"/>
  <c r="CK67" s="1"/>
  <c r="CL67" s="1"/>
  <c r="CM67" s="1"/>
  <c r="CN67" s="1"/>
  <c r="CO67" s="1"/>
  <c r="CP67" s="1"/>
  <c r="BG130"/>
  <c r="BG131" s="1"/>
  <c r="BG132" s="1"/>
  <c r="BG133" s="1"/>
  <c r="BG134" s="1"/>
  <c r="BG135" s="1"/>
  <c r="BG136" s="1"/>
  <c r="BG137" s="1"/>
  <c r="BG138" s="1"/>
  <c r="BG139" s="1"/>
  <c r="BG140" s="1"/>
  <c r="BG141" s="1"/>
  <c r="BG142" s="1"/>
  <c r="BG143" s="1"/>
  <c r="BJ128"/>
  <c r="BK128" s="1"/>
  <c r="BL128" s="1"/>
  <c r="BM128" s="1"/>
  <c r="BN128" s="1"/>
  <c r="BO128" s="1"/>
  <c r="BP128" s="1"/>
  <c r="BQ128" s="1"/>
  <c r="BR128" s="1"/>
  <c r="BS128" s="1"/>
  <c r="BT128" s="1"/>
  <c r="BU128" s="1"/>
  <c r="BV128" s="1"/>
  <c r="BW128" s="1"/>
  <c r="BI128"/>
  <c r="BG110"/>
  <c r="BG111" s="1"/>
  <c r="BG112" s="1"/>
  <c r="BG113" s="1"/>
  <c r="BG114" s="1"/>
  <c r="BG115" s="1"/>
  <c r="BG116" s="1"/>
  <c r="BG117" s="1"/>
  <c r="BG118" s="1"/>
  <c r="BG119" s="1"/>
  <c r="BG120" s="1"/>
  <c r="BG121" s="1"/>
  <c r="BG122" s="1"/>
  <c r="BG123" s="1"/>
  <c r="BI108"/>
  <c r="BJ108" s="1"/>
  <c r="BK108" s="1"/>
  <c r="BL108" s="1"/>
  <c r="BM108" s="1"/>
  <c r="BN108" s="1"/>
  <c r="BO108" s="1"/>
  <c r="BP108" s="1"/>
  <c r="BQ108" s="1"/>
  <c r="BR108" s="1"/>
  <c r="BS108" s="1"/>
  <c r="BT108" s="1"/>
  <c r="BU108" s="1"/>
  <c r="BV108" s="1"/>
  <c r="BW108" s="1"/>
  <c r="BG89"/>
  <c r="BG90" s="1"/>
  <c r="BG91" s="1"/>
  <c r="BG92" s="1"/>
  <c r="BG93" s="1"/>
  <c r="BG94" s="1"/>
  <c r="BG95" s="1"/>
  <c r="BG96" s="1"/>
  <c r="BG97" s="1"/>
  <c r="BG98" s="1"/>
  <c r="BG99" s="1"/>
  <c r="BG100" s="1"/>
  <c r="BG101" s="1"/>
  <c r="BG102" s="1"/>
  <c r="BI87"/>
  <c r="BJ87" s="1"/>
  <c r="BK87" s="1"/>
  <c r="BL87" s="1"/>
  <c r="BM87" s="1"/>
  <c r="BN87" s="1"/>
  <c r="BO87" s="1"/>
  <c r="BP87" s="1"/>
  <c r="BQ87" s="1"/>
  <c r="BR87" s="1"/>
  <c r="BS87" s="1"/>
  <c r="BT87" s="1"/>
  <c r="BU87" s="1"/>
  <c r="BV87" s="1"/>
  <c r="BW87" s="1"/>
  <c r="BG69"/>
  <c r="BG70" s="1"/>
  <c r="BG71" s="1"/>
  <c r="BG72" s="1"/>
  <c r="BG73" s="1"/>
  <c r="BG74" s="1"/>
  <c r="BG75" s="1"/>
  <c r="BG76" s="1"/>
  <c r="BG77" s="1"/>
  <c r="BG78" s="1"/>
  <c r="BG79" s="1"/>
  <c r="BG80" s="1"/>
  <c r="BG81" s="1"/>
  <c r="BG82" s="1"/>
  <c r="BI67"/>
  <c r="BJ67" s="1"/>
  <c r="BK67" s="1"/>
  <c r="BL67" s="1"/>
  <c r="BM67" s="1"/>
  <c r="BN67" s="1"/>
  <c r="BO67" s="1"/>
  <c r="BP67" s="1"/>
  <c r="BQ67" s="1"/>
  <c r="BR67" s="1"/>
  <c r="BS67" s="1"/>
  <c r="BT67" s="1"/>
  <c r="BU67" s="1"/>
  <c r="BV67" s="1"/>
  <c r="BW67" s="1"/>
  <c r="AN130"/>
  <c r="AN131" s="1"/>
  <c r="AN132" s="1"/>
  <c r="AN133" s="1"/>
  <c r="AN134" s="1"/>
  <c r="AN135" s="1"/>
  <c r="AN136" s="1"/>
  <c r="AN137" s="1"/>
  <c r="AN138" s="1"/>
  <c r="AN139" s="1"/>
  <c r="AN140" s="1"/>
  <c r="AN141" s="1"/>
  <c r="AN142" s="1"/>
  <c r="AN143" s="1"/>
  <c r="AP128"/>
  <c r="AQ128" s="1"/>
  <c r="AR128" s="1"/>
  <c r="AS128" s="1"/>
  <c r="AT128" s="1"/>
  <c r="AU128" s="1"/>
  <c r="AV128" s="1"/>
  <c r="AW128" s="1"/>
  <c r="AX128" s="1"/>
  <c r="AY128" s="1"/>
  <c r="AZ128" s="1"/>
  <c r="BA128" s="1"/>
  <c r="BB128" s="1"/>
  <c r="BC128" s="1"/>
  <c r="BD128" s="1"/>
  <c r="AN110"/>
  <c r="AN111" s="1"/>
  <c r="AN112" s="1"/>
  <c r="AN113" s="1"/>
  <c r="AN114" s="1"/>
  <c r="AN115" s="1"/>
  <c r="AN116" s="1"/>
  <c r="AN117" s="1"/>
  <c r="AN118" s="1"/>
  <c r="AN119" s="1"/>
  <c r="AN120" s="1"/>
  <c r="AN121" s="1"/>
  <c r="AN122" s="1"/>
  <c r="AN123" s="1"/>
  <c r="AP108"/>
  <c r="AQ108" s="1"/>
  <c r="AR108" s="1"/>
  <c r="AS108" s="1"/>
  <c r="AT108" s="1"/>
  <c r="AU108" s="1"/>
  <c r="AV108" s="1"/>
  <c r="AW108" s="1"/>
  <c r="AX108" s="1"/>
  <c r="AY108" s="1"/>
  <c r="AZ108" s="1"/>
  <c r="BA108" s="1"/>
  <c r="BB108" s="1"/>
  <c r="BC108" s="1"/>
  <c r="BD108" s="1"/>
  <c r="AN89"/>
  <c r="AN90" s="1"/>
  <c r="AN91" s="1"/>
  <c r="AN92" s="1"/>
  <c r="AN93" s="1"/>
  <c r="AN94" s="1"/>
  <c r="AN95" s="1"/>
  <c r="AN96" s="1"/>
  <c r="AN97" s="1"/>
  <c r="AN98" s="1"/>
  <c r="AN99" s="1"/>
  <c r="AN100" s="1"/>
  <c r="AN101" s="1"/>
  <c r="AN102" s="1"/>
  <c r="AP87"/>
  <c r="AQ87" s="1"/>
  <c r="AR87" s="1"/>
  <c r="AS87" s="1"/>
  <c r="AT87" s="1"/>
  <c r="AU87" s="1"/>
  <c r="AV87" s="1"/>
  <c r="AW87" s="1"/>
  <c r="AX87" s="1"/>
  <c r="AY87" s="1"/>
  <c r="AZ87" s="1"/>
  <c r="BA87" s="1"/>
  <c r="BB87" s="1"/>
  <c r="BC87" s="1"/>
  <c r="BD87" s="1"/>
  <c r="AN69"/>
  <c r="AN70" s="1"/>
  <c r="AN71" s="1"/>
  <c r="AN72" s="1"/>
  <c r="AN73" s="1"/>
  <c r="AN74" s="1"/>
  <c r="AN75" s="1"/>
  <c r="AN76" s="1"/>
  <c r="AN77" s="1"/>
  <c r="AN78" s="1"/>
  <c r="AN79" s="1"/>
  <c r="AN80" s="1"/>
  <c r="AN81" s="1"/>
  <c r="AN82" s="1"/>
  <c r="AP67"/>
  <c r="AQ67" s="1"/>
  <c r="AR67" s="1"/>
  <c r="AS67" s="1"/>
  <c r="AT67" s="1"/>
  <c r="AU67" s="1"/>
  <c r="AV67" s="1"/>
  <c r="AW67" s="1"/>
  <c r="AX67" s="1"/>
  <c r="AY67" s="1"/>
  <c r="AZ67" s="1"/>
  <c r="BA67" s="1"/>
  <c r="BB67" s="1"/>
  <c r="BC67" s="1"/>
  <c r="BD67" s="1"/>
  <c r="U130"/>
  <c r="U131" s="1"/>
  <c r="U132" s="1"/>
  <c r="U133" s="1"/>
  <c r="U134" s="1"/>
  <c r="U135" s="1"/>
  <c r="U136" s="1"/>
  <c r="U137" s="1"/>
  <c r="U138" s="1"/>
  <c r="U139" s="1"/>
  <c r="U140" s="1"/>
  <c r="U141" s="1"/>
  <c r="U142" s="1"/>
  <c r="U143" s="1"/>
  <c r="W128"/>
  <c r="X128" s="1"/>
  <c r="Y128" s="1"/>
  <c r="Z128" s="1"/>
  <c r="AA128" s="1"/>
  <c r="AB128" s="1"/>
  <c r="AC128" s="1"/>
  <c r="AD128" s="1"/>
  <c r="AE128" s="1"/>
  <c r="AF128" s="1"/>
  <c r="AG128" s="1"/>
  <c r="AH128" s="1"/>
  <c r="AI128" s="1"/>
  <c r="AJ128" s="1"/>
  <c r="AK128" s="1"/>
  <c r="U110"/>
  <c r="U111" s="1"/>
  <c r="U112" s="1"/>
  <c r="U113" s="1"/>
  <c r="U114" s="1"/>
  <c r="U115" s="1"/>
  <c r="U116" s="1"/>
  <c r="U117" s="1"/>
  <c r="U118" s="1"/>
  <c r="U119" s="1"/>
  <c r="U120" s="1"/>
  <c r="U121" s="1"/>
  <c r="U122" s="1"/>
  <c r="U123" s="1"/>
  <c r="X108"/>
  <c r="Y108" s="1"/>
  <c r="Z108" s="1"/>
  <c r="AA108" s="1"/>
  <c r="AB108" s="1"/>
  <c r="AC108" s="1"/>
  <c r="AD108" s="1"/>
  <c r="AE108" s="1"/>
  <c r="AF108" s="1"/>
  <c r="AG108" s="1"/>
  <c r="AH108" s="1"/>
  <c r="AI108" s="1"/>
  <c r="AJ108" s="1"/>
  <c r="AK108" s="1"/>
  <c r="W108"/>
  <c r="B130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D128"/>
  <c r="E128" s="1"/>
  <c r="F128" s="1"/>
  <c r="G128" s="1"/>
  <c r="H128" s="1"/>
  <c r="I128" s="1"/>
  <c r="J128" s="1"/>
  <c r="K128" s="1"/>
  <c r="L128" s="1"/>
  <c r="M128" s="1"/>
  <c r="N128" s="1"/>
  <c r="O128" s="1"/>
  <c r="P128" s="1"/>
  <c r="Q128" s="1"/>
  <c r="R128" s="1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D108"/>
  <c r="E108" s="1"/>
  <c r="F108" s="1"/>
  <c r="G108" s="1"/>
  <c r="H108" s="1"/>
  <c r="I108" s="1"/>
  <c r="J108" s="1"/>
  <c r="K108" s="1"/>
  <c r="L108" s="1"/>
  <c r="M108" s="1"/>
  <c r="N108" s="1"/>
  <c r="O108" s="1"/>
  <c r="P108" s="1"/>
  <c r="Q108" s="1"/>
  <c r="R108" s="1"/>
  <c r="U89"/>
  <c r="U90" s="1"/>
  <c r="U91" s="1"/>
  <c r="U92" s="1"/>
  <c r="U93" s="1"/>
  <c r="U94" s="1"/>
  <c r="U95" s="1"/>
  <c r="U96" s="1"/>
  <c r="U97" s="1"/>
  <c r="U98" s="1"/>
  <c r="U99" s="1"/>
  <c r="U100" s="1"/>
  <c r="U101" s="1"/>
  <c r="U102" s="1"/>
  <c r="W87"/>
  <c r="X87" s="1"/>
  <c r="Y87" s="1"/>
  <c r="Z87" s="1"/>
  <c r="AA87" s="1"/>
  <c r="AB87" s="1"/>
  <c r="AC87" s="1"/>
  <c r="AD87" s="1"/>
  <c r="AE87" s="1"/>
  <c r="AF87" s="1"/>
  <c r="AG87" s="1"/>
  <c r="AH87" s="1"/>
  <c r="AI87" s="1"/>
  <c r="AJ87" s="1"/>
  <c r="AK87" s="1"/>
  <c r="U69"/>
  <c r="U70" s="1"/>
  <c r="U71" s="1"/>
  <c r="U72" s="1"/>
  <c r="U73" s="1"/>
  <c r="U74" s="1"/>
  <c r="U75" s="1"/>
  <c r="U76" s="1"/>
  <c r="U77" s="1"/>
  <c r="U78" s="1"/>
  <c r="U79" s="1"/>
  <c r="U80" s="1"/>
  <c r="U81" s="1"/>
  <c r="U82" s="1"/>
  <c r="X67"/>
  <c r="Y67" s="1"/>
  <c r="Z67" s="1"/>
  <c r="AA67" s="1"/>
  <c r="AB67" s="1"/>
  <c r="AC67" s="1"/>
  <c r="AD67" s="1"/>
  <c r="AE67" s="1"/>
  <c r="AF67" s="1"/>
  <c r="AG67" s="1"/>
  <c r="AH67" s="1"/>
  <c r="AI67" s="1"/>
  <c r="AJ67" s="1"/>
  <c r="AK67" s="1"/>
  <c r="W67"/>
  <c r="B89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D87"/>
  <c r="E87" s="1"/>
  <c r="F87" s="1"/>
  <c r="G87" s="1"/>
  <c r="H87" s="1"/>
  <c r="I87" s="1"/>
  <c r="J87" s="1"/>
  <c r="K87" s="1"/>
  <c r="L87" s="1"/>
  <c r="M87" s="1"/>
  <c r="N87" s="1"/>
  <c r="O87" s="1"/>
  <c r="P87" s="1"/>
  <c r="Q87" s="1"/>
  <c r="R87" s="1"/>
  <c r="B69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D67"/>
  <c r="E67" s="1"/>
  <c r="F67" s="1"/>
  <c r="G67" s="1"/>
  <c r="H67" s="1"/>
  <c r="I67" s="1"/>
  <c r="J67" s="1"/>
  <c r="K67" s="1"/>
  <c r="L67" s="1"/>
  <c r="M67" s="1"/>
  <c r="N67" s="1"/>
  <c r="O67" s="1"/>
  <c r="P67" s="1"/>
  <c r="Q67" s="1"/>
  <c r="R67" s="1"/>
  <c r="CS34"/>
  <c r="CS35" s="1"/>
  <c r="CS36" s="1"/>
  <c r="CS37" s="1"/>
  <c r="CS38" s="1"/>
  <c r="CS39" s="1"/>
  <c r="CS40" s="1"/>
  <c r="CS41" s="1"/>
  <c r="CS42" s="1"/>
  <c r="CS43" s="1"/>
  <c r="CS44" s="1"/>
  <c r="CS45" s="1"/>
  <c r="CS46" s="1"/>
  <c r="CS47" s="1"/>
  <c r="CS14"/>
  <c r="CS15" s="1"/>
  <c r="CS16" s="1"/>
  <c r="CS17" s="1"/>
  <c r="CS18" s="1"/>
  <c r="CS19" s="1"/>
  <c r="CS20" s="1"/>
  <c r="CS21" s="1"/>
  <c r="CS22" s="1"/>
  <c r="CS23" s="1"/>
  <c r="CS24" s="1"/>
  <c r="CS25" s="1"/>
  <c r="CS26" s="1"/>
  <c r="CS27" s="1"/>
  <c r="BZ34"/>
  <c r="BZ35" s="1"/>
  <c r="BZ36" s="1"/>
  <c r="BZ37" s="1"/>
  <c r="BZ38" s="1"/>
  <c r="BZ39" s="1"/>
  <c r="BZ40" s="1"/>
  <c r="BZ41" s="1"/>
  <c r="BZ42" s="1"/>
  <c r="BZ43" s="1"/>
  <c r="BZ44" s="1"/>
  <c r="BZ45" s="1"/>
  <c r="BZ46" s="1"/>
  <c r="BZ47" s="1"/>
  <c r="BZ14"/>
  <c r="BZ15" s="1"/>
  <c r="BZ16" s="1"/>
  <c r="BZ17" s="1"/>
  <c r="BZ18" s="1"/>
  <c r="BZ19" s="1"/>
  <c r="BZ20" s="1"/>
  <c r="BZ21" s="1"/>
  <c r="BZ22" s="1"/>
  <c r="BZ23" s="1"/>
  <c r="BZ24" s="1"/>
  <c r="BZ25" s="1"/>
  <c r="BZ26" s="1"/>
  <c r="BZ27" s="1"/>
  <c r="BG34"/>
  <c r="BG35" s="1"/>
  <c r="BG36" s="1"/>
  <c r="BG37" s="1"/>
  <c r="BG38" s="1"/>
  <c r="BG39" s="1"/>
  <c r="BG40" s="1"/>
  <c r="BG41" s="1"/>
  <c r="BG42" s="1"/>
  <c r="BG43" s="1"/>
  <c r="BG44" s="1"/>
  <c r="BG45" s="1"/>
  <c r="BG46" s="1"/>
  <c r="BG47" s="1"/>
  <c r="BG14"/>
  <c r="BG15" s="1"/>
  <c r="BG16" s="1"/>
  <c r="BG17" s="1"/>
  <c r="BG18" s="1"/>
  <c r="BG19" s="1"/>
  <c r="BG20" s="1"/>
  <c r="BG21" s="1"/>
  <c r="BG22" s="1"/>
  <c r="BG23" s="1"/>
  <c r="BG24" s="1"/>
  <c r="BG25" s="1"/>
  <c r="BG26" s="1"/>
  <c r="BG27" s="1"/>
  <c r="AN34"/>
  <c r="AN35" s="1"/>
  <c r="AN36" s="1"/>
  <c r="AN37" s="1"/>
  <c r="AN38" s="1"/>
  <c r="AN39" s="1"/>
  <c r="AN40" s="1"/>
  <c r="AN41" s="1"/>
  <c r="AN42" s="1"/>
  <c r="AN43" s="1"/>
  <c r="AN44" s="1"/>
  <c r="AN45" s="1"/>
  <c r="AN46" s="1"/>
  <c r="AN47" s="1"/>
  <c r="AN14"/>
  <c r="AN15" s="1"/>
  <c r="AN16" s="1"/>
  <c r="AN17" s="1"/>
  <c r="AN18" s="1"/>
  <c r="AN19" s="1"/>
  <c r="AN20" s="1"/>
  <c r="AN21" s="1"/>
  <c r="AN22" s="1"/>
  <c r="AN23" s="1"/>
  <c r="AN24" s="1"/>
  <c r="AN25" s="1"/>
  <c r="AN26" s="1"/>
  <c r="AN27" s="1"/>
  <c r="U34"/>
  <c r="U35" s="1"/>
  <c r="U36" s="1"/>
  <c r="U37" s="1"/>
  <c r="U38" s="1"/>
  <c r="U39" s="1"/>
  <c r="U40" s="1"/>
  <c r="U41" s="1"/>
  <c r="U42" s="1"/>
  <c r="U43" s="1"/>
  <c r="U44" s="1"/>
  <c r="U45" s="1"/>
  <c r="U46" s="1"/>
  <c r="U47" s="1"/>
  <c r="B34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14"/>
  <c r="T1"/>
  <c r="U14"/>
  <c r="D54"/>
  <c r="E54" s="1"/>
  <c r="F54" s="1"/>
  <c r="G54" s="1"/>
  <c r="H54" s="1"/>
  <c r="CU32"/>
  <c r="CV32" s="1"/>
  <c r="CW32" s="1"/>
  <c r="CX32" s="1"/>
  <c r="CY32" s="1"/>
  <c r="CZ32" s="1"/>
  <c r="DA32" s="1"/>
  <c r="DB32" s="1"/>
  <c r="DC32" s="1"/>
  <c r="DD32" s="1"/>
  <c r="DE32" s="1"/>
  <c r="DF32" s="1"/>
  <c r="DG32" s="1"/>
  <c r="DH32" s="1"/>
  <c r="DI32" s="1"/>
  <c r="CB32"/>
  <c r="CC32" s="1"/>
  <c r="CD32" s="1"/>
  <c r="CE32" s="1"/>
  <c r="CF32" s="1"/>
  <c r="CG32" s="1"/>
  <c r="CH32" s="1"/>
  <c r="CI32" s="1"/>
  <c r="CJ32" s="1"/>
  <c r="CK32" s="1"/>
  <c r="CL32" s="1"/>
  <c r="CM32" s="1"/>
  <c r="CN32" s="1"/>
  <c r="CO32" s="1"/>
  <c r="CP32" s="1"/>
  <c r="BI32"/>
  <c r="BJ32" s="1"/>
  <c r="BK32" s="1"/>
  <c r="BL32" s="1"/>
  <c r="BM32" s="1"/>
  <c r="BN32" s="1"/>
  <c r="BO32" s="1"/>
  <c r="BP32" s="1"/>
  <c r="BQ32" s="1"/>
  <c r="BR32" s="1"/>
  <c r="BS32" s="1"/>
  <c r="BT32" s="1"/>
  <c r="BU32" s="1"/>
  <c r="BV32" s="1"/>
  <c r="BW32" s="1"/>
  <c r="AP32"/>
  <c r="AQ32" s="1"/>
  <c r="AR32" s="1"/>
  <c r="AS32" s="1"/>
  <c r="AT32" s="1"/>
  <c r="AU32" s="1"/>
  <c r="AV32" s="1"/>
  <c r="AW32" s="1"/>
  <c r="AX32" s="1"/>
  <c r="AY32" s="1"/>
  <c r="AZ32" s="1"/>
  <c r="BA32" s="1"/>
  <c r="BB32" s="1"/>
  <c r="BC32" s="1"/>
  <c r="BD32" s="1"/>
  <c r="W32"/>
  <c r="X32" s="1"/>
  <c r="Y32" s="1"/>
  <c r="Z32" s="1"/>
  <c r="AA32" s="1"/>
  <c r="AB32" s="1"/>
  <c r="AC32" s="1"/>
  <c r="AD32" s="1"/>
  <c r="AE32" s="1"/>
  <c r="AF32" s="1"/>
  <c r="AG32" s="1"/>
  <c r="AH32" s="1"/>
  <c r="AI32" s="1"/>
  <c r="AJ32" s="1"/>
  <c r="AK32" s="1"/>
  <c r="D32"/>
  <c r="E32" s="1"/>
  <c r="F32" s="1"/>
  <c r="G32" s="1"/>
  <c r="H32" s="1"/>
  <c r="I32" s="1"/>
  <c r="J32" s="1"/>
  <c r="K32" s="1"/>
  <c r="L32" s="1"/>
  <c r="M32" s="1"/>
  <c r="N32" s="1"/>
  <c r="O32" s="1"/>
  <c r="P32" s="1"/>
  <c r="Q32" s="1"/>
  <c r="R32" s="1"/>
  <c r="CU12"/>
  <c r="CV12" s="1"/>
  <c r="CB12"/>
  <c r="BJ12"/>
  <c r="BI12"/>
  <c r="AP12"/>
  <c r="W12"/>
  <c r="C285" i="22" l="1"/>
  <c r="U15" i="31"/>
  <c r="CU109"/>
  <c r="CB109"/>
  <c r="BI109"/>
  <c r="CB129"/>
  <c r="CU89"/>
  <c r="CU110"/>
  <c r="CA89"/>
  <c r="BH89"/>
  <c r="CB110"/>
  <c r="BI89"/>
  <c r="BI110"/>
  <c r="B15"/>
  <c r="D129"/>
  <c r="AP169"/>
  <c r="BI129"/>
  <c r="BI149"/>
  <c r="BH170"/>
  <c r="BH57" i="22"/>
  <c r="BK56"/>
  <c r="BI56"/>
  <c r="BQ56"/>
  <c r="BO56"/>
  <c r="BL56"/>
  <c r="BR56" s="1"/>
  <c r="BJ56"/>
  <c r="BP56" s="1"/>
  <c r="I54" i="31"/>
  <c r="Y55"/>
  <c r="Y56"/>
  <c r="Y57"/>
  <c r="Y58"/>
  <c r="Y59"/>
  <c r="Y60"/>
  <c r="Y61"/>
  <c r="Z55"/>
  <c r="Z56"/>
  <c r="Z57"/>
  <c r="Z58"/>
  <c r="Z59"/>
  <c r="Z60"/>
  <c r="Z61"/>
  <c r="AA54"/>
  <c r="CT89"/>
  <c r="AO149"/>
  <c r="W109"/>
  <c r="V69"/>
  <c r="AO150"/>
  <c r="D109"/>
  <c r="C69"/>
  <c r="D89"/>
  <c r="W89"/>
  <c r="AP149"/>
  <c r="AP150"/>
  <c r="C89"/>
  <c r="D130"/>
  <c r="AO169"/>
  <c r="V89"/>
  <c r="W130"/>
  <c r="BH149"/>
  <c r="AP109"/>
  <c r="BH150"/>
  <c r="AP110"/>
  <c r="BI169"/>
  <c r="BI170"/>
  <c r="AO69"/>
  <c r="BH69"/>
  <c r="CA69"/>
  <c r="CT69"/>
  <c r="BH169"/>
  <c r="AP129"/>
  <c r="BI150"/>
  <c r="AP130"/>
  <c r="CB130"/>
  <c r="CU129"/>
  <c r="AP69"/>
  <c r="BI69"/>
  <c r="CB69"/>
  <c r="CU69"/>
  <c r="X12"/>
  <c r="CC12"/>
  <c r="AQ12"/>
  <c r="CW12"/>
  <c r="CD12"/>
  <c r="BK12"/>
  <c r="Y12"/>
  <c r="CU130" l="1"/>
  <c r="AP170"/>
  <c r="AO170"/>
  <c r="W110"/>
  <c r="CB89"/>
  <c r="AP89"/>
  <c r="BI130"/>
  <c r="W129"/>
  <c r="W69"/>
  <c r="D110"/>
  <c r="B16"/>
  <c r="DN129"/>
  <c r="DN89"/>
  <c r="DO129"/>
  <c r="D70"/>
  <c r="CC129"/>
  <c r="D69"/>
  <c r="DN110"/>
  <c r="DM69"/>
  <c r="DO130"/>
  <c r="DO110"/>
  <c r="DM89"/>
  <c r="DN130"/>
  <c r="U16"/>
  <c r="DM70"/>
  <c r="DO109"/>
  <c r="DN109"/>
  <c r="DN69"/>
  <c r="AO90"/>
  <c r="AO89"/>
  <c r="BJ130"/>
  <c r="CC130"/>
  <c r="BH90"/>
  <c r="CA90"/>
  <c r="CV130"/>
  <c r="BJ129"/>
  <c r="CV129"/>
  <c r="BH58" i="22"/>
  <c r="BK57"/>
  <c r="BI57"/>
  <c r="BQ57"/>
  <c r="BO57"/>
  <c r="BL57"/>
  <c r="BR57" s="1"/>
  <c r="BJ57"/>
  <c r="BP57" s="1"/>
  <c r="J54" i="31"/>
  <c r="AA55"/>
  <c r="AA56"/>
  <c r="AA57"/>
  <c r="AA58"/>
  <c r="AA59"/>
  <c r="AA60"/>
  <c r="AA61"/>
  <c r="AB54"/>
  <c r="AR12"/>
  <c r="CX12"/>
  <c r="CE12"/>
  <c r="BL12"/>
  <c r="AS12"/>
  <c r="Z12"/>
  <c r="AR151" l="1"/>
  <c r="F131"/>
  <c r="Y131"/>
  <c r="AQ171"/>
  <c r="BJ151"/>
  <c r="AR111"/>
  <c r="BK171"/>
  <c r="AQ151"/>
  <c r="Y111"/>
  <c r="AR171"/>
  <c r="BK151"/>
  <c r="AR131"/>
  <c r="BJ171"/>
  <c r="BK111"/>
  <c r="CD111"/>
  <c r="BK131"/>
  <c r="CD131"/>
  <c r="CW111"/>
  <c r="CW131"/>
  <c r="E111"/>
  <c r="D111"/>
  <c r="B17"/>
  <c r="AQ150"/>
  <c r="X70"/>
  <c r="X110"/>
  <c r="Y110"/>
  <c r="CD110"/>
  <c r="CC110"/>
  <c r="CC70"/>
  <c r="CC90"/>
  <c r="CD130"/>
  <c r="CW130"/>
  <c r="CV90"/>
  <c r="E130"/>
  <c r="F130"/>
  <c r="E90"/>
  <c r="BJ150"/>
  <c r="AQ70"/>
  <c r="AQ110"/>
  <c r="AR110"/>
  <c r="Y129"/>
  <c r="X129"/>
  <c r="AQ169"/>
  <c r="X89"/>
  <c r="Y109"/>
  <c r="AQ149"/>
  <c r="X69"/>
  <c r="X109"/>
  <c r="BK109"/>
  <c r="BJ69"/>
  <c r="BJ109"/>
  <c r="BJ89"/>
  <c r="BK129"/>
  <c r="CW109"/>
  <c r="CV69"/>
  <c r="CV109"/>
  <c r="F109"/>
  <c r="E69"/>
  <c r="E109"/>
  <c r="DO90"/>
  <c r="DP130"/>
  <c r="DP129"/>
  <c r="DO89"/>
  <c r="AR170"/>
  <c r="Y90"/>
  <c r="CD90"/>
  <c r="CD70"/>
  <c r="CW70"/>
  <c r="F90"/>
  <c r="BK170"/>
  <c r="AR90"/>
  <c r="BK169"/>
  <c r="AR89"/>
  <c r="AR169"/>
  <c r="Y89"/>
  <c r="BK89"/>
  <c r="BK69"/>
  <c r="CW89"/>
  <c r="CW69"/>
  <c r="DP111"/>
  <c r="CX129"/>
  <c r="Z130"/>
  <c r="AS130"/>
  <c r="AP151"/>
  <c r="W70"/>
  <c r="X111"/>
  <c r="D131"/>
  <c r="C90"/>
  <c r="V90"/>
  <c r="AO171"/>
  <c r="W131"/>
  <c r="BH151"/>
  <c r="AP111"/>
  <c r="AO70"/>
  <c r="BI171"/>
  <c r="AQ131"/>
  <c r="AP90"/>
  <c r="W111"/>
  <c r="V70"/>
  <c r="AO151"/>
  <c r="E131"/>
  <c r="D90"/>
  <c r="AP171"/>
  <c r="W90"/>
  <c r="X131"/>
  <c r="AQ111"/>
  <c r="BI151"/>
  <c r="AP70"/>
  <c r="AP131"/>
  <c r="BH171"/>
  <c r="BI111"/>
  <c r="BH70"/>
  <c r="BJ131"/>
  <c r="BI90"/>
  <c r="CB111"/>
  <c r="CA70"/>
  <c r="CC131"/>
  <c r="CB90"/>
  <c r="BJ111"/>
  <c r="BI70"/>
  <c r="BI131"/>
  <c r="CC111"/>
  <c r="CB70"/>
  <c r="CB131"/>
  <c r="CU111"/>
  <c r="CT70"/>
  <c r="CV131"/>
  <c r="CU90"/>
  <c r="CV111"/>
  <c r="CU70"/>
  <c r="CU131"/>
  <c r="CT90"/>
  <c r="DN111"/>
  <c r="DO131"/>
  <c r="DO111"/>
  <c r="DN131"/>
  <c r="U17"/>
  <c r="DM91"/>
  <c r="DN71"/>
  <c r="DM71"/>
  <c r="CT91"/>
  <c r="CU91"/>
  <c r="CB71"/>
  <c r="BH91"/>
  <c r="CB91"/>
  <c r="BI91"/>
  <c r="AO91"/>
  <c r="V71"/>
  <c r="AP91"/>
  <c r="AO71"/>
  <c r="C91"/>
  <c r="F71"/>
  <c r="G111"/>
  <c r="F111"/>
  <c r="E71"/>
  <c r="AQ90"/>
  <c r="AR130"/>
  <c r="AQ130"/>
  <c r="BJ170"/>
  <c r="BK110"/>
  <c r="BJ70"/>
  <c r="BJ110"/>
  <c r="BJ90"/>
  <c r="BK130"/>
  <c r="CW110"/>
  <c r="CV70"/>
  <c r="CV110"/>
  <c r="X130"/>
  <c r="Y130"/>
  <c r="AQ170"/>
  <c r="X90"/>
  <c r="F110"/>
  <c r="E70"/>
  <c r="E110"/>
  <c r="E129"/>
  <c r="F129"/>
  <c r="E89"/>
  <c r="BJ149"/>
  <c r="AQ69"/>
  <c r="AQ109"/>
  <c r="AR109"/>
  <c r="AQ89"/>
  <c r="AR129"/>
  <c r="AQ129"/>
  <c r="BJ169"/>
  <c r="CD109"/>
  <c r="CC69"/>
  <c r="CC109"/>
  <c r="CC89"/>
  <c r="CD129"/>
  <c r="CW129"/>
  <c r="CV89"/>
  <c r="DP110"/>
  <c r="DO70"/>
  <c r="DP109"/>
  <c r="DO69"/>
  <c r="AS110"/>
  <c r="BK150"/>
  <c r="AR70"/>
  <c r="BL130"/>
  <c r="BK90"/>
  <c r="BL110"/>
  <c r="BK70"/>
  <c r="CX130"/>
  <c r="CW90"/>
  <c r="AR150"/>
  <c r="Y70"/>
  <c r="Z110"/>
  <c r="F70"/>
  <c r="G110"/>
  <c r="Z109"/>
  <c r="AR149"/>
  <c r="Y69"/>
  <c r="G129"/>
  <c r="F89"/>
  <c r="AS109"/>
  <c r="BK149"/>
  <c r="AR69"/>
  <c r="CE129"/>
  <c r="CD89"/>
  <c r="CE109"/>
  <c r="CD69"/>
  <c r="F69"/>
  <c r="G109"/>
  <c r="AS111"/>
  <c r="AS131"/>
  <c r="CE111"/>
  <c r="CE131"/>
  <c r="CX131"/>
  <c r="DM90"/>
  <c r="DN70"/>
  <c r="DN90"/>
  <c r="C70"/>
  <c r="BH59" i="22"/>
  <c r="BK58"/>
  <c r="BI58"/>
  <c r="BQ58"/>
  <c r="BO58"/>
  <c r="BL58"/>
  <c r="BR58" s="1"/>
  <c r="BJ58"/>
  <c r="BP58" s="1"/>
  <c r="K54" i="31"/>
  <c r="AB55"/>
  <c r="AB56"/>
  <c r="AB57"/>
  <c r="AB58"/>
  <c r="AB59"/>
  <c r="AB60"/>
  <c r="AB61"/>
  <c r="AC54"/>
  <c r="CY12"/>
  <c r="CF12"/>
  <c r="BM12"/>
  <c r="AT12"/>
  <c r="AA12"/>
  <c r="DR111" l="1"/>
  <c r="DQ71"/>
  <c r="CY111"/>
  <c r="CX71"/>
  <c r="BL91"/>
  <c r="BM131"/>
  <c r="BM111"/>
  <c r="BL71"/>
  <c r="AA111"/>
  <c r="AS151"/>
  <c r="Z71"/>
  <c r="AS171"/>
  <c r="Z91"/>
  <c r="AA131"/>
  <c r="AR152"/>
  <c r="Z112"/>
  <c r="F132"/>
  <c r="Y132"/>
  <c r="AQ172"/>
  <c r="BJ152"/>
  <c r="AR112"/>
  <c r="BK172"/>
  <c r="AS132"/>
  <c r="AQ152"/>
  <c r="Y112"/>
  <c r="G132"/>
  <c r="AR172"/>
  <c r="Z132"/>
  <c r="AS112"/>
  <c r="BK152"/>
  <c r="AR132"/>
  <c r="BJ172"/>
  <c r="BK112"/>
  <c r="BL132"/>
  <c r="CD112"/>
  <c r="CE132"/>
  <c r="BL112"/>
  <c r="BK132"/>
  <c r="CE112"/>
  <c r="CD132"/>
  <c r="CW112"/>
  <c r="CX132"/>
  <c r="CX112"/>
  <c r="CW132"/>
  <c r="DP112"/>
  <c r="DQ132"/>
  <c r="DQ112"/>
  <c r="DP132"/>
  <c r="BL150"/>
  <c r="AT110"/>
  <c r="AS70"/>
  <c r="AA110"/>
  <c r="AS150"/>
  <c r="Z70"/>
  <c r="CF110"/>
  <c r="CE70"/>
  <c r="CE90"/>
  <c r="CF130"/>
  <c r="CX90"/>
  <c r="CY130"/>
  <c r="H130"/>
  <c r="G90"/>
  <c r="AS169"/>
  <c r="Z89"/>
  <c r="AA129"/>
  <c r="AS149"/>
  <c r="Z69"/>
  <c r="AA109"/>
  <c r="BM109"/>
  <c r="BL69"/>
  <c r="BL89"/>
  <c r="BM129"/>
  <c r="CY109"/>
  <c r="CX69"/>
  <c r="H109"/>
  <c r="G69"/>
  <c r="DP91"/>
  <c r="DQ131"/>
  <c r="E112"/>
  <c r="D112"/>
  <c r="B18"/>
  <c r="DQ110"/>
  <c r="DP70"/>
  <c r="DQ109"/>
  <c r="DP69"/>
  <c r="DQ90"/>
  <c r="DR130"/>
  <c r="DR129"/>
  <c r="DQ89"/>
  <c r="CX109"/>
  <c r="BL109"/>
  <c r="BL129"/>
  <c r="D71"/>
  <c r="DP131"/>
  <c r="CV91"/>
  <c r="CX111"/>
  <c r="CC91"/>
  <c r="BJ91"/>
  <c r="BL111"/>
  <c r="BL131"/>
  <c r="AR71"/>
  <c r="F91"/>
  <c r="E91"/>
  <c r="Y71"/>
  <c r="Z111"/>
  <c r="DR131"/>
  <c r="DQ91"/>
  <c r="CY131"/>
  <c r="CX91"/>
  <c r="CE91"/>
  <c r="CF131"/>
  <c r="CF111"/>
  <c r="CE71"/>
  <c r="AS91"/>
  <c r="AT131"/>
  <c r="BL171"/>
  <c r="BL151"/>
  <c r="AT111"/>
  <c r="AS71"/>
  <c r="H131"/>
  <c r="G91"/>
  <c r="X112"/>
  <c r="AP152"/>
  <c r="D132"/>
  <c r="AO172"/>
  <c r="W132"/>
  <c r="AS172"/>
  <c r="BH152"/>
  <c r="AP112"/>
  <c r="BL152"/>
  <c r="BI172"/>
  <c r="AQ132"/>
  <c r="W112"/>
  <c r="AO152"/>
  <c r="AS152"/>
  <c r="E132"/>
  <c r="X132"/>
  <c r="AP172"/>
  <c r="AQ112"/>
  <c r="BI152"/>
  <c r="AP132"/>
  <c r="BH172"/>
  <c r="BL172"/>
  <c r="BI112"/>
  <c r="BJ132"/>
  <c r="CB112"/>
  <c r="CC132"/>
  <c r="BJ112"/>
  <c r="BI132"/>
  <c r="CC112"/>
  <c r="CB132"/>
  <c r="CU112"/>
  <c r="CV132"/>
  <c r="CV112"/>
  <c r="CU132"/>
  <c r="DN112"/>
  <c r="DO132"/>
  <c r="DO112"/>
  <c r="DN132"/>
  <c r="U18"/>
  <c r="DO92"/>
  <c r="CV92"/>
  <c r="CC92"/>
  <c r="BJ92"/>
  <c r="AR72"/>
  <c r="Y92"/>
  <c r="F92"/>
  <c r="E92"/>
  <c r="H110"/>
  <c r="G70"/>
  <c r="AS90"/>
  <c r="AT130"/>
  <c r="BL170"/>
  <c r="BM110"/>
  <c r="BL70"/>
  <c r="BL90"/>
  <c r="BM130"/>
  <c r="CY110"/>
  <c r="CX70"/>
  <c r="AS170"/>
  <c r="Z90"/>
  <c r="AA130"/>
  <c r="H129"/>
  <c r="G89"/>
  <c r="BL149"/>
  <c r="AT109"/>
  <c r="AS69"/>
  <c r="AS89"/>
  <c r="AT129"/>
  <c r="BL169"/>
  <c r="CF109"/>
  <c r="CE69"/>
  <c r="CE89"/>
  <c r="CF129"/>
  <c r="CX89"/>
  <c r="CY129"/>
  <c r="DQ111"/>
  <c r="DP71"/>
  <c r="F72"/>
  <c r="G112"/>
  <c r="F112"/>
  <c r="E72"/>
  <c r="DQ130"/>
  <c r="DP90"/>
  <c r="DP89"/>
  <c r="DQ129"/>
  <c r="DR110"/>
  <c r="DQ70"/>
  <c r="DR109"/>
  <c r="DQ69"/>
  <c r="CF112"/>
  <c r="CY112"/>
  <c r="DR112"/>
  <c r="DN91"/>
  <c r="CU71"/>
  <c r="CT71"/>
  <c r="CA91"/>
  <c r="BI71"/>
  <c r="CA71"/>
  <c r="BH71"/>
  <c r="AP71"/>
  <c r="W91"/>
  <c r="D91"/>
  <c r="V91"/>
  <c r="W71"/>
  <c r="Z129"/>
  <c r="AS129"/>
  <c r="G130"/>
  <c r="CX110"/>
  <c r="CE110"/>
  <c r="CE130"/>
  <c r="C71"/>
  <c r="DO91"/>
  <c r="DO71"/>
  <c r="CW71"/>
  <c r="CW91"/>
  <c r="CV71"/>
  <c r="CD71"/>
  <c r="BK71"/>
  <c r="CD91"/>
  <c r="CC71"/>
  <c r="BK91"/>
  <c r="BJ71"/>
  <c r="AQ91"/>
  <c r="Y91"/>
  <c r="Z131"/>
  <c r="G131"/>
  <c r="X71"/>
  <c r="AR91"/>
  <c r="AQ71"/>
  <c r="X91"/>
  <c r="G71"/>
  <c r="BH60" i="22"/>
  <c r="BK59"/>
  <c r="BI59"/>
  <c r="BQ59"/>
  <c r="BO59"/>
  <c r="BL59"/>
  <c r="BR59" s="1"/>
  <c r="BJ59"/>
  <c r="BP59" s="1"/>
  <c r="L54" i="31"/>
  <c r="AC55"/>
  <c r="AC56"/>
  <c r="AC57"/>
  <c r="AC58"/>
  <c r="AC59"/>
  <c r="AC60"/>
  <c r="AC61"/>
  <c r="AD54"/>
  <c r="CZ12"/>
  <c r="CG12"/>
  <c r="BN12"/>
  <c r="AU12"/>
  <c r="AB12"/>
  <c r="DR92" l="1"/>
  <c r="CY92"/>
  <c r="BM72"/>
  <c r="BM92"/>
  <c r="AT172"/>
  <c r="AA92"/>
  <c r="BM172"/>
  <c r="AT92"/>
  <c r="AP153"/>
  <c r="X113"/>
  <c r="AT153"/>
  <c r="D133"/>
  <c r="H133"/>
  <c r="AO173"/>
  <c r="W133"/>
  <c r="AS173"/>
  <c r="AA133"/>
  <c r="BH153"/>
  <c r="AP113"/>
  <c r="BL153"/>
  <c r="AT113"/>
  <c r="BI173"/>
  <c r="AQ133"/>
  <c r="BM173"/>
  <c r="W113"/>
  <c r="AO153"/>
  <c r="AA113"/>
  <c r="AS153"/>
  <c r="E133"/>
  <c r="AP173"/>
  <c r="X133"/>
  <c r="AT173"/>
  <c r="AQ113"/>
  <c r="BI153"/>
  <c r="BM153"/>
  <c r="AP133"/>
  <c r="BH173"/>
  <c r="AT133"/>
  <c r="BL173"/>
  <c r="BI113"/>
  <c r="BM113"/>
  <c r="BJ133"/>
  <c r="CB113"/>
  <c r="CF113"/>
  <c r="CC133"/>
  <c r="BJ113"/>
  <c r="BI133"/>
  <c r="BM133"/>
  <c r="CC113"/>
  <c r="CB133"/>
  <c r="CF133"/>
  <c r="CU113"/>
  <c r="CY113"/>
  <c r="CV133"/>
  <c r="CV113"/>
  <c r="CU133"/>
  <c r="CY133"/>
  <c r="DN113"/>
  <c r="DR113"/>
  <c r="DO133"/>
  <c r="DO113"/>
  <c r="DN133"/>
  <c r="DR133"/>
  <c r="U19"/>
  <c r="H72"/>
  <c r="E113"/>
  <c r="D113"/>
  <c r="H113"/>
  <c r="B19"/>
  <c r="G73"/>
  <c r="C73"/>
  <c r="AT151"/>
  <c r="AA71"/>
  <c r="H91"/>
  <c r="BM151"/>
  <c r="AT71"/>
  <c r="CF91"/>
  <c r="CF71"/>
  <c r="CY71"/>
  <c r="H70"/>
  <c r="BM150"/>
  <c r="AT70"/>
  <c r="BM90"/>
  <c r="BM70"/>
  <c r="CY90"/>
  <c r="AT150"/>
  <c r="AA70"/>
  <c r="BM169"/>
  <c r="AT89"/>
  <c r="AT169"/>
  <c r="AA89"/>
  <c r="BM89"/>
  <c r="BM69"/>
  <c r="CY89"/>
  <c r="CY69"/>
  <c r="DR71"/>
  <c r="DR70"/>
  <c r="DR69"/>
  <c r="DQ92"/>
  <c r="DM92"/>
  <c r="CX92"/>
  <c r="CT92"/>
  <c r="CE92"/>
  <c r="CA92"/>
  <c r="BL92"/>
  <c r="BH92"/>
  <c r="BM112"/>
  <c r="AT132"/>
  <c r="AO92"/>
  <c r="W92"/>
  <c r="V72"/>
  <c r="AS72"/>
  <c r="AA132"/>
  <c r="V92"/>
  <c r="G92"/>
  <c r="C92"/>
  <c r="W72"/>
  <c r="H112"/>
  <c r="D72"/>
  <c r="DS132"/>
  <c r="CZ109"/>
  <c r="BN129"/>
  <c r="BN109"/>
  <c r="AU110"/>
  <c r="CZ111"/>
  <c r="AB111"/>
  <c r="I112"/>
  <c r="BN132"/>
  <c r="BN112"/>
  <c r="AB132"/>
  <c r="DS112"/>
  <c r="DR72"/>
  <c r="CZ112"/>
  <c r="CY72"/>
  <c r="CF72"/>
  <c r="CG132"/>
  <c r="CF92"/>
  <c r="BM152"/>
  <c r="AT72"/>
  <c r="I132"/>
  <c r="H92"/>
  <c r="AB112"/>
  <c r="AT152"/>
  <c r="AA72"/>
  <c r="Z113"/>
  <c r="AR153"/>
  <c r="Y73"/>
  <c r="F133"/>
  <c r="E93"/>
  <c r="Y133"/>
  <c r="AQ173"/>
  <c r="X93"/>
  <c r="BJ153"/>
  <c r="AQ73"/>
  <c r="AR113"/>
  <c r="BK173"/>
  <c r="AS133"/>
  <c r="AR93"/>
  <c r="AQ153"/>
  <c r="X73"/>
  <c r="Y113"/>
  <c r="G133"/>
  <c r="F93"/>
  <c r="Z133"/>
  <c r="AR173"/>
  <c r="Y93"/>
  <c r="AS113"/>
  <c r="BK153"/>
  <c r="AR73"/>
  <c r="AQ93"/>
  <c r="AR133"/>
  <c r="BJ173"/>
  <c r="BK113"/>
  <c r="BJ73"/>
  <c r="BL133"/>
  <c r="BK93"/>
  <c r="CD113"/>
  <c r="CC73"/>
  <c r="CE133"/>
  <c r="CD93"/>
  <c r="BL113"/>
  <c r="BK73"/>
  <c r="BJ93"/>
  <c r="BK133"/>
  <c r="CE113"/>
  <c r="CD73"/>
  <c r="CC93"/>
  <c r="CD133"/>
  <c r="CW113"/>
  <c r="CV73"/>
  <c r="CX133"/>
  <c r="CW93"/>
  <c r="CX113"/>
  <c r="CW73"/>
  <c r="CW133"/>
  <c r="CV93"/>
  <c r="DP113"/>
  <c r="DO73"/>
  <c r="DP93"/>
  <c r="DQ133"/>
  <c r="DQ113"/>
  <c r="DP73"/>
  <c r="DP133"/>
  <c r="DO93"/>
  <c r="F73"/>
  <c r="G113"/>
  <c r="F113"/>
  <c r="E73"/>
  <c r="H71"/>
  <c r="I111"/>
  <c r="H111"/>
  <c r="BM171"/>
  <c r="AU131"/>
  <c r="AT91"/>
  <c r="AT171"/>
  <c r="AA91"/>
  <c r="AB131"/>
  <c r="BN131"/>
  <c r="BM91"/>
  <c r="BN111"/>
  <c r="BM71"/>
  <c r="CZ131"/>
  <c r="CY91"/>
  <c r="I130"/>
  <c r="H90"/>
  <c r="BM170"/>
  <c r="AU130"/>
  <c r="AT90"/>
  <c r="AB130"/>
  <c r="AT170"/>
  <c r="AA90"/>
  <c r="CG130"/>
  <c r="CF90"/>
  <c r="CG110"/>
  <c r="CF70"/>
  <c r="CZ110"/>
  <c r="CY70"/>
  <c r="AT149"/>
  <c r="AA69"/>
  <c r="AB109"/>
  <c r="I129"/>
  <c r="H89"/>
  <c r="AU109"/>
  <c r="BM149"/>
  <c r="AT69"/>
  <c r="CG129"/>
  <c r="CF89"/>
  <c r="CG109"/>
  <c r="CF69"/>
  <c r="H69"/>
  <c r="I109"/>
  <c r="DR91"/>
  <c r="DS131"/>
  <c r="DS130"/>
  <c r="DR90"/>
  <c r="DR89"/>
  <c r="DS129"/>
  <c r="BN113"/>
  <c r="BN133"/>
  <c r="CZ113"/>
  <c r="DS113"/>
  <c r="DR132"/>
  <c r="DN72"/>
  <c r="DN92"/>
  <c r="DQ72"/>
  <c r="DM72"/>
  <c r="CY132"/>
  <c r="CU72"/>
  <c r="CU92"/>
  <c r="CX72"/>
  <c r="CT72"/>
  <c r="CF132"/>
  <c r="CB72"/>
  <c r="BM132"/>
  <c r="BI72"/>
  <c r="CB92"/>
  <c r="CE72"/>
  <c r="CA72"/>
  <c r="BI92"/>
  <c r="BL72"/>
  <c r="BH72"/>
  <c r="AS92"/>
  <c r="AP72"/>
  <c r="D92"/>
  <c r="Z72"/>
  <c r="AA112"/>
  <c r="AP92"/>
  <c r="AT112"/>
  <c r="AO72"/>
  <c r="Z92"/>
  <c r="H132"/>
  <c r="I113"/>
  <c r="G72"/>
  <c r="C72"/>
  <c r="DP72"/>
  <c r="DP92"/>
  <c r="DO72"/>
  <c r="CW72"/>
  <c r="CW92"/>
  <c r="CV72"/>
  <c r="CD72"/>
  <c r="BK72"/>
  <c r="CD92"/>
  <c r="CC72"/>
  <c r="BK92"/>
  <c r="BJ72"/>
  <c r="AQ92"/>
  <c r="X72"/>
  <c r="AR92"/>
  <c r="AQ72"/>
  <c r="X92"/>
  <c r="Y72"/>
  <c r="BH61" i="22"/>
  <c r="BK60"/>
  <c r="BI60"/>
  <c r="BQ60"/>
  <c r="BO60"/>
  <c r="BL60"/>
  <c r="BR60" s="1"/>
  <c r="BJ60"/>
  <c r="BP60" s="1"/>
  <c r="M54" i="31"/>
  <c r="AD55"/>
  <c r="AD56"/>
  <c r="AD57"/>
  <c r="AD58"/>
  <c r="AD59"/>
  <c r="AD60"/>
  <c r="AD61"/>
  <c r="AE54"/>
  <c r="DA12"/>
  <c r="CH12"/>
  <c r="BO12"/>
  <c r="AV12"/>
  <c r="AC12"/>
  <c r="DS93" l="1"/>
  <c r="CZ93"/>
  <c r="CG93"/>
  <c r="CG73"/>
  <c r="AU93"/>
  <c r="BN173"/>
  <c r="BN153"/>
  <c r="AU73"/>
  <c r="I93"/>
  <c r="I92"/>
  <c r="BN152"/>
  <c r="AU72"/>
  <c r="AU92"/>
  <c r="BN172"/>
  <c r="CG72"/>
  <c r="CG92"/>
  <c r="CZ92"/>
  <c r="I91"/>
  <c r="BN151"/>
  <c r="AU71"/>
  <c r="AU91"/>
  <c r="BN171"/>
  <c r="CG71"/>
  <c r="CG91"/>
  <c r="CZ91"/>
  <c r="AU90"/>
  <c r="BN170"/>
  <c r="BN70"/>
  <c r="BN90"/>
  <c r="CZ70"/>
  <c r="AU170"/>
  <c r="AB90"/>
  <c r="I70"/>
  <c r="I89"/>
  <c r="BN149"/>
  <c r="AU69"/>
  <c r="AU89"/>
  <c r="BN169"/>
  <c r="CG69"/>
  <c r="CG89"/>
  <c r="CZ89"/>
  <c r="DS72"/>
  <c r="DS71"/>
  <c r="DS70"/>
  <c r="DS69"/>
  <c r="G114"/>
  <c r="F114"/>
  <c r="J114"/>
  <c r="X114"/>
  <c r="AP154"/>
  <c r="AB114"/>
  <c r="AT154"/>
  <c r="D134"/>
  <c r="H134"/>
  <c r="AO174"/>
  <c r="W134"/>
  <c r="AS174"/>
  <c r="AA134"/>
  <c r="BH154"/>
  <c r="AP114"/>
  <c r="BL154"/>
  <c r="AT114"/>
  <c r="BI174"/>
  <c r="AQ134"/>
  <c r="BM174"/>
  <c r="AU134"/>
  <c r="W114"/>
  <c r="AO154"/>
  <c r="AA114"/>
  <c r="AS154"/>
  <c r="E134"/>
  <c r="I134"/>
  <c r="X134"/>
  <c r="AP174"/>
  <c r="AB134"/>
  <c r="AT174"/>
  <c r="AQ114"/>
  <c r="BI154"/>
  <c r="AU114"/>
  <c r="BM154"/>
  <c r="AP134"/>
  <c r="BH174"/>
  <c r="AT134"/>
  <c r="BL174"/>
  <c r="BI114"/>
  <c r="BM114"/>
  <c r="BJ134"/>
  <c r="BN134"/>
  <c r="CB114"/>
  <c r="CF114"/>
  <c r="CC134"/>
  <c r="CG134"/>
  <c r="BJ114"/>
  <c r="BN114"/>
  <c r="BI134"/>
  <c r="BM134"/>
  <c r="CC114"/>
  <c r="CG114"/>
  <c r="CB134"/>
  <c r="CF134"/>
  <c r="CU114"/>
  <c r="CY114"/>
  <c r="CV134"/>
  <c r="CZ134"/>
  <c r="CV114"/>
  <c r="CZ114"/>
  <c r="CU134"/>
  <c r="CY134"/>
  <c r="DN114"/>
  <c r="DR114"/>
  <c r="DO134"/>
  <c r="DS134"/>
  <c r="DO114"/>
  <c r="DS114"/>
  <c r="DN134"/>
  <c r="DR134"/>
  <c r="U20"/>
  <c r="DS109"/>
  <c r="DS110"/>
  <c r="DS111"/>
  <c r="CZ129"/>
  <c r="CG111"/>
  <c r="CG131"/>
  <c r="DR93"/>
  <c r="DN93"/>
  <c r="CZ133"/>
  <c r="CE93"/>
  <c r="CA93"/>
  <c r="CG113"/>
  <c r="BL93"/>
  <c r="BH93"/>
  <c r="CG133"/>
  <c r="AO93"/>
  <c r="AP73"/>
  <c r="AA93"/>
  <c r="I133"/>
  <c r="V73"/>
  <c r="AU133"/>
  <c r="AP93"/>
  <c r="AO73"/>
  <c r="Z93"/>
  <c r="AA73"/>
  <c r="AU132"/>
  <c r="CZ132"/>
  <c r="DT133"/>
  <c r="CH109"/>
  <c r="AV109"/>
  <c r="J129"/>
  <c r="J110"/>
  <c r="BO130"/>
  <c r="CH111"/>
  <c r="AV111"/>
  <c r="J131"/>
  <c r="CH112"/>
  <c r="AV112"/>
  <c r="J132"/>
  <c r="CH113"/>
  <c r="J133"/>
  <c r="J113"/>
  <c r="I73"/>
  <c r="DT113"/>
  <c r="DS73"/>
  <c r="DA113"/>
  <c r="CZ73"/>
  <c r="BN93"/>
  <c r="BO113"/>
  <c r="BN73"/>
  <c r="AU153"/>
  <c r="AB73"/>
  <c r="AC113"/>
  <c r="AU173"/>
  <c r="AB93"/>
  <c r="AC132"/>
  <c r="AU172"/>
  <c r="AB92"/>
  <c r="AU152"/>
  <c r="AB72"/>
  <c r="AC112"/>
  <c r="BO112"/>
  <c r="BN72"/>
  <c r="BN92"/>
  <c r="BO132"/>
  <c r="DA112"/>
  <c r="CZ72"/>
  <c r="J112"/>
  <c r="I72"/>
  <c r="AC131"/>
  <c r="AU171"/>
  <c r="AB91"/>
  <c r="AU151"/>
  <c r="AB71"/>
  <c r="AC111"/>
  <c r="BO111"/>
  <c r="BN71"/>
  <c r="BN91"/>
  <c r="BO131"/>
  <c r="DA111"/>
  <c r="CZ71"/>
  <c r="J111"/>
  <c r="I71"/>
  <c r="AU150"/>
  <c r="AB70"/>
  <c r="AC110"/>
  <c r="CH110"/>
  <c r="CG70"/>
  <c r="CG90"/>
  <c r="CH130"/>
  <c r="CZ90"/>
  <c r="DA130"/>
  <c r="J130"/>
  <c r="I90"/>
  <c r="BN150"/>
  <c r="AU70"/>
  <c r="AV110"/>
  <c r="AC129"/>
  <c r="AU169"/>
  <c r="AB89"/>
  <c r="AU149"/>
  <c r="AB69"/>
  <c r="AC109"/>
  <c r="BO109"/>
  <c r="BN69"/>
  <c r="BN89"/>
  <c r="BO129"/>
  <c r="DA109"/>
  <c r="CZ69"/>
  <c r="J109"/>
  <c r="I69"/>
  <c r="DS92"/>
  <c r="DT132"/>
  <c r="DT131"/>
  <c r="DS91"/>
  <c r="DS90"/>
  <c r="DT130"/>
  <c r="DT129"/>
  <c r="DS89"/>
  <c r="E114"/>
  <c r="I114"/>
  <c r="D114"/>
  <c r="H114"/>
  <c r="B20"/>
  <c r="J74"/>
  <c r="F74"/>
  <c r="AR154"/>
  <c r="Y74"/>
  <c r="Z114"/>
  <c r="F134"/>
  <c r="E94"/>
  <c r="I94"/>
  <c r="Y134"/>
  <c r="AQ174"/>
  <c r="X94"/>
  <c r="AU174"/>
  <c r="AB94"/>
  <c r="BJ154"/>
  <c r="AQ74"/>
  <c r="AR114"/>
  <c r="BN154"/>
  <c r="AU74"/>
  <c r="BK174"/>
  <c r="AS134"/>
  <c r="AR94"/>
  <c r="AQ154"/>
  <c r="X74"/>
  <c r="Y114"/>
  <c r="AU154"/>
  <c r="AB74"/>
  <c r="G134"/>
  <c r="F94"/>
  <c r="AR174"/>
  <c r="Y94"/>
  <c r="Z134"/>
  <c r="AS114"/>
  <c r="BK154"/>
  <c r="AR74"/>
  <c r="AQ94"/>
  <c r="AR134"/>
  <c r="BJ174"/>
  <c r="AU94"/>
  <c r="BN174"/>
  <c r="BK114"/>
  <c r="BJ74"/>
  <c r="BN74"/>
  <c r="BL134"/>
  <c r="BK94"/>
  <c r="CD114"/>
  <c r="CC74"/>
  <c r="CG74"/>
  <c r="CE134"/>
  <c r="CD94"/>
  <c r="BL114"/>
  <c r="BK74"/>
  <c r="BJ94"/>
  <c r="BK134"/>
  <c r="BN94"/>
  <c r="CE114"/>
  <c r="CD74"/>
  <c r="CC94"/>
  <c r="CD134"/>
  <c r="CG94"/>
  <c r="CW114"/>
  <c r="CV74"/>
  <c r="CZ74"/>
  <c r="CX134"/>
  <c r="CW94"/>
  <c r="CX114"/>
  <c r="CW74"/>
  <c r="CV94"/>
  <c r="CW134"/>
  <c r="CZ94"/>
  <c r="DP114"/>
  <c r="DO74"/>
  <c r="DS74"/>
  <c r="DQ134"/>
  <c r="DP94"/>
  <c r="DQ114"/>
  <c r="DP74"/>
  <c r="DO94"/>
  <c r="DP134"/>
  <c r="DS94"/>
  <c r="AU112"/>
  <c r="CG112"/>
  <c r="AB129"/>
  <c r="AU129"/>
  <c r="AB110"/>
  <c r="CZ130"/>
  <c r="BN110"/>
  <c r="BN130"/>
  <c r="I110"/>
  <c r="AU111"/>
  <c r="I131"/>
  <c r="H73"/>
  <c r="D73"/>
  <c r="BO134"/>
  <c r="DA134"/>
  <c r="DT134"/>
  <c r="DQ93"/>
  <c r="DM93"/>
  <c r="DR73"/>
  <c r="DN73"/>
  <c r="DS133"/>
  <c r="DQ73"/>
  <c r="DM73"/>
  <c r="CX93"/>
  <c r="CT93"/>
  <c r="CY73"/>
  <c r="CU73"/>
  <c r="CY93"/>
  <c r="CU93"/>
  <c r="CX73"/>
  <c r="CT73"/>
  <c r="CF73"/>
  <c r="CB73"/>
  <c r="BM73"/>
  <c r="BI73"/>
  <c r="CF93"/>
  <c r="CB93"/>
  <c r="CE73"/>
  <c r="CA73"/>
  <c r="BM93"/>
  <c r="BI93"/>
  <c r="BL73"/>
  <c r="BH73"/>
  <c r="AS93"/>
  <c r="AT73"/>
  <c r="AU113"/>
  <c r="AB133"/>
  <c r="W93"/>
  <c r="H93"/>
  <c r="D93"/>
  <c r="Z73"/>
  <c r="AT93"/>
  <c r="AS73"/>
  <c r="V93"/>
  <c r="G93"/>
  <c r="C93"/>
  <c r="AB113"/>
  <c r="W73"/>
  <c r="BK61" i="22"/>
  <c r="BI61"/>
  <c r="BQ61"/>
  <c r="BO61"/>
  <c r="BL61"/>
  <c r="BR61" s="1"/>
  <c r="BJ61"/>
  <c r="BP61" s="1"/>
  <c r="BH62"/>
  <c r="N54" i="31"/>
  <c r="AE55"/>
  <c r="AE56"/>
  <c r="AE57"/>
  <c r="AE58"/>
  <c r="AE59"/>
  <c r="AE60"/>
  <c r="AE61"/>
  <c r="AF54"/>
  <c r="DB12"/>
  <c r="CI12"/>
  <c r="BP12"/>
  <c r="AW12"/>
  <c r="AD12"/>
  <c r="DT74" l="1"/>
  <c r="DA74"/>
  <c r="CH74"/>
  <c r="CH94"/>
  <c r="BO154"/>
  <c r="AV74"/>
  <c r="J94"/>
  <c r="AV154"/>
  <c r="AC74"/>
  <c r="E115"/>
  <c r="I115"/>
  <c r="D115"/>
  <c r="H115"/>
  <c r="B21"/>
  <c r="BO173"/>
  <c r="AV93"/>
  <c r="AV173"/>
  <c r="AC93"/>
  <c r="BO93"/>
  <c r="BO73"/>
  <c r="DA93"/>
  <c r="J73"/>
  <c r="BO172"/>
  <c r="AV92"/>
  <c r="AV172"/>
  <c r="AC92"/>
  <c r="BO92"/>
  <c r="BO72"/>
  <c r="DA92"/>
  <c r="J72"/>
  <c r="BO171"/>
  <c r="AV91"/>
  <c r="AV171"/>
  <c r="AC91"/>
  <c r="BO91"/>
  <c r="BO71"/>
  <c r="DA91"/>
  <c r="J71"/>
  <c r="AV170"/>
  <c r="AC90"/>
  <c r="CH90"/>
  <c r="CH70"/>
  <c r="DA70"/>
  <c r="J90"/>
  <c r="BO170"/>
  <c r="AV90"/>
  <c r="BO169"/>
  <c r="AV89"/>
  <c r="AV169"/>
  <c r="AC89"/>
  <c r="BO89"/>
  <c r="BO69"/>
  <c r="DA89"/>
  <c r="DA69"/>
  <c r="DT73"/>
  <c r="DT72"/>
  <c r="DT71"/>
  <c r="DT70"/>
  <c r="DT69"/>
  <c r="AP155"/>
  <c r="X115"/>
  <c r="AT155"/>
  <c r="AB115"/>
  <c r="D135"/>
  <c r="H135"/>
  <c r="AO175"/>
  <c r="W135"/>
  <c r="AS175"/>
  <c r="AA135"/>
  <c r="BH155"/>
  <c r="AP115"/>
  <c r="BL155"/>
  <c r="AT115"/>
  <c r="BI175"/>
  <c r="AQ135"/>
  <c r="BM175"/>
  <c r="AU135"/>
  <c r="AO155"/>
  <c r="W115"/>
  <c r="AS155"/>
  <c r="AA115"/>
  <c r="E135"/>
  <c r="I135"/>
  <c r="AP175"/>
  <c r="X135"/>
  <c r="AT175"/>
  <c r="AB135"/>
  <c r="AQ115"/>
  <c r="BI155"/>
  <c r="AU115"/>
  <c r="BM155"/>
  <c r="AP135"/>
  <c r="BH175"/>
  <c r="AT135"/>
  <c r="BL175"/>
  <c r="BI115"/>
  <c r="BM115"/>
  <c r="BJ135"/>
  <c r="BN135"/>
  <c r="CB115"/>
  <c r="CF115"/>
  <c r="CC135"/>
  <c r="CG135"/>
  <c r="BJ115"/>
  <c r="BN115"/>
  <c r="BI135"/>
  <c r="BM135"/>
  <c r="CC115"/>
  <c r="CG115"/>
  <c r="CB135"/>
  <c r="CF135"/>
  <c r="CU115"/>
  <c r="CY115"/>
  <c r="CV135"/>
  <c r="CZ135"/>
  <c r="CV115"/>
  <c r="CZ115"/>
  <c r="CU135"/>
  <c r="CY135"/>
  <c r="DN115"/>
  <c r="DR115"/>
  <c r="DO135"/>
  <c r="DS135"/>
  <c r="DO115"/>
  <c r="DS115"/>
  <c r="DN135"/>
  <c r="DR135"/>
  <c r="U21"/>
  <c r="DQ95"/>
  <c r="DM95"/>
  <c r="DR75"/>
  <c r="DN75"/>
  <c r="DT95"/>
  <c r="DP95"/>
  <c r="DB95"/>
  <c r="CZ95"/>
  <c r="CT95"/>
  <c r="CY75"/>
  <c r="CU75"/>
  <c r="CY95"/>
  <c r="CU95"/>
  <c r="CX75"/>
  <c r="CT75"/>
  <c r="CG95"/>
  <c r="CC95"/>
  <c r="CF75"/>
  <c r="CB75"/>
  <c r="BM75"/>
  <c r="BI75"/>
  <c r="CF95"/>
  <c r="CB95"/>
  <c r="CE75"/>
  <c r="CA75"/>
  <c r="BM95"/>
  <c r="BI95"/>
  <c r="BL75"/>
  <c r="BH75"/>
  <c r="AT95"/>
  <c r="AT75"/>
  <c r="AR75"/>
  <c r="Y95"/>
  <c r="W95"/>
  <c r="H95"/>
  <c r="D95"/>
  <c r="V75"/>
  <c r="AQ95"/>
  <c r="AU75"/>
  <c r="AS75"/>
  <c r="V95"/>
  <c r="G95"/>
  <c r="C95"/>
  <c r="Y75"/>
  <c r="W75"/>
  <c r="CH134"/>
  <c r="AC114"/>
  <c r="J134"/>
  <c r="H74"/>
  <c r="D74"/>
  <c r="K135"/>
  <c r="AW135"/>
  <c r="CI115"/>
  <c r="CI135"/>
  <c r="DU115"/>
  <c r="DQ94"/>
  <c r="DM94"/>
  <c r="CX94"/>
  <c r="CT94"/>
  <c r="CE94"/>
  <c r="CA94"/>
  <c r="BL94"/>
  <c r="BH94"/>
  <c r="AO94"/>
  <c r="AP74"/>
  <c r="W94"/>
  <c r="V74"/>
  <c r="AP94"/>
  <c r="AO74"/>
  <c r="Z94"/>
  <c r="W74"/>
  <c r="DT109"/>
  <c r="DT110"/>
  <c r="DT111"/>
  <c r="DT112"/>
  <c r="AV129"/>
  <c r="DA131"/>
  <c r="AV131"/>
  <c r="DA132"/>
  <c r="AV132"/>
  <c r="DA133"/>
  <c r="CI129"/>
  <c r="CI109"/>
  <c r="AD129"/>
  <c r="K130"/>
  <c r="CI130"/>
  <c r="CI110"/>
  <c r="DB111"/>
  <c r="AW131"/>
  <c r="AD111"/>
  <c r="DB112"/>
  <c r="AW132"/>
  <c r="AD112"/>
  <c r="K113"/>
  <c r="CI133"/>
  <c r="CI113"/>
  <c r="AD133"/>
  <c r="DB134"/>
  <c r="DB114"/>
  <c r="AW134"/>
  <c r="DU134"/>
  <c r="DT94"/>
  <c r="DA94"/>
  <c r="BP114"/>
  <c r="BO74"/>
  <c r="BP134"/>
  <c r="BO94"/>
  <c r="AV174"/>
  <c r="AC94"/>
  <c r="AD134"/>
  <c r="BO174"/>
  <c r="AV94"/>
  <c r="F75"/>
  <c r="G115"/>
  <c r="J75"/>
  <c r="K115"/>
  <c r="F115"/>
  <c r="E75"/>
  <c r="J115"/>
  <c r="I75"/>
  <c r="AD113"/>
  <c r="AV153"/>
  <c r="AC73"/>
  <c r="K133"/>
  <c r="J93"/>
  <c r="AW113"/>
  <c r="BO153"/>
  <c r="AV73"/>
  <c r="CH93"/>
  <c r="CH73"/>
  <c r="DB113"/>
  <c r="DA73"/>
  <c r="AV152"/>
  <c r="AC72"/>
  <c r="K132"/>
  <c r="J92"/>
  <c r="AW112"/>
  <c r="BO152"/>
  <c r="AV72"/>
  <c r="CI132"/>
  <c r="CH92"/>
  <c r="CI112"/>
  <c r="CH72"/>
  <c r="DA72"/>
  <c r="AV151"/>
  <c r="AC71"/>
  <c r="K131"/>
  <c r="J91"/>
  <c r="AW111"/>
  <c r="BO151"/>
  <c r="AV71"/>
  <c r="CI131"/>
  <c r="CH91"/>
  <c r="CI111"/>
  <c r="CH71"/>
  <c r="DA71"/>
  <c r="AW110"/>
  <c r="BO150"/>
  <c r="AV70"/>
  <c r="BP130"/>
  <c r="BO90"/>
  <c r="BP110"/>
  <c r="BO70"/>
  <c r="DB130"/>
  <c r="DA90"/>
  <c r="AV150"/>
  <c r="AC70"/>
  <c r="AD110"/>
  <c r="J70"/>
  <c r="K110"/>
  <c r="AD109"/>
  <c r="AV149"/>
  <c r="AC69"/>
  <c r="K129"/>
  <c r="J89"/>
  <c r="AW109"/>
  <c r="BO149"/>
  <c r="AV69"/>
  <c r="CH89"/>
  <c r="CH69"/>
  <c r="J69"/>
  <c r="K109"/>
  <c r="DT93"/>
  <c r="DU133"/>
  <c r="DU132"/>
  <c r="DT92"/>
  <c r="DT91"/>
  <c r="DU131"/>
  <c r="DU130"/>
  <c r="DT90"/>
  <c r="DT89"/>
  <c r="DU129"/>
  <c r="Z115"/>
  <c r="AR155"/>
  <c r="AD115"/>
  <c r="AV155"/>
  <c r="AC75"/>
  <c r="F135"/>
  <c r="E95"/>
  <c r="J135"/>
  <c r="I95"/>
  <c r="Y135"/>
  <c r="AQ175"/>
  <c r="X95"/>
  <c r="AC135"/>
  <c r="AU175"/>
  <c r="AB95"/>
  <c r="BJ155"/>
  <c r="AQ75"/>
  <c r="AR115"/>
  <c r="BN155"/>
  <c r="AV115"/>
  <c r="BK175"/>
  <c r="AS135"/>
  <c r="AR95"/>
  <c r="BO175"/>
  <c r="AV95"/>
  <c r="Y115"/>
  <c r="AQ155"/>
  <c r="X75"/>
  <c r="AC115"/>
  <c r="AU155"/>
  <c r="AB75"/>
  <c r="G135"/>
  <c r="F95"/>
  <c r="J95"/>
  <c r="Z135"/>
  <c r="AR175"/>
  <c r="AD135"/>
  <c r="AV175"/>
  <c r="AC95"/>
  <c r="AS115"/>
  <c r="BK155"/>
  <c r="AW115"/>
  <c r="BO155"/>
  <c r="AV75"/>
  <c r="AR135"/>
  <c r="BJ175"/>
  <c r="AU95"/>
  <c r="AV135"/>
  <c r="BN175"/>
  <c r="BK115"/>
  <c r="BJ75"/>
  <c r="BO115"/>
  <c r="BN75"/>
  <c r="BL135"/>
  <c r="BK95"/>
  <c r="BP135"/>
  <c r="BO95"/>
  <c r="CD115"/>
  <c r="CC75"/>
  <c r="CH115"/>
  <c r="CG75"/>
  <c r="CE135"/>
  <c r="CD95"/>
  <c r="CH95"/>
  <c r="BL115"/>
  <c r="BK75"/>
  <c r="BP115"/>
  <c r="BO75"/>
  <c r="BJ95"/>
  <c r="BK135"/>
  <c r="BN95"/>
  <c r="BO135"/>
  <c r="CE115"/>
  <c r="CD75"/>
  <c r="CH75"/>
  <c r="CD135"/>
  <c r="CH135"/>
  <c r="CW115"/>
  <c r="CV75"/>
  <c r="DA115"/>
  <c r="CZ75"/>
  <c r="CX135"/>
  <c r="CW95"/>
  <c r="DB135"/>
  <c r="DA95"/>
  <c r="CX115"/>
  <c r="CW75"/>
  <c r="DB115"/>
  <c r="DA75"/>
  <c r="CW135"/>
  <c r="CV95"/>
  <c r="DA135"/>
  <c r="DO75"/>
  <c r="DP115"/>
  <c r="DS75"/>
  <c r="DT115"/>
  <c r="DQ135"/>
  <c r="DU135"/>
  <c r="DQ115"/>
  <c r="DP75"/>
  <c r="DT75"/>
  <c r="DP135"/>
  <c r="DO95"/>
  <c r="DT135"/>
  <c r="DS95"/>
  <c r="DT114"/>
  <c r="DA114"/>
  <c r="CH114"/>
  <c r="BO114"/>
  <c r="AV134"/>
  <c r="AV114"/>
  <c r="AC134"/>
  <c r="G74"/>
  <c r="C74"/>
  <c r="AC133"/>
  <c r="BO133"/>
  <c r="DR74"/>
  <c r="DN74"/>
  <c r="DR94"/>
  <c r="DN94"/>
  <c r="DQ74"/>
  <c r="DM74"/>
  <c r="CY74"/>
  <c r="CU74"/>
  <c r="CY94"/>
  <c r="CU94"/>
  <c r="CX74"/>
  <c r="CT74"/>
  <c r="CF74"/>
  <c r="CB74"/>
  <c r="BM74"/>
  <c r="BI74"/>
  <c r="CF94"/>
  <c r="CB94"/>
  <c r="CE74"/>
  <c r="CA74"/>
  <c r="BM94"/>
  <c r="BI94"/>
  <c r="BL74"/>
  <c r="BH74"/>
  <c r="AS94"/>
  <c r="AT74"/>
  <c r="AA94"/>
  <c r="H94"/>
  <c r="D94"/>
  <c r="Z74"/>
  <c r="AT94"/>
  <c r="AS74"/>
  <c r="V94"/>
  <c r="G94"/>
  <c r="C94"/>
  <c r="AA74"/>
  <c r="I74"/>
  <c r="E74"/>
  <c r="DA129"/>
  <c r="CH129"/>
  <c r="AC130"/>
  <c r="DA110"/>
  <c r="BO110"/>
  <c r="AV130"/>
  <c r="CH131"/>
  <c r="CH132"/>
  <c r="AV113"/>
  <c r="AV133"/>
  <c r="CH133"/>
  <c r="BH63" i="22"/>
  <c r="BK62"/>
  <c r="BI62"/>
  <c r="BO62" s="1"/>
  <c r="BQ62"/>
  <c r="BL62"/>
  <c r="BR62" s="1"/>
  <c r="BJ62"/>
  <c r="BP62" s="1"/>
  <c r="O54" i="31"/>
  <c r="AF55"/>
  <c r="AF56"/>
  <c r="AF57"/>
  <c r="AF58"/>
  <c r="AF59"/>
  <c r="AF60"/>
  <c r="AF61"/>
  <c r="AG54"/>
  <c r="DC12"/>
  <c r="CJ12"/>
  <c r="BQ12"/>
  <c r="AX12"/>
  <c r="AE12"/>
  <c r="DV115" l="1"/>
  <c r="DC109"/>
  <c r="DC129"/>
  <c r="BQ109"/>
  <c r="BQ129"/>
  <c r="AE129"/>
  <c r="AX129"/>
  <c r="DC130"/>
  <c r="BQ110"/>
  <c r="BQ130"/>
  <c r="CJ111"/>
  <c r="AX111"/>
  <c r="L131"/>
  <c r="AE111"/>
  <c r="DC112"/>
  <c r="CJ112"/>
  <c r="AX112"/>
  <c r="L132"/>
  <c r="AE112"/>
  <c r="L113"/>
  <c r="BQ113"/>
  <c r="BQ133"/>
  <c r="AE133"/>
  <c r="L114"/>
  <c r="BQ134"/>
  <c r="DC115"/>
  <c r="CJ115"/>
  <c r="CJ135"/>
  <c r="AX135"/>
  <c r="AE115"/>
  <c r="DV114"/>
  <c r="DU74"/>
  <c r="DV113"/>
  <c r="DU73"/>
  <c r="DV112"/>
  <c r="DU72"/>
  <c r="DV111"/>
  <c r="DU71"/>
  <c r="DV110"/>
  <c r="DU70"/>
  <c r="DV109"/>
  <c r="DU69"/>
  <c r="L134"/>
  <c r="K94"/>
  <c r="BP154"/>
  <c r="AX114"/>
  <c r="AW74"/>
  <c r="AW94"/>
  <c r="AX134"/>
  <c r="BP174"/>
  <c r="CJ114"/>
  <c r="CI74"/>
  <c r="CI94"/>
  <c r="CJ134"/>
  <c r="DC134"/>
  <c r="DB94"/>
  <c r="L133"/>
  <c r="K93"/>
  <c r="BP153"/>
  <c r="AX113"/>
  <c r="AW73"/>
  <c r="AW93"/>
  <c r="AX133"/>
  <c r="BP173"/>
  <c r="CJ113"/>
  <c r="CI73"/>
  <c r="CI93"/>
  <c r="CJ133"/>
  <c r="DC133"/>
  <c r="DB93"/>
  <c r="L112"/>
  <c r="K72"/>
  <c r="AW172"/>
  <c r="AD92"/>
  <c r="AE132"/>
  <c r="AW152"/>
  <c r="AD72"/>
  <c r="BQ112"/>
  <c r="BP72"/>
  <c r="BP92"/>
  <c r="BQ132"/>
  <c r="DB72"/>
  <c r="L111"/>
  <c r="K71"/>
  <c r="AW171"/>
  <c r="AD91"/>
  <c r="AE131"/>
  <c r="AW151"/>
  <c r="AD71"/>
  <c r="BQ111"/>
  <c r="BP71"/>
  <c r="BP91"/>
  <c r="BQ131"/>
  <c r="DC111"/>
  <c r="DB71"/>
  <c r="L110"/>
  <c r="K70"/>
  <c r="AW90"/>
  <c r="AX130"/>
  <c r="BP170"/>
  <c r="BP70"/>
  <c r="BP90"/>
  <c r="DC110"/>
  <c r="DB70"/>
  <c r="AW170"/>
  <c r="AD90"/>
  <c r="AE130"/>
  <c r="L129"/>
  <c r="K89"/>
  <c r="BP149"/>
  <c r="AX109"/>
  <c r="AW69"/>
  <c r="AW89"/>
  <c r="BP169"/>
  <c r="CJ109"/>
  <c r="CI69"/>
  <c r="CI89"/>
  <c r="CJ129"/>
  <c r="DB89"/>
  <c r="DU75"/>
  <c r="CI95"/>
  <c r="CI75"/>
  <c r="AW95"/>
  <c r="BP175"/>
  <c r="BP155"/>
  <c r="AX115"/>
  <c r="AW75"/>
  <c r="L135"/>
  <c r="K95"/>
  <c r="AR156"/>
  <c r="Z116"/>
  <c r="AV156"/>
  <c r="AD116"/>
  <c r="F136"/>
  <c r="J136"/>
  <c r="Y136"/>
  <c r="AQ176"/>
  <c r="AC136"/>
  <c r="AU176"/>
  <c r="BJ156"/>
  <c r="AR116"/>
  <c r="BN156"/>
  <c r="AV116"/>
  <c r="AV136"/>
  <c r="BN176"/>
  <c r="Y116"/>
  <c r="AQ156"/>
  <c r="AC116"/>
  <c r="AU156"/>
  <c r="G136"/>
  <c r="K136"/>
  <c r="AR176"/>
  <c r="Z136"/>
  <c r="AV176"/>
  <c r="AD136"/>
  <c r="AS116"/>
  <c r="BK156"/>
  <c r="AW116"/>
  <c r="BO156"/>
  <c r="AT136"/>
  <c r="BL176"/>
  <c r="BK176"/>
  <c r="AS136"/>
  <c r="BO176"/>
  <c r="AW136"/>
  <c r="BK116"/>
  <c r="BO116"/>
  <c r="BL136"/>
  <c r="BP136"/>
  <c r="CD116"/>
  <c r="CH116"/>
  <c r="CE136"/>
  <c r="CI136"/>
  <c r="BL116"/>
  <c r="BP116"/>
  <c r="BK136"/>
  <c r="BO136"/>
  <c r="CE116"/>
  <c r="CI116"/>
  <c r="CD136"/>
  <c r="CH136"/>
  <c r="CW116"/>
  <c r="DA116"/>
  <c r="CX136"/>
  <c r="DB136"/>
  <c r="CX116"/>
  <c r="DB116"/>
  <c r="CW136"/>
  <c r="DA136"/>
  <c r="DP116"/>
  <c r="DT116"/>
  <c r="DQ136"/>
  <c r="DU136"/>
  <c r="DQ116"/>
  <c r="DU116"/>
  <c r="DP136"/>
  <c r="DT136"/>
  <c r="E116"/>
  <c r="I116"/>
  <c r="D116"/>
  <c r="H116"/>
  <c r="B22"/>
  <c r="I76"/>
  <c r="E76"/>
  <c r="AS95"/>
  <c r="AW129"/>
  <c r="DB110"/>
  <c r="K111"/>
  <c r="AD131"/>
  <c r="K112"/>
  <c r="AD132"/>
  <c r="AW133"/>
  <c r="L116"/>
  <c r="H75"/>
  <c r="D75"/>
  <c r="AW114"/>
  <c r="CI134"/>
  <c r="CI114"/>
  <c r="DU114"/>
  <c r="DU94"/>
  <c r="DV134"/>
  <c r="DV133"/>
  <c r="DU93"/>
  <c r="DU92"/>
  <c r="DV132"/>
  <c r="DV131"/>
  <c r="DU91"/>
  <c r="DU90"/>
  <c r="DV130"/>
  <c r="DV129"/>
  <c r="DU89"/>
  <c r="AW174"/>
  <c r="AD94"/>
  <c r="AE134"/>
  <c r="AE114"/>
  <c r="AW154"/>
  <c r="AD74"/>
  <c r="BQ114"/>
  <c r="BP74"/>
  <c r="BP94"/>
  <c r="DC114"/>
  <c r="DB74"/>
  <c r="K74"/>
  <c r="K114"/>
  <c r="AW173"/>
  <c r="AD93"/>
  <c r="AE113"/>
  <c r="AW153"/>
  <c r="AD73"/>
  <c r="BP73"/>
  <c r="BP93"/>
  <c r="DC113"/>
  <c r="DB73"/>
  <c r="K73"/>
  <c r="K92"/>
  <c r="BP152"/>
  <c r="AW72"/>
  <c r="AW92"/>
  <c r="AX132"/>
  <c r="BP172"/>
  <c r="CI72"/>
  <c r="CI92"/>
  <c r="CJ132"/>
  <c r="DC132"/>
  <c r="DB92"/>
  <c r="K91"/>
  <c r="BP151"/>
  <c r="AW71"/>
  <c r="AW91"/>
  <c r="AX131"/>
  <c r="BP171"/>
  <c r="CI71"/>
  <c r="CI91"/>
  <c r="CJ131"/>
  <c r="DC131"/>
  <c r="DB91"/>
  <c r="BP150"/>
  <c r="AX110"/>
  <c r="AW70"/>
  <c r="AE110"/>
  <c r="AW150"/>
  <c r="AD70"/>
  <c r="CJ110"/>
  <c r="CI70"/>
  <c r="CI90"/>
  <c r="CJ130"/>
  <c r="DB90"/>
  <c r="L130"/>
  <c r="K90"/>
  <c r="AW169"/>
  <c r="AD89"/>
  <c r="AE109"/>
  <c r="AW149"/>
  <c r="AD69"/>
  <c r="BP69"/>
  <c r="BP89"/>
  <c r="DB69"/>
  <c r="L109"/>
  <c r="K69"/>
  <c r="DB75"/>
  <c r="BP95"/>
  <c r="BQ135"/>
  <c r="BQ115"/>
  <c r="BP75"/>
  <c r="AW155"/>
  <c r="AD75"/>
  <c r="AW175"/>
  <c r="AD95"/>
  <c r="AE135"/>
  <c r="L115"/>
  <c r="K75"/>
  <c r="X116"/>
  <c r="AP156"/>
  <c r="AB116"/>
  <c r="AT156"/>
  <c r="D136"/>
  <c r="H136"/>
  <c r="AO176"/>
  <c r="W136"/>
  <c r="AS176"/>
  <c r="AA136"/>
  <c r="AW176"/>
  <c r="BH156"/>
  <c r="AP116"/>
  <c r="BL156"/>
  <c r="AT116"/>
  <c r="BP156"/>
  <c r="AR136"/>
  <c r="BJ176"/>
  <c r="AO156"/>
  <c r="W116"/>
  <c r="AS156"/>
  <c r="AA116"/>
  <c r="AW156"/>
  <c r="E136"/>
  <c r="I136"/>
  <c r="X136"/>
  <c r="AP176"/>
  <c r="AB136"/>
  <c r="AT176"/>
  <c r="AQ116"/>
  <c r="BI156"/>
  <c r="AU116"/>
  <c r="BM156"/>
  <c r="AP136"/>
  <c r="BH176"/>
  <c r="BP176"/>
  <c r="BI176"/>
  <c r="AQ136"/>
  <c r="BM176"/>
  <c r="AU136"/>
  <c r="BI116"/>
  <c r="BM116"/>
  <c r="BJ136"/>
  <c r="BN136"/>
  <c r="CB116"/>
  <c r="CF116"/>
  <c r="CC136"/>
  <c r="CG136"/>
  <c r="BJ116"/>
  <c r="BN116"/>
  <c r="BI136"/>
  <c r="BM136"/>
  <c r="CC116"/>
  <c r="CG116"/>
  <c r="CB136"/>
  <c r="CF136"/>
  <c r="CU116"/>
  <c r="CY116"/>
  <c r="CV136"/>
  <c r="CZ136"/>
  <c r="CV116"/>
  <c r="CZ116"/>
  <c r="CU136"/>
  <c r="CY136"/>
  <c r="DN116"/>
  <c r="DR116"/>
  <c r="DO136"/>
  <c r="DS136"/>
  <c r="DO116"/>
  <c r="DS116"/>
  <c r="DN136"/>
  <c r="DR136"/>
  <c r="U22"/>
  <c r="DR96"/>
  <c r="DN96"/>
  <c r="DU76"/>
  <c r="DQ76"/>
  <c r="DM76"/>
  <c r="DB96"/>
  <c r="CX96"/>
  <c r="CT96"/>
  <c r="CY76"/>
  <c r="CU76"/>
  <c r="CY96"/>
  <c r="CU96"/>
  <c r="DB76"/>
  <c r="CX76"/>
  <c r="CT76"/>
  <c r="CF76"/>
  <c r="CB76"/>
  <c r="BM76"/>
  <c r="BI76"/>
  <c r="AW96"/>
  <c r="CF96"/>
  <c r="CB96"/>
  <c r="CI76"/>
  <c r="CE76"/>
  <c r="CA76"/>
  <c r="BM96"/>
  <c r="BI96"/>
  <c r="BP76"/>
  <c r="BL76"/>
  <c r="BH76"/>
  <c r="AT96"/>
  <c r="AT76"/>
  <c r="AA96"/>
  <c r="H96"/>
  <c r="D96"/>
  <c r="Z76"/>
  <c r="AW76"/>
  <c r="AO76"/>
  <c r="AD96"/>
  <c r="V96"/>
  <c r="K96"/>
  <c r="G96"/>
  <c r="C96"/>
  <c r="AA76"/>
  <c r="F76"/>
  <c r="G116"/>
  <c r="J76"/>
  <c r="K116"/>
  <c r="F116"/>
  <c r="J116"/>
  <c r="BQ136"/>
  <c r="DV136"/>
  <c r="DR95"/>
  <c r="DN95"/>
  <c r="DQ75"/>
  <c r="DM75"/>
  <c r="CX95"/>
  <c r="CE95"/>
  <c r="CA95"/>
  <c r="BL95"/>
  <c r="BH95"/>
  <c r="AO95"/>
  <c r="AP75"/>
  <c r="AA95"/>
  <c r="Z75"/>
  <c r="AP95"/>
  <c r="AO75"/>
  <c r="Z95"/>
  <c r="AA75"/>
  <c r="DU109"/>
  <c r="DU110"/>
  <c r="DU111"/>
  <c r="DU112"/>
  <c r="DU113"/>
  <c r="DB109"/>
  <c r="DB129"/>
  <c r="BP109"/>
  <c r="BP129"/>
  <c r="AW130"/>
  <c r="AD130"/>
  <c r="DB131"/>
  <c r="BP111"/>
  <c r="BP131"/>
  <c r="DB132"/>
  <c r="BP112"/>
  <c r="BP132"/>
  <c r="DB133"/>
  <c r="BP113"/>
  <c r="BP133"/>
  <c r="G75"/>
  <c r="C75"/>
  <c r="AD114"/>
  <c r="K134"/>
  <c r="DU95"/>
  <c r="BH64" i="22"/>
  <c r="BK63"/>
  <c r="BI63"/>
  <c r="BQ63"/>
  <c r="BO63"/>
  <c r="BL63"/>
  <c r="BR63" s="1"/>
  <c r="BJ63"/>
  <c r="BP63" s="1"/>
  <c r="P54" i="31"/>
  <c r="AG55"/>
  <c r="AG56"/>
  <c r="AG57"/>
  <c r="AG58"/>
  <c r="AG59"/>
  <c r="AG60"/>
  <c r="AG61"/>
  <c r="AH54"/>
  <c r="DD12"/>
  <c r="CK12"/>
  <c r="BR12"/>
  <c r="AY12"/>
  <c r="AF12"/>
  <c r="DV76" l="1"/>
  <c r="DW116"/>
  <c r="DD116"/>
  <c r="DC76"/>
  <c r="CK116"/>
  <c r="CJ76"/>
  <c r="CK136"/>
  <c r="CJ96"/>
  <c r="BQ176"/>
  <c r="AY136"/>
  <c r="AX96"/>
  <c r="AX176"/>
  <c r="AE96"/>
  <c r="AF116"/>
  <c r="AX156"/>
  <c r="AE76"/>
  <c r="Z117"/>
  <c r="AR157"/>
  <c r="AD117"/>
  <c r="AV157"/>
  <c r="F137"/>
  <c r="J137"/>
  <c r="Y137"/>
  <c r="AQ177"/>
  <c r="AC137"/>
  <c r="AU177"/>
  <c r="BJ157"/>
  <c r="AR117"/>
  <c r="BN157"/>
  <c r="AV117"/>
  <c r="AV137"/>
  <c r="BN177"/>
  <c r="Y117"/>
  <c r="AQ157"/>
  <c r="AC117"/>
  <c r="AU157"/>
  <c r="G137"/>
  <c r="K137"/>
  <c r="Z137"/>
  <c r="AR177"/>
  <c r="AD137"/>
  <c r="AV177"/>
  <c r="AS117"/>
  <c r="BK157"/>
  <c r="AW117"/>
  <c r="BO157"/>
  <c r="AT137"/>
  <c r="BL177"/>
  <c r="BK177"/>
  <c r="AS137"/>
  <c r="BO177"/>
  <c r="AW137"/>
  <c r="BK117"/>
  <c r="BO117"/>
  <c r="BL137"/>
  <c r="BP137"/>
  <c r="CD117"/>
  <c r="CH117"/>
  <c r="CE137"/>
  <c r="CI137"/>
  <c r="BL117"/>
  <c r="BP117"/>
  <c r="BK137"/>
  <c r="BO137"/>
  <c r="CE117"/>
  <c r="CI117"/>
  <c r="CD137"/>
  <c r="CH137"/>
  <c r="CW117"/>
  <c r="DA117"/>
  <c r="CX137"/>
  <c r="DB137"/>
  <c r="CX117"/>
  <c r="DB117"/>
  <c r="CW137"/>
  <c r="DA137"/>
  <c r="DP117"/>
  <c r="DT117"/>
  <c r="DQ137"/>
  <c r="DU137"/>
  <c r="DQ117"/>
  <c r="DU117"/>
  <c r="DP137"/>
  <c r="DT137"/>
  <c r="E117"/>
  <c r="I117"/>
  <c r="D117"/>
  <c r="H117"/>
  <c r="L117"/>
  <c r="B23"/>
  <c r="C77"/>
  <c r="AX155"/>
  <c r="AE75"/>
  <c r="AF115"/>
  <c r="AX175"/>
  <c r="AE95"/>
  <c r="AF135"/>
  <c r="BQ175"/>
  <c r="AY135"/>
  <c r="AX95"/>
  <c r="CK135"/>
  <c r="CJ95"/>
  <c r="CK115"/>
  <c r="CJ75"/>
  <c r="DD115"/>
  <c r="DC75"/>
  <c r="BQ174"/>
  <c r="AY134"/>
  <c r="AX94"/>
  <c r="AF134"/>
  <c r="AX174"/>
  <c r="AE94"/>
  <c r="BR134"/>
  <c r="BQ94"/>
  <c r="BR114"/>
  <c r="BQ74"/>
  <c r="DD134"/>
  <c r="DC94"/>
  <c r="L74"/>
  <c r="M114"/>
  <c r="BQ173"/>
  <c r="AY133"/>
  <c r="AX93"/>
  <c r="AX173"/>
  <c r="AE93"/>
  <c r="AF133"/>
  <c r="BR133"/>
  <c r="BQ93"/>
  <c r="BR113"/>
  <c r="BQ73"/>
  <c r="DD133"/>
  <c r="DC93"/>
  <c r="L73"/>
  <c r="M113"/>
  <c r="AF112"/>
  <c r="AX152"/>
  <c r="AE72"/>
  <c r="M132"/>
  <c r="L92"/>
  <c r="AY112"/>
  <c r="BQ152"/>
  <c r="AX72"/>
  <c r="CK132"/>
  <c r="CJ92"/>
  <c r="CK112"/>
  <c r="CJ72"/>
  <c r="DD112"/>
  <c r="DC72"/>
  <c r="AX151"/>
  <c r="AE71"/>
  <c r="AF111"/>
  <c r="M131"/>
  <c r="L91"/>
  <c r="AY111"/>
  <c r="BQ151"/>
  <c r="AX71"/>
  <c r="CK131"/>
  <c r="CJ91"/>
  <c r="CK111"/>
  <c r="CJ71"/>
  <c r="DD111"/>
  <c r="DC71"/>
  <c r="L70"/>
  <c r="M110"/>
  <c r="AY110"/>
  <c r="BQ150"/>
  <c r="AX70"/>
  <c r="BR130"/>
  <c r="BQ90"/>
  <c r="BR110"/>
  <c r="BQ70"/>
  <c r="DD130"/>
  <c r="DC90"/>
  <c r="AF110"/>
  <c r="AX150"/>
  <c r="AE70"/>
  <c r="BQ169"/>
  <c r="AY129"/>
  <c r="AX89"/>
  <c r="AX169"/>
  <c r="AE89"/>
  <c r="AF129"/>
  <c r="BR129"/>
  <c r="BQ89"/>
  <c r="BR109"/>
  <c r="BQ69"/>
  <c r="DD129"/>
  <c r="DC89"/>
  <c r="DD109"/>
  <c r="DC69"/>
  <c r="DW115"/>
  <c r="DV75"/>
  <c r="DW114"/>
  <c r="DV74"/>
  <c r="DW113"/>
  <c r="DV73"/>
  <c r="DW112"/>
  <c r="DV72"/>
  <c r="DW111"/>
  <c r="DV71"/>
  <c r="DW110"/>
  <c r="DV70"/>
  <c r="DW109"/>
  <c r="DV69"/>
  <c r="CJ136"/>
  <c r="AE116"/>
  <c r="H76"/>
  <c r="D76"/>
  <c r="DS96"/>
  <c r="DO96"/>
  <c r="DT76"/>
  <c r="DP76"/>
  <c r="CG96"/>
  <c r="CC96"/>
  <c r="BN96"/>
  <c r="BJ96"/>
  <c r="AR96"/>
  <c r="AV76"/>
  <c r="Y96"/>
  <c r="J96"/>
  <c r="F96"/>
  <c r="AB76"/>
  <c r="AU96"/>
  <c r="AU76"/>
  <c r="X96"/>
  <c r="AC76"/>
  <c r="DW136"/>
  <c r="DV96"/>
  <c r="DD136"/>
  <c r="DC96"/>
  <c r="BR116"/>
  <c r="BQ76"/>
  <c r="BR136"/>
  <c r="BQ96"/>
  <c r="AY116"/>
  <c r="BQ156"/>
  <c r="AX76"/>
  <c r="M136"/>
  <c r="L96"/>
  <c r="AP157"/>
  <c r="X117"/>
  <c r="AT157"/>
  <c r="AB117"/>
  <c r="AX157"/>
  <c r="AF117"/>
  <c r="D137"/>
  <c r="H137"/>
  <c r="L137"/>
  <c r="AO177"/>
  <c r="W137"/>
  <c r="AS177"/>
  <c r="AA137"/>
  <c r="AW177"/>
  <c r="AE137"/>
  <c r="BH157"/>
  <c r="AP117"/>
  <c r="BL157"/>
  <c r="AT117"/>
  <c r="BP157"/>
  <c r="AX117"/>
  <c r="AR137"/>
  <c r="BJ177"/>
  <c r="AO157"/>
  <c r="W117"/>
  <c r="AS157"/>
  <c r="AA117"/>
  <c r="AW157"/>
  <c r="AE117"/>
  <c r="E137"/>
  <c r="I137"/>
  <c r="M137"/>
  <c r="AP177"/>
  <c r="X137"/>
  <c r="AT177"/>
  <c r="AB137"/>
  <c r="AX177"/>
  <c r="AF137"/>
  <c r="AQ117"/>
  <c r="BI157"/>
  <c r="AU117"/>
  <c r="BM157"/>
  <c r="AY117"/>
  <c r="BQ157"/>
  <c r="AP137"/>
  <c r="BH177"/>
  <c r="BI177"/>
  <c r="AQ137"/>
  <c r="BM177"/>
  <c r="AU137"/>
  <c r="BQ177"/>
  <c r="AY137"/>
  <c r="BI117"/>
  <c r="BM117"/>
  <c r="BQ117"/>
  <c r="BJ137"/>
  <c r="BN137"/>
  <c r="BR137"/>
  <c r="CB117"/>
  <c r="CF117"/>
  <c r="CJ117"/>
  <c r="CC137"/>
  <c r="CG137"/>
  <c r="CK137"/>
  <c r="AX137"/>
  <c r="BP177"/>
  <c r="BJ117"/>
  <c r="BN117"/>
  <c r="BR117"/>
  <c r="BI137"/>
  <c r="BM137"/>
  <c r="BQ137"/>
  <c r="CC117"/>
  <c r="CG117"/>
  <c r="CK117"/>
  <c r="CB137"/>
  <c r="CF137"/>
  <c r="CJ137"/>
  <c r="CU117"/>
  <c r="CY117"/>
  <c r="DC117"/>
  <c r="CV137"/>
  <c r="CZ137"/>
  <c r="DD137"/>
  <c r="CV117"/>
  <c r="CZ117"/>
  <c r="DD117"/>
  <c r="CU137"/>
  <c r="CY137"/>
  <c r="DC137"/>
  <c r="DN117"/>
  <c r="DR117"/>
  <c r="DV117"/>
  <c r="DO137"/>
  <c r="DS137"/>
  <c r="DW137"/>
  <c r="DO117"/>
  <c r="DS117"/>
  <c r="DW117"/>
  <c r="DN137"/>
  <c r="DR137"/>
  <c r="DV137"/>
  <c r="U23"/>
  <c r="DU97"/>
  <c r="DQ97"/>
  <c r="DM97"/>
  <c r="DV77"/>
  <c r="DR77"/>
  <c r="DN77"/>
  <c r="DC77"/>
  <c r="CY77"/>
  <c r="CU77"/>
  <c r="DC97"/>
  <c r="CY97"/>
  <c r="CU97"/>
  <c r="DB77"/>
  <c r="CX77"/>
  <c r="CT77"/>
  <c r="CJ77"/>
  <c r="CF77"/>
  <c r="CB77"/>
  <c r="BQ77"/>
  <c r="BM77"/>
  <c r="BI77"/>
  <c r="AW97"/>
  <c r="AS97"/>
  <c r="AO97"/>
  <c r="AT97"/>
  <c r="AT77"/>
  <c r="AA97"/>
  <c r="AD77"/>
  <c r="V77"/>
  <c r="AS77"/>
  <c r="Z97"/>
  <c r="AE77"/>
  <c r="W77"/>
  <c r="L76"/>
  <c r="M116"/>
  <c r="F77"/>
  <c r="G117"/>
  <c r="J77"/>
  <c r="K117"/>
  <c r="E77"/>
  <c r="F117"/>
  <c r="I77"/>
  <c r="J117"/>
  <c r="L75"/>
  <c r="M115"/>
  <c r="M135"/>
  <c r="L95"/>
  <c r="AY115"/>
  <c r="BQ155"/>
  <c r="AX75"/>
  <c r="BR135"/>
  <c r="BQ95"/>
  <c r="BR115"/>
  <c r="BQ75"/>
  <c r="DD135"/>
  <c r="DC95"/>
  <c r="DC135"/>
  <c r="AF114"/>
  <c r="AX154"/>
  <c r="AE74"/>
  <c r="M134"/>
  <c r="L94"/>
  <c r="AY114"/>
  <c r="BQ154"/>
  <c r="AX74"/>
  <c r="CK134"/>
  <c r="CJ94"/>
  <c r="CK114"/>
  <c r="CJ74"/>
  <c r="DD114"/>
  <c r="DC74"/>
  <c r="AX153"/>
  <c r="AE73"/>
  <c r="AF113"/>
  <c r="M133"/>
  <c r="L93"/>
  <c r="AY113"/>
  <c r="BQ153"/>
  <c r="AX73"/>
  <c r="CK133"/>
  <c r="CJ93"/>
  <c r="CK113"/>
  <c r="CJ73"/>
  <c r="DD113"/>
  <c r="DC73"/>
  <c r="L72"/>
  <c r="M112"/>
  <c r="BQ172"/>
  <c r="AY132"/>
  <c r="AX92"/>
  <c r="AF132"/>
  <c r="AX172"/>
  <c r="AE92"/>
  <c r="BR132"/>
  <c r="BQ92"/>
  <c r="BR112"/>
  <c r="BQ72"/>
  <c r="DD132"/>
  <c r="DC92"/>
  <c r="L71"/>
  <c r="M111"/>
  <c r="BQ171"/>
  <c r="AY131"/>
  <c r="AX91"/>
  <c r="AX171"/>
  <c r="AE91"/>
  <c r="AF131"/>
  <c r="BR131"/>
  <c r="BQ91"/>
  <c r="BR111"/>
  <c r="BQ71"/>
  <c r="DD131"/>
  <c r="DC91"/>
  <c r="M130"/>
  <c r="L90"/>
  <c r="BQ170"/>
  <c r="AY130"/>
  <c r="AX90"/>
  <c r="AF130"/>
  <c r="AX170"/>
  <c r="AE90"/>
  <c r="CK130"/>
  <c r="CJ90"/>
  <c r="CK110"/>
  <c r="CJ70"/>
  <c r="DD110"/>
  <c r="DC70"/>
  <c r="AX149"/>
  <c r="AE69"/>
  <c r="AF109"/>
  <c r="M129"/>
  <c r="L89"/>
  <c r="AY109"/>
  <c r="BQ149"/>
  <c r="AX69"/>
  <c r="CK129"/>
  <c r="CJ89"/>
  <c r="CK109"/>
  <c r="CJ69"/>
  <c r="L69"/>
  <c r="M109"/>
  <c r="DV95"/>
  <c r="DW135"/>
  <c r="DV135"/>
  <c r="DW134"/>
  <c r="DV94"/>
  <c r="DV93"/>
  <c r="DW133"/>
  <c r="DW132"/>
  <c r="DV92"/>
  <c r="DV91"/>
  <c r="DW131"/>
  <c r="DW130"/>
  <c r="DV90"/>
  <c r="DV89"/>
  <c r="DW129"/>
  <c r="DU96"/>
  <c r="DQ96"/>
  <c r="DM96"/>
  <c r="DR76"/>
  <c r="DN76"/>
  <c r="DV116"/>
  <c r="DC136"/>
  <c r="DC116"/>
  <c r="CI96"/>
  <c r="CE96"/>
  <c r="CA96"/>
  <c r="BP96"/>
  <c r="BL96"/>
  <c r="BH96"/>
  <c r="CJ116"/>
  <c r="BQ116"/>
  <c r="AP96"/>
  <c r="AX136"/>
  <c r="AO96"/>
  <c r="AP76"/>
  <c r="W96"/>
  <c r="AD76"/>
  <c r="V76"/>
  <c r="AQ96"/>
  <c r="AX116"/>
  <c r="AS76"/>
  <c r="AE136"/>
  <c r="Z96"/>
  <c r="L136"/>
  <c r="W76"/>
  <c r="M117"/>
  <c r="K76"/>
  <c r="G76"/>
  <c r="C76"/>
  <c r="DT96"/>
  <c r="DP96"/>
  <c r="DS76"/>
  <c r="DO76"/>
  <c r="CZ96"/>
  <c r="CV96"/>
  <c r="DA76"/>
  <c r="CW76"/>
  <c r="DA96"/>
  <c r="CW96"/>
  <c r="CZ76"/>
  <c r="CV76"/>
  <c r="CH76"/>
  <c r="CD76"/>
  <c r="BO76"/>
  <c r="BK76"/>
  <c r="CH96"/>
  <c r="CD96"/>
  <c r="CG76"/>
  <c r="CC76"/>
  <c r="BO96"/>
  <c r="BK96"/>
  <c r="BN76"/>
  <c r="BJ76"/>
  <c r="AV96"/>
  <c r="AS96"/>
  <c r="AR76"/>
  <c r="AC96"/>
  <c r="X76"/>
  <c r="AQ76"/>
  <c r="AB96"/>
  <c r="I96"/>
  <c r="E96"/>
  <c r="Y76"/>
  <c r="BK64" i="22"/>
  <c r="BI64"/>
  <c r="BQ64"/>
  <c r="BO64"/>
  <c r="BL64"/>
  <c r="BR64" s="1"/>
  <c r="BJ64"/>
  <c r="BP64" s="1"/>
  <c r="Q54" i="31"/>
  <c r="AH55"/>
  <c r="AH56"/>
  <c r="AH57"/>
  <c r="AH58"/>
  <c r="AH59"/>
  <c r="AH60"/>
  <c r="AH61"/>
  <c r="AI54"/>
  <c r="DE12"/>
  <c r="CL12"/>
  <c r="BS12"/>
  <c r="AZ12"/>
  <c r="AG12"/>
  <c r="AR158" l="1"/>
  <c r="Z118"/>
  <c r="AV158"/>
  <c r="AD118"/>
  <c r="F138"/>
  <c r="J138"/>
  <c r="Y138"/>
  <c r="AQ178"/>
  <c r="AC138"/>
  <c r="AU178"/>
  <c r="AY178"/>
  <c r="BJ158"/>
  <c r="AR118"/>
  <c r="BN158"/>
  <c r="AV118"/>
  <c r="BR158"/>
  <c r="Y118"/>
  <c r="AQ158"/>
  <c r="AC118"/>
  <c r="AU158"/>
  <c r="AY158"/>
  <c r="G138"/>
  <c r="K138"/>
  <c r="AR178"/>
  <c r="Z138"/>
  <c r="AV178"/>
  <c r="AD138"/>
  <c r="AS118"/>
  <c r="BK158"/>
  <c r="AW118"/>
  <c r="BO158"/>
  <c r="BK178"/>
  <c r="AS138"/>
  <c r="BO178"/>
  <c r="AW138"/>
  <c r="BK118"/>
  <c r="BO118"/>
  <c r="BL138"/>
  <c r="BP138"/>
  <c r="CD118"/>
  <c r="CH118"/>
  <c r="CE138"/>
  <c r="CI138"/>
  <c r="AR138"/>
  <c r="BJ178"/>
  <c r="AV138"/>
  <c r="BN178"/>
  <c r="BR178"/>
  <c r="BL118"/>
  <c r="BP118"/>
  <c r="BK138"/>
  <c r="BO138"/>
  <c r="CE118"/>
  <c r="CI118"/>
  <c r="CD138"/>
  <c r="CH138"/>
  <c r="CW118"/>
  <c r="DA118"/>
  <c r="CX138"/>
  <c r="DB138"/>
  <c r="CX118"/>
  <c r="DB118"/>
  <c r="CW138"/>
  <c r="DA138"/>
  <c r="DP118"/>
  <c r="DT118"/>
  <c r="DQ138"/>
  <c r="DU138"/>
  <c r="DQ118"/>
  <c r="DU118"/>
  <c r="DP138"/>
  <c r="DT138"/>
  <c r="DW77"/>
  <c r="DX117"/>
  <c r="DD77"/>
  <c r="BR97"/>
  <c r="CK77"/>
  <c r="AY157"/>
  <c r="AF77"/>
  <c r="AY177"/>
  <c r="AF97"/>
  <c r="G118"/>
  <c r="K118"/>
  <c r="F118"/>
  <c r="J118"/>
  <c r="N118"/>
  <c r="AY176"/>
  <c r="AF96"/>
  <c r="AY156"/>
  <c r="AF76"/>
  <c r="CK76"/>
  <c r="CK96"/>
  <c r="DD96"/>
  <c r="M76"/>
  <c r="M75"/>
  <c r="AY175"/>
  <c r="AF95"/>
  <c r="AY155"/>
  <c r="AF75"/>
  <c r="CK75"/>
  <c r="CK95"/>
  <c r="DD95"/>
  <c r="M94"/>
  <c r="BR154"/>
  <c r="AY74"/>
  <c r="AY94"/>
  <c r="BR174"/>
  <c r="CK74"/>
  <c r="CK94"/>
  <c r="DD94"/>
  <c r="AY173"/>
  <c r="AF93"/>
  <c r="AY153"/>
  <c r="AF73"/>
  <c r="BR73"/>
  <c r="BR93"/>
  <c r="DD73"/>
  <c r="M73"/>
  <c r="AY172"/>
  <c r="AF92"/>
  <c r="AY152"/>
  <c r="AF72"/>
  <c r="BR72"/>
  <c r="BR92"/>
  <c r="DD72"/>
  <c r="M72"/>
  <c r="AY171"/>
  <c r="AF91"/>
  <c r="AY151"/>
  <c r="AF71"/>
  <c r="BR71"/>
  <c r="BR91"/>
  <c r="DD71"/>
  <c r="M71"/>
  <c r="AY150"/>
  <c r="AF70"/>
  <c r="CK70"/>
  <c r="CK90"/>
  <c r="DD90"/>
  <c r="M90"/>
  <c r="BR150"/>
  <c r="AY70"/>
  <c r="AY169"/>
  <c r="AF89"/>
  <c r="AY149"/>
  <c r="AF69"/>
  <c r="BR69"/>
  <c r="BR89"/>
  <c r="DD69"/>
  <c r="M69"/>
  <c r="DW96"/>
  <c r="DX136"/>
  <c r="DX135"/>
  <c r="DW95"/>
  <c r="DW94"/>
  <c r="DX134"/>
  <c r="DX133"/>
  <c r="DW93"/>
  <c r="DW92"/>
  <c r="DX132"/>
  <c r="DX131"/>
  <c r="DW91"/>
  <c r="DW90"/>
  <c r="DX130"/>
  <c r="DX129"/>
  <c r="DW89"/>
  <c r="N138"/>
  <c r="AQ97"/>
  <c r="DS97"/>
  <c r="DO97"/>
  <c r="DT77"/>
  <c r="DP77"/>
  <c r="DA77"/>
  <c r="CW77"/>
  <c r="DA97"/>
  <c r="CW97"/>
  <c r="CZ77"/>
  <c r="CV77"/>
  <c r="CH77"/>
  <c r="CD77"/>
  <c r="BO77"/>
  <c r="BK77"/>
  <c r="CH97"/>
  <c r="CD97"/>
  <c r="CG77"/>
  <c r="CC77"/>
  <c r="BO97"/>
  <c r="BK97"/>
  <c r="BN77"/>
  <c r="BJ77"/>
  <c r="AV97"/>
  <c r="AR77"/>
  <c r="Y97"/>
  <c r="X77"/>
  <c r="AQ77"/>
  <c r="AB97"/>
  <c r="I97"/>
  <c r="E97"/>
  <c r="AC77"/>
  <c r="DE109"/>
  <c r="BS109"/>
  <c r="AG129"/>
  <c r="CL130"/>
  <c r="N111"/>
  <c r="BS111"/>
  <c r="AG131"/>
  <c r="N112"/>
  <c r="BS112"/>
  <c r="AG132"/>
  <c r="N113"/>
  <c r="BS113"/>
  <c r="AG133"/>
  <c r="CL114"/>
  <c r="AZ114"/>
  <c r="N134"/>
  <c r="CL115"/>
  <c r="AG135"/>
  <c r="N116"/>
  <c r="DE136"/>
  <c r="M77"/>
  <c r="N117"/>
  <c r="X118"/>
  <c r="AP158"/>
  <c r="AB118"/>
  <c r="AT158"/>
  <c r="AF118"/>
  <c r="AX158"/>
  <c r="D138"/>
  <c r="H138"/>
  <c r="L138"/>
  <c r="AO178"/>
  <c r="W138"/>
  <c r="AS178"/>
  <c r="AA138"/>
  <c r="AW178"/>
  <c r="AE138"/>
  <c r="BH158"/>
  <c r="AP118"/>
  <c r="BL158"/>
  <c r="AT118"/>
  <c r="BP158"/>
  <c r="AX118"/>
  <c r="AO158"/>
  <c r="W118"/>
  <c r="AS158"/>
  <c r="AA118"/>
  <c r="AW158"/>
  <c r="AE118"/>
  <c r="E138"/>
  <c r="I138"/>
  <c r="M138"/>
  <c r="X138"/>
  <c r="AP178"/>
  <c r="AB138"/>
  <c r="AT178"/>
  <c r="AF138"/>
  <c r="AX178"/>
  <c r="AQ118"/>
  <c r="BI158"/>
  <c r="AU118"/>
  <c r="BM158"/>
  <c r="AY118"/>
  <c r="BQ158"/>
  <c r="BI178"/>
  <c r="AQ138"/>
  <c r="BM178"/>
  <c r="AU138"/>
  <c r="BQ178"/>
  <c r="AY138"/>
  <c r="BI118"/>
  <c r="BM118"/>
  <c r="BQ118"/>
  <c r="BJ138"/>
  <c r="BN138"/>
  <c r="BR138"/>
  <c r="CB118"/>
  <c r="CF118"/>
  <c r="CJ118"/>
  <c r="CC138"/>
  <c r="CG138"/>
  <c r="CK138"/>
  <c r="AP138"/>
  <c r="BH178"/>
  <c r="AT138"/>
  <c r="BL178"/>
  <c r="AX138"/>
  <c r="BP178"/>
  <c r="BJ118"/>
  <c r="BN118"/>
  <c r="BR118"/>
  <c r="BI138"/>
  <c r="BM138"/>
  <c r="BQ138"/>
  <c r="CC118"/>
  <c r="CG118"/>
  <c r="CK118"/>
  <c r="CB138"/>
  <c r="CF138"/>
  <c r="CJ138"/>
  <c r="CU118"/>
  <c r="CY118"/>
  <c r="DC118"/>
  <c r="CV138"/>
  <c r="CZ138"/>
  <c r="DD138"/>
  <c r="CV118"/>
  <c r="CZ118"/>
  <c r="DD118"/>
  <c r="CU138"/>
  <c r="CY138"/>
  <c r="DC138"/>
  <c r="DN118"/>
  <c r="DR118"/>
  <c r="DV118"/>
  <c r="DO138"/>
  <c r="DS138"/>
  <c r="DW138"/>
  <c r="DO118"/>
  <c r="DS118"/>
  <c r="DW118"/>
  <c r="DN138"/>
  <c r="DR138"/>
  <c r="DV138"/>
  <c r="U24"/>
  <c r="DV98"/>
  <c r="DR98"/>
  <c r="DN98"/>
  <c r="DU78"/>
  <c r="DQ78"/>
  <c r="DM78"/>
  <c r="DC78"/>
  <c r="CY78"/>
  <c r="CU78"/>
  <c r="DC98"/>
  <c r="CY98"/>
  <c r="CU98"/>
  <c r="DB78"/>
  <c r="CX78"/>
  <c r="CT78"/>
  <c r="CJ78"/>
  <c r="CF78"/>
  <c r="CB78"/>
  <c r="BQ78"/>
  <c r="BM78"/>
  <c r="BI78"/>
  <c r="AW98"/>
  <c r="AO98"/>
  <c r="AT98"/>
  <c r="AX78"/>
  <c r="AP78"/>
  <c r="AA98"/>
  <c r="L98"/>
  <c r="H98"/>
  <c r="D98"/>
  <c r="Z78"/>
  <c r="AS78"/>
  <c r="Z98"/>
  <c r="AA78"/>
  <c r="DX137"/>
  <c r="DW97"/>
  <c r="DE137"/>
  <c r="DD97"/>
  <c r="CK97"/>
  <c r="CL137"/>
  <c r="AY97"/>
  <c r="AZ137"/>
  <c r="BR177"/>
  <c r="BS117"/>
  <c r="BR77"/>
  <c r="BR157"/>
  <c r="AY77"/>
  <c r="AZ117"/>
  <c r="N137"/>
  <c r="M97"/>
  <c r="E118"/>
  <c r="I118"/>
  <c r="M118"/>
  <c r="D118"/>
  <c r="H118"/>
  <c r="L118"/>
  <c r="B24"/>
  <c r="M78"/>
  <c r="I78"/>
  <c r="E78"/>
  <c r="N78"/>
  <c r="J78"/>
  <c r="F78"/>
  <c r="N136"/>
  <c r="M96"/>
  <c r="BR156"/>
  <c r="AY76"/>
  <c r="AZ116"/>
  <c r="BS116"/>
  <c r="BR76"/>
  <c r="BR96"/>
  <c r="BS136"/>
  <c r="DE116"/>
  <c r="DD76"/>
  <c r="AY96"/>
  <c r="AZ136"/>
  <c r="BR176"/>
  <c r="AY95"/>
  <c r="AZ135"/>
  <c r="BR175"/>
  <c r="N135"/>
  <c r="M95"/>
  <c r="BR155"/>
  <c r="AY75"/>
  <c r="AZ115"/>
  <c r="BS115"/>
  <c r="BR75"/>
  <c r="BR95"/>
  <c r="BS135"/>
  <c r="DE115"/>
  <c r="DD75"/>
  <c r="N114"/>
  <c r="M74"/>
  <c r="AG134"/>
  <c r="AY174"/>
  <c r="AF94"/>
  <c r="AY154"/>
  <c r="AF74"/>
  <c r="AG114"/>
  <c r="BS114"/>
  <c r="BR74"/>
  <c r="BR94"/>
  <c r="BS134"/>
  <c r="DE114"/>
  <c r="DD74"/>
  <c r="N133"/>
  <c r="M93"/>
  <c r="BR153"/>
  <c r="AY73"/>
  <c r="AZ113"/>
  <c r="AY93"/>
  <c r="AZ133"/>
  <c r="BR173"/>
  <c r="CL113"/>
  <c r="CK73"/>
  <c r="CK93"/>
  <c r="CL133"/>
  <c r="DE133"/>
  <c r="DD93"/>
  <c r="N132"/>
  <c r="M92"/>
  <c r="BR152"/>
  <c r="AY72"/>
  <c r="AZ112"/>
  <c r="AY92"/>
  <c r="AZ132"/>
  <c r="BR172"/>
  <c r="CL112"/>
  <c r="CK72"/>
  <c r="CK92"/>
  <c r="CL132"/>
  <c r="DE132"/>
  <c r="DD92"/>
  <c r="N131"/>
  <c r="M91"/>
  <c r="BR151"/>
  <c r="AY71"/>
  <c r="AZ111"/>
  <c r="AY91"/>
  <c r="AZ131"/>
  <c r="BR171"/>
  <c r="CL111"/>
  <c r="CK71"/>
  <c r="CK91"/>
  <c r="CL131"/>
  <c r="DE131"/>
  <c r="DD91"/>
  <c r="AY90"/>
  <c r="AZ130"/>
  <c r="BR170"/>
  <c r="BS110"/>
  <c r="BR70"/>
  <c r="BR90"/>
  <c r="BS130"/>
  <c r="DE110"/>
  <c r="DD70"/>
  <c r="AG130"/>
  <c r="AY170"/>
  <c r="AF90"/>
  <c r="N110"/>
  <c r="M70"/>
  <c r="N129"/>
  <c r="M89"/>
  <c r="BR149"/>
  <c r="AY69"/>
  <c r="AZ109"/>
  <c r="AY89"/>
  <c r="AZ129"/>
  <c r="BR169"/>
  <c r="CL109"/>
  <c r="CK69"/>
  <c r="CK89"/>
  <c r="CL129"/>
  <c r="DE129"/>
  <c r="DD89"/>
  <c r="DX116"/>
  <c r="DW76"/>
  <c r="DW75"/>
  <c r="DX115"/>
  <c r="DX114"/>
  <c r="DW74"/>
  <c r="DX113"/>
  <c r="DW73"/>
  <c r="DX112"/>
  <c r="DW72"/>
  <c r="DX111"/>
  <c r="DW71"/>
  <c r="DX110"/>
  <c r="DW70"/>
  <c r="DX109"/>
  <c r="DW69"/>
  <c r="DV97"/>
  <c r="DR97"/>
  <c r="DN97"/>
  <c r="DU77"/>
  <c r="DQ77"/>
  <c r="DM77"/>
  <c r="DB97"/>
  <c r="CX97"/>
  <c r="CT97"/>
  <c r="CI97"/>
  <c r="CE97"/>
  <c r="CA97"/>
  <c r="BP97"/>
  <c r="BL97"/>
  <c r="BH97"/>
  <c r="CJ97"/>
  <c r="CF97"/>
  <c r="CB97"/>
  <c r="CI77"/>
  <c r="CE77"/>
  <c r="CA77"/>
  <c r="BQ97"/>
  <c r="BM97"/>
  <c r="BI97"/>
  <c r="BP77"/>
  <c r="BL77"/>
  <c r="BH77"/>
  <c r="AX97"/>
  <c r="AP97"/>
  <c r="AX77"/>
  <c r="AP77"/>
  <c r="AE97"/>
  <c r="W97"/>
  <c r="L97"/>
  <c r="H97"/>
  <c r="D97"/>
  <c r="Z77"/>
  <c r="AW77"/>
  <c r="AO77"/>
  <c r="AD97"/>
  <c r="V97"/>
  <c r="K97"/>
  <c r="G97"/>
  <c r="C97"/>
  <c r="AA77"/>
  <c r="K77"/>
  <c r="G77"/>
  <c r="L77"/>
  <c r="H77"/>
  <c r="D77"/>
  <c r="DT97"/>
  <c r="DP97"/>
  <c r="DS77"/>
  <c r="DO77"/>
  <c r="CZ97"/>
  <c r="CV97"/>
  <c r="CG97"/>
  <c r="CC97"/>
  <c r="BN97"/>
  <c r="BJ97"/>
  <c r="AR97"/>
  <c r="AV77"/>
  <c r="AC97"/>
  <c r="J97"/>
  <c r="F97"/>
  <c r="AB77"/>
  <c r="AU97"/>
  <c r="AU77"/>
  <c r="X97"/>
  <c r="Y77"/>
  <c r="AF136"/>
  <c r="R54"/>
  <c r="AI55"/>
  <c r="AI56"/>
  <c r="AI57"/>
  <c r="AI58"/>
  <c r="AI59"/>
  <c r="AI60"/>
  <c r="AI61"/>
  <c r="AJ54"/>
  <c r="DF12"/>
  <c r="CM12"/>
  <c r="BT12"/>
  <c r="BA12"/>
  <c r="AH12"/>
  <c r="O109" l="1"/>
  <c r="DF109"/>
  <c r="BT129"/>
  <c r="BT109"/>
  <c r="DF130"/>
  <c r="AH110"/>
  <c r="DF131"/>
  <c r="BA111"/>
  <c r="O131"/>
  <c r="DF132"/>
  <c r="BA112"/>
  <c r="O132"/>
  <c r="BT133"/>
  <c r="BT113"/>
  <c r="O114"/>
  <c r="DF114"/>
  <c r="AH114"/>
  <c r="AH134"/>
  <c r="BA135"/>
  <c r="DF115"/>
  <c r="BA115"/>
  <c r="O135"/>
  <c r="CM136"/>
  <c r="CM116"/>
  <c r="AH136"/>
  <c r="O116"/>
  <c r="DF137"/>
  <c r="BT117"/>
  <c r="DF138"/>
  <c r="DF118"/>
  <c r="BA138"/>
  <c r="CM118"/>
  <c r="AH138"/>
  <c r="O138"/>
  <c r="E119"/>
  <c r="I119"/>
  <c r="M119"/>
  <c r="D119"/>
  <c r="H119"/>
  <c r="L119"/>
  <c r="B25"/>
  <c r="N79"/>
  <c r="J79"/>
  <c r="F79"/>
  <c r="Z119"/>
  <c r="AR159"/>
  <c r="AD119"/>
  <c r="AV159"/>
  <c r="AZ159"/>
  <c r="F139"/>
  <c r="J139"/>
  <c r="N139"/>
  <c r="Y139"/>
  <c r="AQ179"/>
  <c r="AC139"/>
  <c r="AU179"/>
  <c r="AG139"/>
  <c r="AY179"/>
  <c r="BJ159"/>
  <c r="AR119"/>
  <c r="BN159"/>
  <c r="AV119"/>
  <c r="BR159"/>
  <c r="AZ119"/>
  <c r="Y119"/>
  <c r="AQ159"/>
  <c r="AC119"/>
  <c r="AU159"/>
  <c r="AG119"/>
  <c r="AY159"/>
  <c r="G139"/>
  <c r="K139"/>
  <c r="Z139"/>
  <c r="AR179"/>
  <c r="AD139"/>
  <c r="AV179"/>
  <c r="AZ179"/>
  <c r="AS119"/>
  <c r="BK159"/>
  <c r="AW119"/>
  <c r="BO159"/>
  <c r="BS159"/>
  <c r="BK179"/>
  <c r="AS139"/>
  <c r="BO179"/>
  <c r="AW139"/>
  <c r="BS179"/>
  <c r="BK119"/>
  <c r="BO119"/>
  <c r="BS119"/>
  <c r="BL139"/>
  <c r="BP139"/>
  <c r="CD119"/>
  <c r="CH119"/>
  <c r="CL119"/>
  <c r="CE139"/>
  <c r="CI139"/>
  <c r="AR139"/>
  <c r="BJ179"/>
  <c r="AV139"/>
  <c r="BN179"/>
  <c r="AZ139"/>
  <c r="BR179"/>
  <c r="BL119"/>
  <c r="BP119"/>
  <c r="BK139"/>
  <c r="BO139"/>
  <c r="BS139"/>
  <c r="CE119"/>
  <c r="CI119"/>
  <c r="CD139"/>
  <c r="CH139"/>
  <c r="CW119"/>
  <c r="DA119"/>
  <c r="DE119"/>
  <c r="CX139"/>
  <c r="DB139"/>
  <c r="CL139"/>
  <c r="CX119"/>
  <c r="DB119"/>
  <c r="CW139"/>
  <c r="DA139"/>
  <c r="DE139"/>
  <c r="DP119"/>
  <c r="DT119"/>
  <c r="DX119"/>
  <c r="DQ139"/>
  <c r="DU139"/>
  <c r="DQ119"/>
  <c r="DU119"/>
  <c r="DP139"/>
  <c r="DT139"/>
  <c r="DX139"/>
  <c r="AH117"/>
  <c r="AZ157"/>
  <c r="AG77"/>
  <c r="AH137"/>
  <c r="AZ177"/>
  <c r="AG97"/>
  <c r="BS177"/>
  <c r="BA137"/>
  <c r="AZ97"/>
  <c r="CM137"/>
  <c r="CL97"/>
  <c r="CM117"/>
  <c r="CL77"/>
  <c r="DF117"/>
  <c r="DE77"/>
  <c r="AZ156"/>
  <c r="AG76"/>
  <c r="AH116"/>
  <c r="AZ176"/>
  <c r="AG96"/>
  <c r="BS176"/>
  <c r="BA136"/>
  <c r="AZ96"/>
  <c r="CL96"/>
  <c r="CL76"/>
  <c r="DF116"/>
  <c r="DE76"/>
  <c r="N75"/>
  <c r="O115"/>
  <c r="N95"/>
  <c r="BS155"/>
  <c r="AZ75"/>
  <c r="BT135"/>
  <c r="BS95"/>
  <c r="BT115"/>
  <c r="BS75"/>
  <c r="DF135"/>
  <c r="DE95"/>
  <c r="N74"/>
  <c r="BS174"/>
  <c r="BA134"/>
  <c r="AZ94"/>
  <c r="AZ174"/>
  <c r="AG94"/>
  <c r="BT134"/>
  <c r="BS94"/>
  <c r="BT114"/>
  <c r="BS74"/>
  <c r="DF134"/>
  <c r="DE94"/>
  <c r="AH113"/>
  <c r="AZ153"/>
  <c r="AG73"/>
  <c r="O133"/>
  <c r="N93"/>
  <c r="BA113"/>
  <c r="BS153"/>
  <c r="AZ73"/>
  <c r="CM133"/>
  <c r="CL93"/>
  <c r="CM113"/>
  <c r="CL73"/>
  <c r="DF113"/>
  <c r="DE73"/>
  <c r="AZ152"/>
  <c r="AG72"/>
  <c r="AH112"/>
  <c r="N92"/>
  <c r="BS152"/>
  <c r="AZ72"/>
  <c r="CM132"/>
  <c r="CL92"/>
  <c r="CM112"/>
  <c r="CL72"/>
  <c r="DF112"/>
  <c r="DE72"/>
  <c r="AH111"/>
  <c r="AZ151"/>
  <c r="AG71"/>
  <c r="N91"/>
  <c r="BS151"/>
  <c r="AZ71"/>
  <c r="CM131"/>
  <c r="CL91"/>
  <c r="CM111"/>
  <c r="CL71"/>
  <c r="DF111"/>
  <c r="DE71"/>
  <c r="BA110"/>
  <c r="BS150"/>
  <c r="AZ70"/>
  <c r="BT130"/>
  <c r="BS90"/>
  <c r="BT110"/>
  <c r="BS70"/>
  <c r="DE90"/>
  <c r="AZ150"/>
  <c r="AG70"/>
  <c r="N70"/>
  <c r="O110"/>
  <c r="AH109"/>
  <c r="AZ149"/>
  <c r="AG69"/>
  <c r="O129"/>
  <c r="N89"/>
  <c r="BA109"/>
  <c r="BS149"/>
  <c r="AZ69"/>
  <c r="CM129"/>
  <c r="CL89"/>
  <c r="CM109"/>
  <c r="CL69"/>
  <c r="N69"/>
  <c r="DX78"/>
  <c r="DE78"/>
  <c r="CL78"/>
  <c r="CM138"/>
  <c r="CL98"/>
  <c r="BS178"/>
  <c r="AZ98"/>
  <c r="AZ178"/>
  <c r="AG98"/>
  <c r="AZ158"/>
  <c r="AG78"/>
  <c r="AH118"/>
  <c r="DX77"/>
  <c r="DX76"/>
  <c r="DX75"/>
  <c r="DX74"/>
  <c r="DX73"/>
  <c r="DX72"/>
  <c r="DX71"/>
  <c r="DX70"/>
  <c r="DX69"/>
  <c r="O119"/>
  <c r="K78"/>
  <c r="G78"/>
  <c r="C78"/>
  <c r="L78"/>
  <c r="H78"/>
  <c r="D78"/>
  <c r="N109"/>
  <c r="AG110"/>
  <c r="DE111"/>
  <c r="DE112"/>
  <c r="DE113"/>
  <c r="DE134"/>
  <c r="AZ134"/>
  <c r="DE135"/>
  <c r="N115"/>
  <c r="CL116"/>
  <c r="AG136"/>
  <c r="AG117"/>
  <c r="CL117"/>
  <c r="DE117"/>
  <c r="DW98"/>
  <c r="DS98"/>
  <c r="DO98"/>
  <c r="DT78"/>
  <c r="DP78"/>
  <c r="DX118"/>
  <c r="DD98"/>
  <c r="CZ98"/>
  <c r="CV98"/>
  <c r="DE118"/>
  <c r="CK98"/>
  <c r="CG98"/>
  <c r="CC98"/>
  <c r="BR98"/>
  <c r="BN98"/>
  <c r="BJ98"/>
  <c r="AZ138"/>
  <c r="AU98"/>
  <c r="CH98"/>
  <c r="CD98"/>
  <c r="CK78"/>
  <c r="CG78"/>
  <c r="CC78"/>
  <c r="BO98"/>
  <c r="BK98"/>
  <c r="BR78"/>
  <c r="BN78"/>
  <c r="BJ78"/>
  <c r="AV98"/>
  <c r="AV78"/>
  <c r="Y98"/>
  <c r="J98"/>
  <c r="F98"/>
  <c r="AF78"/>
  <c r="AG118"/>
  <c r="X78"/>
  <c r="AY78"/>
  <c r="AQ78"/>
  <c r="AF98"/>
  <c r="AG138"/>
  <c r="X98"/>
  <c r="AC78"/>
  <c r="DY116"/>
  <c r="G119"/>
  <c r="K119"/>
  <c r="E79"/>
  <c r="F119"/>
  <c r="I79"/>
  <c r="J119"/>
  <c r="M79"/>
  <c r="N119"/>
  <c r="AP159"/>
  <c r="X119"/>
  <c r="AT159"/>
  <c r="AB119"/>
  <c r="AX159"/>
  <c r="AF119"/>
  <c r="D139"/>
  <c r="H139"/>
  <c r="L139"/>
  <c r="AO179"/>
  <c r="W139"/>
  <c r="AS179"/>
  <c r="AA139"/>
  <c r="AW179"/>
  <c r="AE139"/>
  <c r="BH159"/>
  <c r="AP119"/>
  <c r="BL159"/>
  <c r="AT119"/>
  <c r="BP159"/>
  <c r="AX119"/>
  <c r="AO159"/>
  <c r="W119"/>
  <c r="AS159"/>
  <c r="AA119"/>
  <c r="AW159"/>
  <c r="AE119"/>
  <c r="E139"/>
  <c r="I139"/>
  <c r="M139"/>
  <c r="AP179"/>
  <c r="X139"/>
  <c r="AT179"/>
  <c r="AB139"/>
  <c r="AF139"/>
  <c r="AX179"/>
  <c r="AQ119"/>
  <c r="BI159"/>
  <c r="AU119"/>
  <c r="BM159"/>
  <c r="AY119"/>
  <c r="BQ159"/>
  <c r="BI179"/>
  <c r="AQ139"/>
  <c r="BM179"/>
  <c r="AU139"/>
  <c r="BQ179"/>
  <c r="AY139"/>
  <c r="BI119"/>
  <c r="BM119"/>
  <c r="BQ119"/>
  <c r="BJ139"/>
  <c r="BN139"/>
  <c r="BR139"/>
  <c r="CB119"/>
  <c r="CF119"/>
  <c r="CJ119"/>
  <c r="CC139"/>
  <c r="CG139"/>
  <c r="AP139"/>
  <c r="BH179"/>
  <c r="AT139"/>
  <c r="BL179"/>
  <c r="AX139"/>
  <c r="BP179"/>
  <c r="BJ119"/>
  <c r="BN119"/>
  <c r="BR119"/>
  <c r="BI139"/>
  <c r="BM139"/>
  <c r="BQ139"/>
  <c r="CC119"/>
  <c r="CG119"/>
  <c r="CK119"/>
  <c r="CB139"/>
  <c r="CF139"/>
  <c r="CK139"/>
  <c r="CU119"/>
  <c r="CY119"/>
  <c r="DC119"/>
  <c r="CV139"/>
  <c r="CZ139"/>
  <c r="DD139"/>
  <c r="CJ139"/>
  <c r="CV119"/>
  <c r="CZ119"/>
  <c r="DD119"/>
  <c r="CU139"/>
  <c r="CY139"/>
  <c r="DC139"/>
  <c r="DN119"/>
  <c r="DR119"/>
  <c r="DV119"/>
  <c r="DO139"/>
  <c r="DS139"/>
  <c r="DW139"/>
  <c r="DO119"/>
  <c r="DS119"/>
  <c r="DW119"/>
  <c r="DN139"/>
  <c r="DR139"/>
  <c r="DV139"/>
  <c r="U25"/>
  <c r="DW99"/>
  <c r="DS99"/>
  <c r="DO99"/>
  <c r="DX79"/>
  <c r="DT79"/>
  <c r="DP79"/>
  <c r="DE79"/>
  <c r="DA79"/>
  <c r="CW79"/>
  <c r="DE99"/>
  <c r="DA99"/>
  <c r="CW99"/>
  <c r="DD79"/>
  <c r="CZ79"/>
  <c r="CV79"/>
  <c r="CL99"/>
  <c r="CL79"/>
  <c r="CH79"/>
  <c r="CD79"/>
  <c r="BS79"/>
  <c r="BO79"/>
  <c r="BK79"/>
  <c r="AY99"/>
  <c r="AQ99"/>
  <c r="AV99"/>
  <c r="AZ79"/>
  <c r="AR79"/>
  <c r="AC99"/>
  <c r="N99"/>
  <c r="J99"/>
  <c r="F99"/>
  <c r="AF79"/>
  <c r="X79"/>
  <c r="AY79"/>
  <c r="AQ79"/>
  <c r="AF99"/>
  <c r="X99"/>
  <c r="AC79"/>
  <c r="O137"/>
  <c r="N97"/>
  <c r="BA117"/>
  <c r="BS157"/>
  <c r="AZ77"/>
  <c r="BT137"/>
  <c r="BS97"/>
  <c r="BS77"/>
  <c r="DE97"/>
  <c r="N77"/>
  <c r="O117"/>
  <c r="O136"/>
  <c r="N96"/>
  <c r="BA116"/>
  <c r="BS156"/>
  <c r="AZ76"/>
  <c r="BT136"/>
  <c r="BS96"/>
  <c r="BT116"/>
  <c r="BS76"/>
  <c r="DF136"/>
  <c r="DE96"/>
  <c r="N76"/>
  <c r="AH115"/>
  <c r="AZ155"/>
  <c r="AG75"/>
  <c r="AH135"/>
  <c r="AZ175"/>
  <c r="AG95"/>
  <c r="BS175"/>
  <c r="AZ95"/>
  <c r="CM135"/>
  <c r="CL95"/>
  <c r="CM115"/>
  <c r="CL75"/>
  <c r="DE75"/>
  <c r="AZ154"/>
  <c r="AG74"/>
  <c r="O134"/>
  <c r="N94"/>
  <c r="BA114"/>
  <c r="BS154"/>
  <c r="AZ74"/>
  <c r="CM134"/>
  <c r="CL94"/>
  <c r="CM114"/>
  <c r="CL74"/>
  <c r="DE74"/>
  <c r="BS173"/>
  <c r="BA133"/>
  <c r="AZ93"/>
  <c r="AH133"/>
  <c r="AZ173"/>
  <c r="AG93"/>
  <c r="BS93"/>
  <c r="BS73"/>
  <c r="DF133"/>
  <c r="DE93"/>
  <c r="N73"/>
  <c r="O113"/>
  <c r="BS172"/>
  <c r="BA132"/>
  <c r="AZ92"/>
  <c r="AZ172"/>
  <c r="AG92"/>
  <c r="AH132"/>
  <c r="BT132"/>
  <c r="BS92"/>
  <c r="BT112"/>
  <c r="BS72"/>
  <c r="DE92"/>
  <c r="N72"/>
  <c r="O112"/>
  <c r="BS171"/>
  <c r="BA131"/>
  <c r="AZ91"/>
  <c r="AH131"/>
  <c r="AZ171"/>
  <c r="AG91"/>
  <c r="BT131"/>
  <c r="BS91"/>
  <c r="BT111"/>
  <c r="BS71"/>
  <c r="DE91"/>
  <c r="N71"/>
  <c r="O111"/>
  <c r="AZ170"/>
  <c r="AG90"/>
  <c r="AH130"/>
  <c r="CM130"/>
  <c r="CL90"/>
  <c r="CM110"/>
  <c r="CL70"/>
  <c r="DF110"/>
  <c r="DE70"/>
  <c r="O130"/>
  <c r="N90"/>
  <c r="BS170"/>
  <c r="BA130"/>
  <c r="AZ90"/>
  <c r="BS169"/>
  <c r="BA129"/>
  <c r="AZ89"/>
  <c r="AH129"/>
  <c r="AZ169"/>
  <c r="AG89"/>
  <c r="BS89"/>
  <c r="BS69"/>
  <c r="DF129"/>
  <c r="DE89"/>
  <c r="DE69"/>
  <c r="DY138"/>
  <c r="DX98"/>
  <c r="DE98"/>
  <c r="BT118"/>
  <c r="BS78"/>
  <c r="BT138"/>
  <c r="BS98"/>
  <c r="BA118"/>
  <c r="BS158"/>
  <c r="AZ78"/>
  <c r="N98"/>
  <c r="DX97"/>
  <c r="DY137"/>
  <c r="DY136"/>
  <c r="DX96"/>
  <c r="DX95"/>
  <c r="DY135"/>
  <c r="DY134"/>
  <c r="DX94"/>
  <c r="DX93"/>
  <c r="DY133"/>
  <c r="DY132"/>
  <c r="DX92"/>
  <c r="DX91"/>
  <c r="DY131"/>
  <c r="DY130"/>
  <c r="DX90"/>
  <c r="DX89"/>
  <c r="DY129"/>
  <c r="BA119"/>
  <c r="BA139"/>
  <c r="DY139"/>
  <c r="DU98"/>
  <c r="DQ98"/>
  <c r="DM98"/>
  <c r="DV78"/>
  <c r="DR78"/>
  <c r="DN78"/>
  <c r="DB98"/>
  <c r="CX98"/>
  <c r="CT98"/>
  <c r="CI98"/>
  <c r="CE98"/>
  <c r="CA98"/>
  <c r="BP98"/>
  <c r="BL98"/>
  <c r="BH98"/>
  <c r="AS98"/>
  <c r="CJ98"/>
  <c r="CF98"/>
  <c r="CB98"/>
  <c r="CI78"/>
  <c r="CE78"/>
  <c r="CA78"/>
  <c r="BQ98"/>
  <c r="BM98"/>
  <c r="BI98"/>
  <c r="BP78"/>
  <c r="BL78"/>
  <c r="BH78"/>
  <c r="AX98"/>
  <c r="AP98"/>
  <c r="AT78"/>
  <c r="AE98"/>
  <c r="W98"/>
  <c r="AD78"/>
  <c r="V78"/>
  <c r="AW78"/>
  <c r="AO78"/>
  <c r="AD98"/>
  <c r="V98"/>
  <c r="K98"/>
  <c r="G98"/>
  <c r="C98"/>
  <c r="AE78"/>
  <c r="W78"/>
  <c r="BS129"/>
  <c r="AG109"/>
  <c r="AZ110"/>
  <c r="N130"/>
  <c r="DE130"/>
  <c r="CL110"/>
  <c r="BS131"/>
  <c r="AG111"/>
  <c r="BS132"/>
  <c r="AG112"/>
  <c r="BS133"/>
  <c r="AG113"/>
  <c r="CL134"/>
  <c r="CL135"/>
  <c r="AG115"/>
  <c r="CL136"/>
  <c r="AG116"/>
  <c r="AG137"/>
  <c r="BS137"/>
  <c r="DX138"/>
  <c r="DT98"/>
  <c r="DP98"/>
  <c r="DW78"/>
  <c r="DS78"/>
  <c r="DO78"/>
  <c r="DE138"/>
  <c r="DA78"/>
  <c r="CW78"/>
  <c r="DA98"/>
  <c r="CW98"/>
  <c r="DD78"/>
  <c r="CZ78"/>
  <c r="CV78"/>
  <c r="CL138"/>
  <c r="CH78"/>
  <c r="CD78"/>
  <c r="BS138"/>
  <c r="BO78"/>
  <c r="BK78"/>
  <c r="AY98"/>
  <c r="AQ98"/>
  <c r="CL118"/>
  <c r="BS118"/>
  <c r="AR98"/>
  <c r="AR78"/>
  <c r="AC98"/>
  <c r="AB78"/>
  <c r="AZ118"/>
  <c r="AU78"/>
  <c r="AB98"/>
  <c r="M98"/>
  <c r="I98"/>
  <c r="E98"/>
  <c r="Y78"/>
  <c r="AJ55"/>
  <c r="AJ61"/>
  <c r="AJ56"/>
  <c r="AJ57"/>
  <c r="AJ58"/>
  <c r="AJ59"/>
  <c r="AJ60"/>
  <c r="AK54"/>
  <c r="DG12"/>
  <c r="CN12"/>
  <c r="BU12"/>
  <c r="BB12"/>
  <c r="AI12"/>
  <c r="DZ109" l="1"/>
  <c r="DZ110"/>
  <c r="DZ111"/>
  <c r="DZ112"/>
  <c r="DZ113"/>
  <c r="DZ114"/>
  <c r="DZ116"/>
  <c r="DZ117"/>
  <c r="DZ118"/>
  <c r="DZ119"/>
  <c r="DY79"/>
  <c r="CM99"/>
  <c r="BT99"/>
  <c r="CM79"/>
  <c r="BA159"/>
  <c r="AH79"/>
  <c r="BA179"/>
  <c r="AH99"/>
  <c r="X120"/>
  <c r="AP160"/>
  <c r="AB120"/>
  <c r="AT160"/>
  <c r="AF120"/>
  <c r="AX160"/>
  <c r="D140"/>
  <c r="H140"/>
  <c r="L140"/>
  <c r="AO180"/>
  <c r="W140"/>
  <c r="AS180"/>
  <c r="AA140"/>
  <c r="AW180"/>
  <c r="AE140"/>
  <c r="BA180"/>
  <c r="BH160"/>
  <c r="AP120"/>
  <c r="BL160"/>
  <c r="AT120"/>
  <c r="BP160"/>
  <c r="AX120"/>
  <c r="BT160"/>
  <c r="AO160"/>
  <c r="W120"/>
  <c r="AS160"/>
  <c r="AA120"/>
  <c r="AW160"/>
  <c r="AE120"/>
  <c r="BA160"/>
  <c r="E140"/>
  <c r="I140"/>
  <c r="M140"/>
  <c r="X140"/>
  <c r="AP180"/>
  <c r="AB140"/>
  <c r="AT180"/>
  <c r="AF140"/>
  <c r="AX180"/>
  <c r="AQ120"/>
  <c r="BI160"/>
  <c r="AU120"/>
  <c r="BM160"/>
  <c r="AY120"/>
  <c r="BQ160"/>
  <c r="BI180"/>
  <c r="AQ140"/>
  <c r="BM180"/>
  <c r="AU140"/>
  <c r="BQ180"/>
  <c r="AY140"/>
  <c r="BI120"/>
  <c r="BM120"/>
  <c r="BQ120"/>
  <c r="BJ140"/>
  <c r="BN140"/>
  <c r="BR140"/>
  <c r="CB120"/>
  <c r="CF120"/>
  <c r="CJ120"/>
  <c r="AP140"/>
  <c r="BH180"/>
  <c r="AT140"/>
  <c r="BL180"/>
  <c r="AX140"/>
  <c r="BP180"/>
  <c r="BT180"/>
  <c r="BJ120"/>
  <c r="BN120"/>
  <c r="BR120"/>
  <c r="BI140"/>
  <c r="BM140"/>
  <c r="BQ140"/>
  <c r="CC120"/>
  <c r="CG120"/>
  <c r="CK120"/>
  <c r="CC140"/>
  <c r="CG140"/>
  <c r="CK140"/>
  <c r="CU120"/>
  <c r="CY120"/>
  <c r="DC120"/>
  <c r="CV140"/>
  <c r="CZ140"/>
  <c r="DD140"/>
  <c r="CB140"/>
  <c r="CF140"/>
  <c r="CJ140"/>
  <c r="CV120"/>
  <c r="CZ120"/>
  <c r="DD120"/>
  <c r="CU140"/>
  <c r="CY140"/>
  <c r="DC140"/>
  <c r="DN120"/>
  <c r="DR120"/>
  <c r="DV120"/>
  <c r="DO140"/>
  <c r="DS140"/>
  <c r="DW140"/>
  <c r="DO120"/>
  <c r="DS120"/>
  <c r="DW120"/>
  <c r="DN140"/>
  <c r="DR140"/>
  <c r="DV140"/>
  <c r="U26"/>
  <c r="DW100"/>
  <c r="DS100"/>
  <c r="DO100"/>
  <c r="DX80"/>
  <c r="DT80"/>
  <c r="DP80"/>
  <c r="DX100"/>
  <c r="DT100"/>
  <c r="DP100"/>
  <c r="DD80"/>
  <c r="CZ80"/>
  <c r="CV80"/>
  <c r="CL80"/>
  <c r="CH80"/>
  <c r="CD80"/>
  <c r="BR100"/>
  <c r="BN100"/>
  <c r="BJ100"/>
  <c r="AU100"/>
  <c r="BS100"/>
  <c r="BO100"/>
  <c r="BK100"/>
  <c r="BR80"/>
  <c r="BN80"/>
  <c r="BJ80"/>
  <c r="AZ100"/>
  <c r="AR100"/>
  <c r="AV80"/>
  <c r="AG100"/>
  <c r="Y100"/>
  <c r="AB80"/>
  <c r="BA80"/>
  <c r="AY80"/>
  <c r="AS80"/>
  <c r="AQ80"/>
  <c r="AD100"/>
  <c r="AB100"/>
  <c r="V100"/>
  <c r="O100"/>
  <c r="M100"/>
  <c r="K100"/>
  <c r="I100"/>
  <c r="G100"/>
  <c r="E100"/>
  <c r="C100"/>
  <c r="AE80"/>
  <c r="AC80"/>
  <c r="W80"/>
  <c r="DY98"/>
  <c r="DZ138"/>
  <c r="DZ137"/>
  <c r="DY97"/>
  <c r="DY96"/>
  <c r="DZ136"/>
  <c r="DZ135"/>
  <c r="DY95"/>
  <c r="DY94"/>
  <c r="DZ134"/>
  <c r="DZ133"/>
  <c r="DY93"/>
  <c r="DY92"/>
  <c r="DZ132"/>
  <c r="DZ131"/>
  <c r="DY91"/>
  <c r="DY90"/>
  <c r="DZ130"/>
  <c r="DZ129"/>
  <c r="DY89"/>
  <c r="E120"/>
  <c r="I120"/>
  <c r="M120"/>
  <c r="D120"/>
  <c r="H120"/>
  <c r="L120"/>
  <c r="P120"/>
  <c r="B26"/>
  <c r="N80"/>
  <c r="J80"/>
  <c r="F80"/>
  <c r="BA178"/>
  <c r="AH98"/>
  <c r="BA158"/>
  <c r="AH78"/>
  <c r="CM78"/>
  <c r="BT98"/>
  <c r="DF78"/>
  <c r="O78"/>
  <c r="O118"/>
  <c r="O97"/>
  <c r="BT157"/>
  <c r="BA77"/>
  <c r="BT77"/>
  <c r="BA97"/>
  <c r="BT177"/>
  <c r="CM97"/>
  <c r="DF97"/>
  <c r="O76"/>
  <c r="BA176"/>
  <c r="AH96"/>
  <c r="BA156"/>
  <c r="AH76"/>
  <c r="CM76"/>
  <c r="CM96"/>
  <c r="DF96"/>
  <c r="O95"/>
  <c r="BT155"/>
  <c r="BA75"/>
  <c r="BT75"/>
  <c r="BT95"/>
  <c r="DF75"/>
  <c r="BA95"/>
  <c r="BT175"/>
  <c r="BA174"/>
  <c r="AH94"/>
  <c r="BA154"/>
  <c r="AH74"/>
  <c r="BT74"/>
  <c r="BT94"/>
  <c r="DF74"/>
  <c r="O74"/>
  <c r="BA173"/>
  <c r="AH93"/>
  <c r="BA153"/>
  <c r="AH73"/>
  <c r="BT73"/>
  <c r="BT93"/>
  <c r="DF73"/>
  <c r="O73"/>
  <c r="O92"/>
  <c r="BT152"/>
  <c r="BA72"/>
  <c r="BA92"/>
  <c r="BT172"/>
  <c r="CM72"/>
  <c r="CM92"/>
  <c r="DF92"/>
  <c r="O91"/>
  <c r="BT151"/>
  <c r="BA71"/>
  <c r="BA91"/>
  <c r="BT171"/>
  <c r="CM71"/>
  <c r="CM91"/>
  <c r="DF91"/>
  <c r="BT150"/>
  <c r="BA70"/>
  <c r="BA150"/>
  <c r="AH70"/>
  <c r="CM70"/>
  <c r="CM90"/>
  <c r="DF90"/>
  <c r="O90"/>
  <c r="BA169"/>
  <c r="AH89"/>
  <c r="BA149"/>
  <c r="AH69"/>
  <c r="BT69"/>
  <c r="BT89"/>
  <c r="DF69"/>
  <c r="O69"/>
  <c r="CN120"/>
  <c r="DV99"/>
  <c r="DR99"/>
  <c r="DN99"/>
  <c r="DU79"/>
  <c r="DQ79"/>
  <c r="DM79"/>
  <c r="DB99"/>
  <c r="CX99"/>
  <c r="CT99"/>
  <c r="CI99"/>
  <c r="CE99"/>
  <c r="CA99"/>
  <c r="BP99"/>
  <c r="BL99"/>
  <c r="BH99"/>
  <c r="AS99"/>
  <c r="CF99"/>
  <c r="CB99"/>
  <c r="CI79"/>
  <c r="CE79"/>
  <c r="CA79"/>
  <c r="BQ99"/>
  <c r="BM99"/>
  <c r="BI99"/>
  <c r="BP79"/>
  <c r="BL79"/>
  <c r="BH79"/>
  <c r="AX99"/>
  <c r="AP99"/>
  <c r="AT79"/>
  <c r="AE99"/>
  <c r="AA99"/>
  <c r="AD79"/>
  <c r="V79"/>
  <c r="AW79"/>
  <c r="AO79"/>
  <c r="AD99"/>
  <c r="V99"/>
  <c r="K99"/>
  <c r="G99"/>
  <c r="C99"/>
  <c r="AA79"/>
  <c r="BT139"/>
  <c r="K79"/>
  <c r="G79"/>
  <c r="C79"/>
  <c r="D79"/>
  <c r="P109"/>
  <c r="DG129"/>
  <c r="CN109"/>
  <c r="P129"/>
  <c r="CN110"/>
  <c r="BU130"/>
  <c r="P110"/>
  <c r="P130"/>
  <c r="DG111"/>
  <c r="DG131"/>
  <c r="BU111"/>
  <c r="AI131"/>
  <c r="BB131"/>
  <c r="AI111"/>
  <c r="P111"/>
  <c r="DG132"/>
  <c r="BU112"/>
  <c r="AI132"/>
  <c r="BB132"/>
  <c r="P112"/>
  <c r="DG113"/>
  <c r="DG133"/>
  <c r="CN113"/>
  <c r="P133"/>
  <c r="DG114"/>
  <c r="DG134"/>
  <c r="CN114"/>
  <c r="P134"/>
  <c r="DG135"/>
  <c r="CN135"/>
  <c r="BU135"/>
  <c r="P135"/>
  <c r="AI115"/>
  <c r="P115"/>
  <c r="DG116"/>
  <c r="DG136"/>
  <c r="BU116"/>
  <c r="BB116"/>
  <c r="P116"/>
  <c r="DG117"/>
  <c r="DG137"/>
  <c r="CN117"/>
  <c r="AI137"/>
  <c r="P137"/>
  <c r="BU118"/>
  <c r="BB138"/>
  <c r="BB118"/>
  <c r="AI118"/>
  <c r="AI119"/>
  <c r="DZ139"/>
  <c r="DY99"/>
  <c r="DF99"/>
  <c r="DG139"/>
  <c r="DG119"/>
  <c r="DF79"/>
  <c r="BA99"/>
  <c r="BB139"/>
  <c r="BT179"/>
  <c r="BU119"/>
  <c r="BT79"/>
  <c r="BT159"/>
  <c r="BB119"/>
  <c r="BA79"/>
  <c r="P139"/>
  <c r="O99"/>
  <c r="AR160"/>
  <c r="Y80"/>
  <c r="Z120"/>
  <c r="AV160"/>
  <c r="AD120"/>
  <c r="AZ160"/>
  <c r="AG80"/>
  <c r="AH120"/>
  <c r="F140"/>
  <c r="J140"/>
  <c r="N140"/>
  <c r="Y140"/>
  <c r="AQ180"/>
  <c r="X100"/>
  <c r="AC140"/>
  <c r="AU180"/>
  <c r="AG140"/>
  <c r="AY180"/>
  <c r="AF100"/>
  <c r="BJ160"/>
  <c r="AR120"/>
  <c r="BN160"/>
  <c r="AU80"/>
  <c r="AV120"/>
  <c r="BR160"/>
  <c r="AZ120"/>
  <c r="Y120"/>
  <c r="AQ160"/>
  <c r="X80"/>
  <c r="AC120"/>
  <c r="AU160"/>
  <c r="AG120"/>
  <c r="AY160"/>
  <c r="AF80"/>
  <c r="G140"/>
  <c r="F100"/>
  <c r="K140"/>
  <c r="J100"/>
  <c r="O140"/>
  <c r="N100"/>
  <c r="Z140"/>
  <c r="AR180"/>
  <c r="AD140"/>
  <c r="AV180"/>
  <c r="AC100"/>
  <c r="AH140"/>
  <c r="AZ180"/>
  <c r="AS120"/>
  <c r="BK160"/>
  <c r="AR80"/>
  <c r="AW120"/>
  <c r="BO160"/>
  <c r="BA120"/>
  <c r="BS160"/>
  <c r="AZ80"/>
  <c r="BK180"/>
  <c r="AS140"/>
  <c r="BO180"/>
  <c r="AW140"/>
  <c r="AV100"/>
  <c r="BS180"/>
  <c r="BA140"/>
  <c r="BK120"/>
  <c r="BO120"/>
  <c r="BS120"/>
  <c r="BL140"/>
  <c r="BP140"/>
  <c r="BT140"/>
  <c r="CD120"/>
  <c r="CC80"/>
  <c r="CH120"/>
  <c r="CG80"/>
  <c r="CL120"/>
  <c r="CK80"/>
  <c r="AQ100"/>
  <c r="AR140"/>
  <c r="BJ180"/>
  <c r="AV140"/>
  <c r="BN180"/>
  <c r="AY100"/>
  <c r="AZ140"/>
  <c r="BR180"/>
  <c r="BL120"/>
  <c r="BK80"/>
  <c r="BP120"/>
  <c r="BO80"/>
  <c r="BT120"/>
  <c r="BS80"/>
  <c r="BK140"/>
  <c r="BO140"/>
  <c r="BS140"/>
  <c r="CE120"/>
  <c r="CI120"/>
  <c r="CM120"/>
  <c r="CE140"/>
  <c r="CD100"/>
  <c r="CI140"/>
  <c r="CH100"/>
  <c r="CM140"/>
  <c r="CL100"/>
  <c r="CW120"/>
  <c r="DA120"/>
  <c r="DE120"/>
  <c r="CX140"/>
  <c r="CW100"/>
  <c r="DB140"/>
  <c r="DA100"/>
  <c r="DF140"/>
  <c r="DE100"/>
  <c r="CC100"/>
  <c r="CD140"/>
  <c r="CG100"/>
  <c r="CH140"/>
  <c r="CK100"/>
  <c r="CL140"/>
  <c r="CX120"/>
  <c r="CW80"/>
  <c r="DB120"/>
  <c r="DA80"/>
  <c r="DF120"/>
  <c r="DE80"/>
  <c r="CV100"/>
  <c r="CW140"/>
  <c r="CZ100"/>
  <c r="DA140"/>
  <c r="DD100"/>
  <c r="DE140"/>
  <c r="DP120"/>
  <c r="DO80"/>
  <c r="DT120"/>
  <c r="DS80"/>
  <c r="DX120"/>
  <c r="DW80"/>
  <c r="DQ140"/>
  <c r="DU140"/>
  <c r="DY140"/>
  <c r="DQ120"/>
  <c r="DU120"/>
  <c r="DY120"/>
  <c r="DP140"/>
  <c r="DT140"/>
  <c r="DX140"/>
  <c r="DY78"/>
  <c r="DY77"/>
  <c r="DY76"/>
  <c r="DY75"/>
  <c r="DZ115"/>
  <c r="DY74"/>
  <c r="DY73"/>
  <c r="DY72"/>
  <c r="DY71"/>
  <c r="DY70"/>
  <c r="DY69"/>
  <c r="O79"/>
  <c r="P119"/>
  <c r="G120"/>
  <c r="K120"/>
  <c r="O120"/>
  <c r="E80"/>
  <c r="F120"/>
  <c r="I80"/>
  <c r="J120"/>
  <c r="M80"/>
  <c r="N120"/>
  <c r="P138"/>
  <c r="O98"/>
  <c r="BT158"/>
  <c r="BA78"/>
  <c r="BT78"/>
  <c r="BA98"/>
  <c r="BT178"/>
  <c r="CM98"/>
  <c r="CN138"/>
  <c r="DF98"/>
  <c r="DG138"/>
  <c r="O77"/>
  <c r="P117"/>
  <c r="BA177"/>
  <c r="AH97"/>
  <c r="BA157"/>
  <c r="AH77"/>
  <c r="AI117"/>
  <c r="CM77"/>
  <c r="BT97"/>
  <c r="BU137"/>
  <c r="DF77"/>
  <c r="BA96"/>
  <c r="BB136"/>
  <c r="BT176"/>
  <c r="P136"/>
  <c r="O96"/>
  <c r="BT156"/>
  <c r="BA76"/>
  <c r="BT76"/>
  <c r="BT96"/>
  <c r="BU136"/>
  <c r="DF76"/>
  <c r="O75"/>
  <c r="BA175"/>
  <c r="AH95"/>
  <c r="AI135"/>
  <c r="BA155"/>
  <c r="AH75"/>
  <c r="CN115"/>
  <c r="CM75"/>
  <c r="CM95"/>
  <c r="DF95"/>
  <c r="O94"/>
  <c r="BT154"/>
  <c r="BB114"/>
  <c r="BA74"/>
  <c r="BA94"/>
  <c r="BB134"/>
  <c r="BT174"/>
  <c r="CM74"/>
  <c r="CM94"/>
  <c r="CN134"/>
  <c r="DF94"/>
  <c r="O93"/>
  <c r="BT153"/>
  <c r="BB113"/>
  <c r="BA73"/>
  <c r="BA93"/>
  <c r="BB133"/>
  <c r="BT173"/>
  <c r="CM73"/>
  <c r="CM93"/>
  <c r="CN133"/>
  <c r="DF93"/>
  <c r="O72"/>
  <c r="BA172"/>
  <c r="AH92"/>
  <c r="AI112"/>
  <c r="BA152"/>
  <c r="AH72"/>
  <c r="BT72"/>
  <c r="BT92"/>
  <c r="BU132"/>
  <c r="DG112"/>
  <c r="DF72"/>
  <c r="O71"/>
  <c r="BA171"/>
  <c r="AH91"/>
  <c r="BA151"/>
  <c r="AH71"/>
  <c r="BT71"/>
  <c r="BT91"/>
  <c r="BU131"/>
  <c r="DF71"/>
  <c r="O70"/>
  <c r="BA90"/>
  <c r="BB130"/>
  <c r="BT170"/>
  <c r="BU110"/>
  <c r="BT70"/>
  <c r="BT90"/>
  <c r="DG110"/>
  <c r="DF70"/>
  <c r="BA170"/>
  <c r="AH90"/>
  <c r="AI130"/>
  <c r="O89"/>
  <c r="BT149"/>
  <c r="BB109"/>
  <c r="BA69"/>
  <c r="BA89"/>
  <c r="BB129"/>
  <c r="BT169"/>
  <c r="CM69"/>
  <c r="CM89"/>
  <c r="CN129"/>
  <c r="DF89"/>
  <c r="DU99"/>
  <c r="DQ99"/>
  <c r="DM99"/>
  <c r="DV79"/>
  <c r="DR79"/>
  <c r="DN79"/>
  <c r="DC79"/>
  <c r="CY79"/>
  <c r="CU79"/>
  <c r="DC99"/>
  <c r="CY99"/>
  <c r="CU99"/>
  <c r="DB79"/>
  <c r="CX79"/>
  <c r="CT79"/>
  <c r="CJ99"/>
  <c r="CJ79"/>
  <c r="CF79"/>
  <c r="CB79"/>
  <c r="BQ79"/>
  <c r="BM79"/>
  <c r="BI79"/>
  <c r="AW99"/>
  <c r="AO99"/>
  <c r="CM139"/>
  <c r="AT99"/>
  <c r="AX79"/>
  <c r="AP79"/>
  <c r="W99"/>
  <c r="L99"/>
  <c r="H99"/>
  <c r="D99"/>
  <c r="Z79"/>
  <c r="AS79"/>
  <c r="Z99"/>
  <c r="AE79"/>
  <c r="W79"/>
  <c r="DY109"/>
  <c r="DY110"/>
  <c r="DY111"/>
  <c r="DY112"/>
  <c r="DY113"/>
  <c r="DY114"/>
  <c r="DY115"/>
  <c r="DY117"/>
  <c r="DY118"/>
  <c r="DY119"/>
  <c r="DX99"/>
  <c r="DT99"/>
  <c r="DP99"/>
  <c r="DW79"/>
  <c r="DS79"/>
  <c r="DO79"/>
  <c r="DD99"/>
  <c r="CZ99"/>
  <c r="CV99"/>
  <c r="DF119"/>
  <c r="CK99"/>
  <c r="DF139"/>
  <c r="CG99"/>
  <c r="CC99"/>
  <c r="CM119"/>
  <c r="BR99"/>
  <c r="BN99"/>
  <c r="BJ99"/>
  <c r="BT119"/>
  <c r="AU99"/>
  <c r="CH99"/>
  <c r="CD99"/>
  <c r="CK79"/>
  <c r="CG79"/>
  <c r="CC79"/>
  <c r="BS99"/>
  <c r="BO99"/>
  <c r="BK99"/>
  <c r="BR79"/>
  <c r="BN79"/>
  <c r="BJ79"/>
  <c r="AZ99"/>
  <c r="AR99"/>
  <c r="AV79"/>
  <c r="AG99"/>
  <c r="AH139"/>
  <c r="Y99"/>
  <c r="O139"/>
  <c r="AB79"/>
  <c r="AU79"/>
  <c r="AB99"/>
  <c r="M99"/>
  <c r="I99"/>
  <c r="E99"/>
  <c r="AG79"/>
  <c r="AH119"/>
  <c r="Y79"/>
  <c r="L79"/>
  <c r="H79"/>
  <c r="AK55"/>
  <c r="AK56"/>
  <c r="AK57"/>
  <c r="AK58"/>
  <c r="AK59"/>
  <c r="AK60"/>
  <c r="AK61"/>
  <c r="DH12"/>
  <c r="CO12"/>
  <c r="BV12"/>
  <c r="BC12"/>
  <c r="AJ12"/>
  <c r="CN99" l="1"/>
  <c r="P99"/>
  <c r="BU159"/>
  <c r="BB79"/>
  <c r="BU99"/>
  <c r="CN79"/>
  <c r="DG79"/>
  <c r="P98"/>
  <c r="BU158"/>
  <c r="BB78"/>
  <c r="BU98"/>
  <c r="BU78"/>
  <c r="DG98"/>
  <c r="P78"/>
  <c r="BB157"/>
  <c r="AI77"/>
  <c r="BB177"/>
  <c r="AI97"/>
  <c r="BU177"/>
  <c r="BB97"/>
  <c r="CN97"/>
  <c r="CN77"/>
  <c r="DG77"/>
  <c r="BB156"/>
  <c r="AI76"/>
  <c r="BB176"/>
  <c r="AI96"/>
  <c r="BU176"/>
  <c r="BB96"/>
  <c r="CN96"/>
  <c r="CN76"/>
  <c r="DG76"/>
  <c r="BB155"/>
  <c r="AI75"/>
  <c r="BB175"/>
  <c r="AI95"/>
  <c r="BU175"/>
  <c r="BB95"/>
  <c r="CN95"/>
  <c r="CN75"/>
  <c r="DG75"/>
  <c r="BU174"/>
  <c r="BB94"/>
  <c r="BB174"/>
  <c r="AI94"/>
  <c r="BU94"/>
  <c r="BU74"/>
  <c r="DG94"/>
  <c r="P74"/>
  <c r="BU173"/>
  <c r="BB93"/>
  <c r="BB173"/>
  <c r="AI93"/>
  <c r="BU93"/>
  <c r="BU73"/>
  <c r="DG93"/>
  <c r="P73"/>
  <c r="BB152"/>
  <c r="AI72"/>
  <c r="P92"/>
  <c r="BU152"/>
  <c r="BB72"/>
  <c r="CN92"/>
  <c r="CN72"/>
  <c r="DG72"/>
  <c r="BB151"/>
  <c r="AI71"/>
  <c r="P91"/>
  <c r="BU151"/>
  <c r="BB71"/>
  <c r="CN91"/>
  <c r="CN71"/>
  <c r="DG71"/>
  <c r="P70"/>
  <c r="BU150"/>
  <c r="BB70"/>
  <c r="BU90"/>
  <c r="BU70"/>
  <c r="DG90"/>
  <c r="BB150"/>
  <c r="AI70"/>
  <c r="BU169"/>
  <c r="BB89"/>
  <c r="BB169"/>
  <c r="AI89"/>
  <c r="BU89"/>
  <c r="BU69"/>
  <c r="DG89"/>
  <c r="DG69"/>
  <c r="DZ80"/>
  <c r="DG80"/>
  <c r="CN100"/>
  <c r="BU80"/>
  <c r="BU180"/>
  <c r="BB100"/>
  <c r="BB180"/>
  <c r="AI100"/>
  <c r="BB160"/>
  <c r="AI80"/>
  <c r="E121"/>
  <c r="I121"/>
  <c r="M121"/>
  <c r="D121"/>
  <c r="H121"/>
  <c r="L121"/>
  <c r="P121"/>
  <c r="B27"/>
  <c r="P81"/>
  <c r="N81"/>
  <c r="L81"/>
  <c r="J81"/>
  <c r="F81"/>
  <c r="Z121"/>
  <c r="AR161"/>
  <c r="AD121"/>
  <c r="AV161"/>
  <c r="AH121"/>
  <c r="AZ161"/>
  <c r="F141"/>
  <c r="J141"/>
  <c r="N141"/>
  <c r="Y141"/>
  <c r="AQ181"/>
  <c r="AU181"/>
  <c r="AC141"/>
  <c r="AY181"/>
  <c r="AG141"/>
  <c r="BJ161"/>
  <c r="AR121"/>
  <c r="BN161"/>
  <c r="AV121"/>
  <c r="BR161"/>
  <c r="AZ121"/>
  <c r="AO161"/>
  <c r="W121"/>
  <c r="AS161"/>
  <c r="AA121"/>
  <c r="AW161"/>
  <c r="AE121"/>
  <c r="BA161"/>
  <c r="AI121"/>
  <c r="E141"/>
  <c r="I141"/>
  <c r="M141"/>
  <c r="X141"/>
  <c r="AP181"/>
  <c r="AB141"/>
  <c r="AT181"/>
  <c r="AF141"/>
  <c r="AX181"/>
  <c r="BB181"/>
  <c r="AQ121"/>
  <c r="BI161"/>
  <c r="AU121"/>
  <c r="BM161"/>
  <c r="AY121"/>
  <c r="BQ161"/>
  <c r="BC121"/>
  <c r="BU161"/>
  <c r="BI181"/>
  <c r="AQ141"/>
  <c r="BM181"/>
  <c r="AU141"/>
  <c r="BQ181"/>
  <c r="AY141"/>
  <c r="BU181"/>
  <c r="BI121"/>
  <c r="BM121"/>
  <c r="BQ121"/>
  <c r="BU121"/>
  <c r="BJ141"/>
  <c r="BN141"/>
  <c r="BR141"/>
  <c r="CB121"/>
  <c r="CF121"/>
  <c r="CJ121"/>
  <c r="CN121"/>
  <c r="AP141"/>
  <c r="BH181"/>
  <c r="AT141"/>
  <c r="BL181"/>
  <c r="AX141"/>
  <c r="BP181"/>
  <c r="BB141"/>
  <c r="BT181"/>
  <c r="BJ121"/>
  <c r="BN121"/>
  <c r="BR121"/>
  <c r="BI141"/>
  <c r="BM141"/>
  <c r="BQ141"/>
  <c r="BU141"/>
  <c r="CC121"/>
  <c r="CG121"/>
  <c r="CK121"/>
  <c r="CC141"/>
  <c r="CG141"/>
  <c r="CK141"/>
  <c r="CU121"/>
  <c r="CY121"/>
  <c r="DC121"/>
  <c r="DG121"/>
  <c r="CV141"/>
  <c r="CZ141"/>
  <c r="DD141"/>
  <c r="CB141"/>
  <c r="CF141"/>
  <c r="CJ141"/>
  <c r="CN141"/>
  <c r="CV121"/>
  <c r="CZ121"/>
  <c r="DD121"/>
  <c r="CU141"/>
  <c r="CY141"/>
  <c r="DC141"/>
  <c r="DG141"/>
  <c r="DN121"/>
  <c r="DR121"/>
  <c r="DV121"/>
  <c r="DZ121"/>
  <c r="DO141"/>
  <c r="DS141"/>
  <c r="DW141"/>
  <c r="DO121"/>
  <c r="DS121"/>
  <c r="DW121"/>
  <c r="DN141"/>
  <c r="DR141"/>
  <c r="DV141"/>
  <c r="DZ141"/>
  <c r="U27"/>
  <c r="DY101"/>
  <c r="DU101"/>
  <c r="DQ101"/>
  <c r="DM101"/>
  <c r="DZ81"/>
  <c r="DX81"/>
  <c r="DV81"/>
  <c r="DT81"/>
  <c r="DR81"/>
  <c r="DP81"/>
  <c r="DN81"/>
  <c r="DG81"/>
  <c r="DE81"/>
  <c r="DC81"/>
  <c r="DA81"/>
  <c r="CY81"/>
  <c r="CW81"/>
  <c r="CU81"/>
  <c r="CK101"/>
  <c r="CG101"/>
  <c r="CC101"/>
  <c r="DG101"/>
  <c r="DC101"/>
  <c r="CY101"/>
  <c r="CU101"/>
  <c r="DF81"/>
  <c r="DB81"/>
  <c r="CX81"/>
  <c r="CT81"/>
  <c r="CN101"/>
  <c r="CL101"/>
  <c r="CJ101"/>
  <c r="CH101"/>
  <c r="CF101"/>
  <c r="CD101"/>
  <c r="CB101"/>
  <c r="CN81"/>
  <c r="CJ81"/>
  <c r="CF81"/>
  <c r="CB81"/>
  <c r="BU81"/>
  <c r="BS81"/>
  <c r="BQ81"/>
  <c r="BO81"/>
  <c r="BM81"/>
  <c r="BK81"/>
  <c r="BI81"/>
  <c r="BA101"/>
  <c r="AY101"/>
  <c r="AS101"/>
  <c r="AQ101"/>
  <c r="CM81"/>
  <c r="CK81"/>
  <c r="CI81"/>
  <c r="CG81"/>
  <c r="CE81"/>
  <c r="CC81"/>
  <c r="CA81"/>
  <c r="BU101"/>
  <c r="BQ101"/>
  <c r="BM101"/>
  <c r="BI101"/>
  <c r="BT81"/>
  <c r="BP81"/>
  <c r="BL81"/>
  <c r="BH81"/>
  <c r="BB101"/>
  <c r="AZ101"/>
  <c r="AV101"/>
  <c r="AT101"/>
  <c r="BB81"/>
  <c r="AT81"/>
  <c r="AI101"/>
  <c r="AC101"/>
  <c r="AA101"/>
  <c r="Y101"/>
  <c r="P101"/>
  <c r="L101"/>
  <c r="H101"/>
  <c r="D101"/>
  <c r="AD81"/>
  <c r="V81"/>
  <c r="BA81"/>
  <c r="AW81"/>
  <c r="AO81"/>
  <c r="AH101"/>
  <c r="AD101"/>
  <c r="Z101"/>
  <c r="DZ79"/>
  <c r="DZ78"/>
  <c r="DZ77"/>
  <c r="DZ76"/>
  <c r="DZ75"/>
  <c r="DZ74"/>
  <c r="DZ73"/>
  <c r="DZ72"/>
  <c r="DZ71"/>
  <c r="DZ70"/>
  <c r="DZ69"/>
  <c r="DG109"/>
  <c r="BU109"/>
  <c r="AI129"/>
  <c r="DG130"/>
  <c r="CN111"/>
  <c r="P131"/>
  <c r="CN112"/>
  <c r="P132"/>
  <c r="P113"/>
  <c r="BU113"/>
  <c r="AI133"/>
  <c r="P114"/>
  <c r="BU114"/>
  <c r="AI134"/>
  <c r="BB135"/>
  <c r="CN116"/>
  <c r="AI136"/>
  <c r="BB137"/>
  <c r="P118"/>
  <c r="BU138"/>
  <c r="O80"/>
  <c r="K80"/>
  <c r="G80"/>
  <c r="C80"/>
  <c r="L80"/>
  <c r="H80"/>
  <c r="D80"/>
  <c r="DY100"/>
  <c r="DU100"/>
  <c r="DQ100"/>
  <c r="DM100"/>
  <c r="DV80"/>
  <c r="DR80"/>
  <c r="DN80"/>
  <c r="DZ120"/>
  <c r="DF100"/>
  <c r="DB100"/>
  <c r="CX100"/>
  <c r="CT100"/>
  <c r="CM100"/>
  <c r="CI100"/>
  <c r="CE100"/>
  <c r="CA100"/>
  <c r="DG120"/>
  <c r="BT100"/>
  <c r="BP100"/>
  <c r="BL100"/>
  <c r="BH100"/>
  <c r="BB140"/>
  <c r="AW100"/>
  <c r="AO100"/>
  <c r="BU120"/>
  <c r="AT100"/>
  <c r="AX80"/>
  <c r="AP80"/>
  <c r="AA100"/>
  <c r="L100"/>
  <c r="H100"/>
  <c r="D100"/>
  <c r="AI120"/>
  <c r="AD80"/>
  <c r="V80"/>
  <c r="AI140"/>
  <c r="CN119"/>
  <c r="P80"/>
  <c r="EA129"/>
  <c r="EA131"/>
  <c r="EA132"/>
  <c r="EA133"/>
  <c r="EA135"/>
  <c r="EA136"/>
  <c r="EA137"/>
  <c r="EA139"/>
  <c r="EA140"/>
  <c r="DH109"/>
  <c r="BV129"/>
  <c r="BV109"/>
  <c r="AJ109"/>
  <c r="BC110"/>
  <c r="Q130"/>
  <c r="CO130"/>
  <c r="CO110"/>
  <c r="DH111"/>
  <c r="BV131"/>
  <c r="BV111"/>
  <c r="AJ111"/>
  <c r="DH112"/>
  <c r="BV132"/>
  <c r="BV112"/>
  <c r="AJ112"/>
  <c r="DH113"/>
  <c r="BV133"/>
  <c r="BV113"/>
  <c r="AJ113"/>
  <c r="DH134"/>
  <c r="CO134"/>
  <c r="CO114"/>
  <c r="DH135"/>
  <c r="CO135"/>
  <c r="CO115"/>
  <c r="BC115"/>
  <c r="Q135"/>
  <c r="Q116"/>
  <c r="BV136"/>
  <c r="BV116"/>
  <c r="Q117"/>
  <c r="DH117"/>
  <c r="BV137"/>
  <c r="CO117"/>
  <c r="AJ137"/>
  <c r="Q118"/>
  <c r="DH118"/>
  <c r="CO118"/>
  <c r="AJ118"/>
  <c r="AJ138"/>
  <c r="Q119"/>
  <c r="BV139"/>
  <c r="CO119"/>
  <c r="AJ119"/>
  <c r="AJ139"/>
  <c r="CO140"/>
  <c r="BV140"/>
  <c r="CO120"/>
  <c r="AJ120"/>
  <c r="P79"/>
  <c r="BB159"/>
  <c r="AI79"/>
  <c r="BB179"/>
  <c r="AI99"/>
  <c r="BU179"/>
  <c r="BC139"/>
  <c r="BB99"/>
  <c r="BV119"/>
  <c r="BU79"/>
  <c r="DH139"/>
  <c r="DG99"/>
  <c r="BB158"/>
  <c r="AI78"/>
  <c r="BB178"/>
  <c r="AI98"/>
  <c r="BU178"/>
  <c r="BC138"/>
  <c r="BB98"/>
  <c r="CO138"/>
  <c r="CN98"/>
  <c r="CN78"/>
  <c r="DG78"/>
  <c r="P77"/>
  <c r="Q137"/>
  <c r="P97"/>
  <c r="BC117"/>
  <c r="BU157"/>
  <c r="BB77"/>
  <c r="BU97"/>
  <c r="BV117"/>
  <c r="BU77"/>
  <c r="DH137"/>
  <c r="DG97"/>
  <c r="P76"/>
  <c r="Q136"/>
  <c r="P96"/>
  <c r="BC116"/>
  <c r="BU156"/>
  <c r="BB76"/>
  <c r="BU96"/>
  <c r="BU76"/>
  <c r="DH136"/>
  <c r="DG96"/>
  <c r="P75"/>
  <c r="Q115"/>
  <c r="P95"/>
  <c r="BU155"/>
  <c r="BB75"/>
  <c r="BV135"/>
  <c r="BU95"/>
  <c r="BV115"/>
  <c r="BU75"/>
  <c r="DG95"/>
  <c r="AJ114"/>
  <c r="BB154"/>
  <c r="AI74"/>
  <c r="Q134"/>
  <c r="P94"/>
  <c r="BC114"/>
  <c r="BU154"/>
  <c r="BB74"/>
  <c r="CN94"/>
  <c r="CN74"/>
  <c r="DH114"/>
  <c r="DG74"/>
  <c r="BB153"/>
  <c r="AI73"/>
  <c r="Q133"/>
  <c r="P93"/>
  <c r="BC113"/>
  <c r="BU153"/>
  <c r="BB73"/>
  <c r="CO133"/>
  <c r="CN93"/>
  <c r="CO113"/>
  <c r="CN73"/>
  <c r="DG73"/>
  <c r="P72"/>
  <c r="Q112"/>
  <c r="BU172"/>
  <c r="BC132"/>
  <c r="BB92"/>
  <c r="AJ132"/>
  <c r="BB172"/>
  <c r="AI92"/>
  <c r="BU92"/>
  <c r="BU72"/>
  <c r="DH132"/>
  <c r="DG92"/>
  <c r="P71"/>
  <c r="Q111"/>
  <c r="BU171"/>
  <c r="BC131"/>
  <c r="BB91"/>
  <c r="BB171"/>
  <c r="AI91"/>
  <c r="AJ131"/>
  <c r="BU91"/>
  <c r="BU71"/>
  <c r="DH131"/>
  <c r="DG91"/>
  <c r="P90"/>
  <c r="BU170"/>
  <c r="BC130"/>
  <c r="BB90"/>
  <c r="AJ130"/>
  <c r="BB170"/>
  <c r="AI90"/>
  <c r="CN90"/>
  <c r="CN70"/>
  <c r="DH110"/>
  <c r="DG70"/>
  <c r="BB149"/>
  <c r="AI69"/>
  <c r="Q129"/>
  <c r="P89"/>
  <c r="BC109"/>
  <c r="BU149"/>
  <c r="BB69"/>
  <c r="CO129"/>
  <c r="CN89"/>
  <c r="CO109"/>
  <c r="CN69"/>
  <c r="P69"/>
  <c r="Q109"/>
  <c r="DZ100"/>
  <c r="DH140"/>
  <c r="DG100"/>
  <c r="CN80"/>
  <c r="BU100"/>
  <c r="BC120"/>
  <c r="BU160"/>
  <c r="BB80"/>
  <c r="Q140"/>
  <c r="P100"/>
  <c r="G121"/>
  <c r="K121"/>
  <c r="O121"/>
  <c r="E81"/>
  <c r="F121"/>
  <c r="I81"/>
  <c r="J121"/>
  <c r="M81"/>
  <c r="N121"/>
  <c r="AP161"/>
  <c r="W81"/>
  <c r="X121"/>
  <c r="AT161"/>
  <c r="AA81"/>
  <c r="AB121"/>
  <c r="AX161"/>
  <c r="AE81"/>
  <c r="AF121"/>
  <c r="BB161"/>
  <c r="AI81"/>
  <c r="D141"/>
  <c r="C101"/>
  <c r="H141"/>
  <c r="G101"/>
  <c r="L141"/>
  <c r="K101"/>
  <c r="P141"/>
  <c r="O101"/>
  <c r="AO181"/>
  <c r="V101"/>
  <c r="W141"/>
  <c r="AS181"/>
  <c r="AA141"/>
  <c r="AE141"/>
  <c r="AW181"/>
  <c r="AI141"/>
  <c r="BA181"/>
  <c r="BH161"/>
  <c r="AP121"/>
  <c r="BL161"/>
  <c r="AT121"/>
  <c r="AS81"/>
  <c r="BP161"/>
  <c r="AX121"/>
  <c r="BT161"/>
  <c r="BB121"/>
  <c r="Y121"/>
  <c r="AQ161"/>
  <c r="X81"/>
  <c r="AC121"/>
  <c r="AU161"/>
  <c r="AB81"/>
  <c r="AG121"/>
  <c r="AY161"/>
  <c r="AF81"/>
  <c r="G141"/>
  <c r="F101"/>
  <c r="K141"/>
  <c r="J101"/>
  <c r="O141"/>
  <c r="N101"/>
  <c r="Z141"/>
  <c r="AR181"/>
  <c r="AD141"/>
  <c r="AV181"/>
  <c r="AH141"/>
  <c r="AZ181"/>
  <c r="AG101"/>
  <c r="AS121"/>
  <c r="BK161"/>
  <c r="AR81"/>
  <c r="AW121"/>
  <c r="BO161"/>
  <c r="AV81"/>
  <c r="BA121"/>
  <c r="BS161"/>
  <c r="AZ81"/>
  <c r="BK181"/>
  <c r="AS141"/>
  <c r="AR101"/>
  <c r="BO181"/>
  <c r="AW141"/>
  <c r="BS181"/>
  <c r="BA141"/>
  <c r="BK121"/>
  <c r="BJ81"/>
  <c r="BO121"/>
  <c r="BN81"/>
  <c r="BS121"/>
  <c r="BR81"/>
  <c r="BL141"/>
  <c r="BK101"/>
  <c r="BP141"/>
  <c r="BO101"/>
  <c r="BT141"/>
  <c r="BS101"/>
  <c r="CD121"/>
  <c r="CH121"/>
  <c r="CL121"/>
  <c r="AR141"/>
  <c r="BJ181"/>
  <c r="AU101"/>
  <c r="AV141"/>
  <c r="BN181"/>
  <c r="AZ141"/>
  <c r="BR181"/>
  <c r="BL121"/>
  <c r="BP121"/>
  <c r="BT121"/>
  <c r="BJ101"/>
  <c r="BK141"/>
  <c r="BN101"/>
  <c r="BO141"/>
  <c r="BR101"/>
  <c r="BS141"/>
  <c r="CE121"/>
  <c r="CD81"/>
  <c r="CI121"/>
  <c r="CH81"/>
  <c r="CM121"/>
  <c r="CL81"/>
  <c r="CE141"/>
  <c r="CI141"/>
  <c r="CM141"/>
  <c r="CW121"/>
  <c r="CV81"/>
  <c r="DA121"/>
  <c r="CZ81"/>
  <c r="DE121"/>
  <c r="DD81"/>
  <c r="CX141"/>
  <c r="CW101"/>
  <c r="DB141"/>
  <c r="DA101"/>
  <c r="DF141"/>
  <c r="DE101"/>
  <c r="CD141"/>
  <c r="CH141"/>
  <c r="CL141"/>
  <c r="CX121"/>
  <c r="DB121"/>
  <c r="DF121"/>
  <c r="CV101"/>
  <c r="CW141"/>
  <c r="CZ101"/>
  <c r="DA141"/>
  <c r="DD101"/>
  <c r="DE141"/>
  <c r="DO81"/>
  <c r="DP121"/>
  <c r="DS81"/>
  <c r="DT121"/>
  <c r="DW81"/>
  <c r="DX121"/>
  <c r="DP101"/>
  <c r="DQ141"/>
  <c r="DT101"/>
  <c r="DU141"/>
  <c r="DX101"/>
  <c r="DY141"/>
  <c r="DQ121"/>
  <c r="DU121"/>
  <c r="DY121"/>
  <c r="DP141"/>
  <c r="DO101"/>
  <c r="DT141"/>
  <c r="DS101"/>
  <c r="DX141"/>
  <c r="DW101"/>
  <c r="DZ99"/>
  <c r="EA138"/>
  <c r="DZ98"/>
  <c r="DZ97"/>
  <c r="DZ96"/>
  <c r="DZ95"/>
  <c r="EA134"/>
  <c r="DZ94"/>
  <c r="DZ93"/>
  <c r="DZ92"/>
  <c r="DZ91"/>
  <c r="EA130"/>
  <c r="DZ90"/>
  <c r="DZ89"/>
  <c r="BU129"/>
  <c r="AI109"/>
  <c r="CN130"/>
  <c r="AI110"/>
  <c r="BB110"/>
  <c r="CN131"/>
  <c r="BB111"/>
  <c r="CN132"/>
  <c r="BB112"/>
  <c r="BU133"/>
  <c r="AI113"/>
  <c r="BU134"/>
  <c r="AI114"/>
  <c r="DG115"/>
  <c r="BU115"/>
  <c r="BB115"/>
  <c r="CN136"/>
  <c r="AI116"/>
  <c r="CN137"/>
  <c r="BU117"/>
  <c r="BB117"/>
  <c r="DG118"/>
  <c r="CN118"/>
  <c r="AI138"/>
  <c r="AJ121"/>
  <c r="DZ140"/>
  <c r="DV100"/>
  <c r="DR100"/>
  <c r="DN100"/>
  <c r="DY80"/>
  <c r="DU80"/>
  <c r="DQ80"/>
  <c r="DM80"/>
  <c r="DG140"/>
  <c r="DC80"/>
  <c r="CY80"/>
  <c r="CU80"/>
  <c r="CN140"/>
  <c r="DC100"/>
  <c r="CY100"/>
  <c r="CU100"/>
  <c r="DF80"/>
  <c r="DB80"/>
  <c r="CX80"/>
  <c r="CT80"/>
  <c r="CJ100"/>
  <c r="CF100"/>
  <c r="CB100"/>
  <c r="CJ80"/>
  <c r="CF80"/>
  <c r="CB80"/>
  <c r="BU140"/>
  <c r="BQ80"/>
  <c r="BM80"/>
  <c r="BI80"/>
  <c r="BA100"/>
  <c r="AS100"/>
  <c r="CM80"/>
  <c r="CI80"/>
  <c r="CE80"/>
  <c r="CA80"/>
  <c r="BQ100"/>
  <c r="BM100"/>
  <c r="BI100"/>
  <c r="BT80"/>
  <c r="BP80"/>
  <c r="BL80"/>
  <c r="BH80"/>
  <c r="AX100"/>
  <c r="AP100"/>
  <c r="AT80"/>
  <c r="AE100"/>
  <c r="W100"/>
  <c r="AH80"/>
  <c r="Z80"/>
  <c r="BB120"/>
  <c r="AW80"/>
  <c r="AO80"/>
  <c r="AH100"/>
  <c r="Z100"/>
  <c r="P140"/>
  <c r="AA80"/>
  <c r="AI139"/>
  <c r="BU139"/>
  <c r="CN139"/>
  <c r="DI12"/>
  <c r="CP12"/>
  <c r="BW12"/>
  <c r="BD12"/>
  <c r="AK12"/>
  <c r="BW129" l="1"/>
  <c r="BD129"/>
  <c r="R110"/>
  <c r="CP110"/>
  <c r="DI131"/>
  <c r="BW131"/>
  <c r="BD131"/>
  <c r="DI132"/>
  <c r="BW132"/>
  <c r="BD132"/>
  <c r="DI133"/>
  <c r="BW133"/>
  <c r="BD133"/>
  <c r="DI114"/>
  <c r="CP134"/>
  <c r="DI115"/>
  <c r="BW115"/>
  <c r="CP135"/>
  <c r="BD135"/>
  <c r="BD115"/>
  <c r="AK135"/>
  <c r="R135"/>
  <c r="AK115"/>
  <c r="R115"/>
  <c r="DI116"/>
  <c r="DI136"/>
  <c r="CP136"/>
  <c r="BW136"/>
  <c r="BD116"/>
  <c r="R136"/>
  <c r="AK116"/>
  <c r="R117"/>
  <c r="DI117"/>
  <c r="CP137"/>
  <c r="BW137"/>
  <c r="BD117"/>
  <c r="R137"/>
  <c r="AK117"/>
  <c r="R118"/>
  <c r="DI118"/>
  <c r="CP138"/>
  <c r="BW138"/>
  <c r="BD118"/>
  <c r="R138"/>
  <c r="AK118"/>
  <c r="R119"/>
  <c r="BW139"/>
  <c r="BD119"/>
  <c r="R139"/>
  <c r="AK119"/>
  <c r="CP120"/>
  <c r="BW120"/>
  <c r="BD120"/>
  <c r="R140"/>
  <c r="AK120"/>
  <c r="CP141"/>
  <c r="CP121"/>
  <c r="BW121"/>
  <c r="BD141"/>
  <c r="AK141"/>
  <c r="R141"/>
  <c r="AK121"/>
  <c r="EB109"/>
  <c r="EB129"/>
  <c r="EB110"/>
  <c r="EB111"/>
  <c r="EB131"/>
  <c r="EB112"/>
  <c r="EB113"/>
  <c r="EB133"/>
  <c r="EB114"/>
  <c r="EB135"/>
  <c r="EB116"/>
  <c r="EB117"/>
  <c r="EB137"/>
  <c r="EB118"/>
  <c r="EB139"/>
  <c r="EB120"/>
  <c r="EB121"/>
  <c r="EB141"/>
  <c r="EA101"/>
  <c r="DH101"/>
  <c r="DI141"/>
  <c r="DI121"/>
  <c r="DH81"/>
  <c r="BC101"/>
  <c r="BV181"/>
  <c r="BV81"/>
  <c r="Q81"/>
  <c r="R121"/>
  <c r="Q100"/>
  <c r="BV160"/>
  <c r="BC80"/>
  <c r="BV80"/>
  <c r="BC100"/>
  <c r="BD140"/>
  <c r="BV180"/>
  <c r="DI120"/>
  <c r="DH80"/>
  <c r="DH100"/>
  <c r="DI140"/>
  <c r="Q99"/>
  <c r="BV159"/>
  <c r="BC79"/>
  <c r="BW119"/>
  <c r="BV79"/>
  <c r="BC99"/>
  <c r="BD139"/>
  <c r="BV179"/>
  <c r="DI119"/>
  <c r="DH79"/>
  <c r="DH99"/>
  <c r="DI139"/>
  <c r="Q98"/>
  <c r="BV158"/>
  <c r="BC78"/>
  <c r="BW118"/>
  <c r="BV78"/>
  <c r="BC98"/>
  <c r="BD138"/>
  <c r="BV178"/>
  <c r="CO98"/>
  <c r="DH98"/>
  <c r="DI138"/>
  <c r="Q97"/>
  <c r="BV157"/>
  <c r="BC77"/>
  <c r="BW117"/>
  <c r="BV77"/>
  <c r="BC97"/>
  <c r="BD137"/>
  <c r="BV177"/>
  <c r="CO97"/>
  <c r="DH97"/>
  <c r="DI137"/>
  <c r="Q96"/>
  <c r="BV156"/>
  <c r="BC76"/>
  <c r="BC156"/>
  <c r="AJ76"/>
  <c r="CP116"/>
  <c r="CO76"/>
  <c r="CO96"/>
  <c r="DH96"/>
  <c r="Q75"/>
  <c r="BC175"/>
  <c r="AJ95"/>
  <c r="BC95"/>
  <c r="BV175"/>
  <c r="BV75"/>
  <c r="BV95"/>
  <c r="BW135"/>
  <c r="DH75"/>
  <c r="R114"/>
  <c r="Q74"/>
  <c r="AK134"/>
  <c r="BC174"/>
  <c r="AJ94"/>
  <c r="AK114"/>
  <c r="BC154"/>
  <c r="AJ74"/>
  <c r="BW114"/>
  <c r="BV74"/>
  <c r="BV94"/>
  <c r="BW134"/>
  <c r="DH74"/>
  <c r="R133"/>
  <c r="Q93"/>
  <c r="BV153"/>
  <c r="BC73"/>
  <c r="BD113"/>
  <c r="BC93"/>
  <c r="BV173"/>
  <c r="CP113"/>
  <c r="CO73"/>
  <c r="CO93"/>
  <c r="CP133"/>
  <c r="DH93"/>
  <c r="R132"/>
  <c r="Q92"/>
  <c r="BV152"/>
  <c r="BC72"/>
  <c r="BD112"/>
  <c r="BC92"/>
  <c r="BV172"/>
  <c r="CP112"/>
  <c r="CO72"/>
  <c r="CO92"/>
  <c r="CP132"/>
  <c r="DH92"/>
  <c r="R131"/>
  <c r="Q91"/>
  <c r="BV151"/>
  <c r="BC71"/>
  <c r="BD111"/>
  <c r="BC91"/>
  <c r="BV171"/>
  <c r="CP111"/>
  <c r="CO71"/>
  <c r="CO91"/>
  <c r="CP131"/>
  <c r="DH91"/>
  <c r="BC90"/>
  <c r="BD130"/>
  <c r="BV170"/>
  <c r="BW110"/>
  <c r="BV70"/>
  <c r="BV90"/>
  <c r="BW130"/>
  <c r="DI110"/>
  <c r="DH70"/>
  <c r="AK130"/>
  <c r="BC170"/>
  <c r="AJ90"/>
  <c r="Q70"/>
  <c r="R129"/>
  <c r="Q89"/>
  <c r="BV149"/>
  <c r="BC69"/>
  <c r="BD109"/>
  <c r="BC89"/>
  <c r="BV169"/>
  <c r="CP109"/>
  <c r="CO69"/>
  <c r="CO89"/>
  <c r="CP129"/>
  <c r="DH89"/>
  <c r="DI129"/>
  <c r="EA80"/>
  <c r="EA79"/>
  <c r="EB119"/>
  <c r="EA78"/>
  <c r="EA77"/>
  <c r="EA76"/>
  <c r="EA75"/>
  <c r="EB115"/>
  <c r="EA74"/>
  <c r="EA73"/>
  <c r="EA72"/>
  <c r="EA71"/>
  <c r="EA70"/>
  <c r="EA69"/>
  <c r="BC181"/>
  <c r="AJ101"/>
  <c r="AR162"/>
  <c r="Z122"/>
  <c r="AV162"/>
  <c r="AD122"/>
  <c r="AZ162"/>
  <c r="AH122"/>
  <c r="F142"/>
  <c r="J142"/>
  <c r="N142"/>
  <c r="AQ182"/>
  <c r="Y142"/>
  <c r="AU182"/>
  <c r="AC142"/>
  <c r="AY182"/>
  <c r="AG142"/>
  <c r="BC182"/>
  <c r="BJ162"/>
  <c r="AR122"/>
  <c r="BN162"/>
  <c r="AV122"/>
  <c r="BR162"/>
  <c r="AZ122"/>
  <c r="BV162"/>
  <c r="Y122"/>
  <c r="AQ162"/>
  <c r="AC122"/>
  <c r="AU162"/>
  <c r="AG122"/>
  <c r="AY162"/>
  <c r="BC162"/>
  <c r="G142"/>
  <c r="K142"/>
  <c r="O142"/>
  <c r="Z142"/>
  <c r="AR182"/>
  <c r="AD142"/>
  <c r="AV182"/>
  <c r="AH142"/>
  <c r="AZ182"/>
  <c r="AS122"/>
  <c r="BK162"/>
  <c r="AW122"/>
  <c r="BO162"/>
  <c r="BA122"/>
  <c r="BS162"/>
  <c r="BK182"/>
  <c r="AS142"/>
  <c r="BO182"/>
  <c r="AW142"/>
  <c r="BS182"/>
  <c r="BA142"/>
  <c r="BK122"/>
  <c r="BO122"/>
  <c r="BS122"/>
  <c r="BL142"/>
  <c r="BP142"/>
  <c r="BT142"/>
  <c r="CD122"/>
  <c r="CH122"/>
  <c r="CL122"/>
  <c r="AR142"/>
  <c r="BJ182"/>
  <c r="AV142"/>
  <c r="BN182"/>
  <c r="AZ142"/>
  <c r="BR182"/>
  <c r="BV182"/>
  <c r="BL122"/>
  <c r="BP122"/>
  <c r="BT122"/>
  <c r="BK142"/>
  <c r="BO142"/>
  <c r="BS142"/>
  <c r="CE122"/>
  <c r="CI122"/>
  <c r="CM122"/>
  <c r="CE142"/>
  <c r="CI142"/>
  <c r="CM142"/>
  <c r="CW122"/>
  <c r="DA122"/>
  <c r="DE122"/>
  <c r="CX142"/>
  <c r="DB142"/>
  <c r="DF142"/>
  <c r="CD142"/>
  <c r="CH142"/>
  <c r="CL142"/>
  <c r="CX122"/>
  <c r="DB122"/>
  <c r="DF122"/>
  <c r="CW142"/>
  <c r="DA142"/>
  <c r="DE142"/>
  <c r="DP122"/>
  <c r="DT122"/>
  <c r="DX122"/>
  <c r="DQ142"/>
  <c r="DU142"/>
  <c r="DY142"/>
  <c r="DQ122"/>
  <c r="DU122"/>
  <c r="DY122"/>
  <c r="DP142"/>
  <c r="DT142"/>
  <c r="DX142"/>
  <c r="G122"/>
  <c r="K122"/>
  <c r="O122"/>
  <c r="F122"/>
  <c r="J122"/>
  <c r="N122"/>
  <c r="EA109"/>
  <c r="EA110"/>
  <c r="EA111"/>
  <c r="EA112"/>
  <c r="EA113"/>
  <c r="EA114"/>
  <c r="EA115"/>
  <c r="EA117"/>
  <c r="EA119"/>
  <c r="AK122"/>
  <c r="BD142"/>
  <c r="BW122"/>
  <c r="DI122"/>
  <c r="EB122"/>
  <c r="EA141"/>
  <c r="AJ141"/>
  <c r="AU81"/>
  <c r="AF101"/>
  <c r="M101"/>
  <c r="I101"/>
  <c r="E101"/>
  <c r="AG81"/>
  <c r="Y81"/>
  <c r="BV120"/>
  <c r="DH120"/>
  <c r="DH129"/>
  <c r="CO111"/>
  <c r="CO131"/>
  <c r="CO112"/>
  <c r="CO132"/>
  <c r="DH133"/>
  <c r="BV114"/>
  <c r="BV134"/>
  <c r="DH115"/>
  <c r="BC135"/>
  <c r="AJ135"/>
  <c r="AJ116"/>
  <c r="CO137"/>
  <c r="BC137"/>
  <c r="BC118"/>
  <c r="Q138"/>
  <c r="DH119"/>
  <c r="BV161"/>
  <c r="EA81"/>
  <c r="CO101"/>
  <c r="BV101"/>
  <c r="BW141"/>
  <c r="CO81"/>
  <c r="BC161"/>
  <c r="AJ81"/>
  <c r="AK140"/>
  <c r="BC180"/>
  <c r="AJ100"/>
  <c r="BC160"/>
  <c r="AJ80"/>
  <c r="CO80"/>
  <c r="BV100"/>
  <c r="BW140"/>
  <c r="CO100"/>
  <c r="CP140"/>
  <c r="Q80"/>
  <c r="R120"/>
  <c r="Q120"/>
  <c r="AK139"/>
  <c r="BC179"/>
  <c r="AJ99"/>
  <c r="BC159"/>
  <c r="AJ79"/>
  <c r="CP119"/>
  <c r="CO79"/>
  <c r="BV99"/>
  <c r="CO99"/>
  <c r="CP139"/>
  <c r="Q79"/>
  <c r="AK138"/>
  <c r="BC178"/>
  <c r="AJ98"/>
  <c r="BC158"/>
  <c r="AJ78"/>
  <c r="CP118"/>
  <c r="CO78"/>
  <c r="BV98"/>
  <c r="DH78"/>
  <c r="Q78"/>
  <c r="AK137"/>
  <c r="BC177"/>
  <c r="AJ97"/>
  <c r="BC157"/>
  <c r="AJ77"/>
  <c r="CP117"/>
  <c r="CO77"/>
  <c r="BV97"/>
  <c r="DH77"/>
  <c r="Q77"/>
  <c r="AK136"/>
  <c r="BC176"/>
  <c r="AJ96"/>
  <c r="BC96"/>
  <c r="BD136"/>
  <c r="BV176"/>
  <c r="BW116"/>
  <c r="BV76"/>
  <c r="BV96"/>
  <c r="DH76"/>
  <c r="R116"/>
  <c r="Q76"/>
  <c r="Q95"/>
  <c r="BV155"/>
  <c r="BC75"/>
  <c r="BC155"/>
  <c r="AJ75"/>
  <c r="CP115"/>
  <c r="CO75"/>
  <c r="CO95"/>
  <c r="DI135"/>
  <c r="DH95"/>
  <c r="R134"/>
  <c r="Q94"/>
  <c r="BV154"/>
  <c r="BC74"/>
  <c r="BD114"/>
  <c r="BC94"/>
  <c r="BD134"/>
  <c r="BV174"/>
  <c r="CP114"/>
  <c r="CO74"/>
  <c r="CO94"/>
  <c r="DI134"/>
  <c r="DH94"/>
  <c r="AK133"/>
  <c r="BC173"/>
  <c r="AJ93"/>
  <c r="BC153"/>
  <c r="AJ73"/>
  <c r="AK113"/>
  <c r="BW113"/>
  <c r="BV73"/>
  <c r="BV93"/>
  <c r="DI113"/>
  <c r="DH73"/>
  <c r="R113"/>
  <c r="Q73"/>
  <c r="AK132"/>
  <c r="BC172"/>
  <c r="AJ92"/>
  <c r="BC152"/>
  <c r="AJ72"/>
  <c r="AK112"/>
  <c r="BW112"/>
  <c r="BV72"/>
  <c r="BV92"/>
  <c r="DI112"/>
  <c r="DH72"/>
  <c r="R112"/>
  <c r="Q72"/>
  <c r="AK131"/>
  <c r="BC171"/>
  <c r="AJ91"/>
  <c r="BC151"/>
  <c r="AJ71"/>
  <c r="AK111"/>
  <c r="BW111"/>
  <c r="BV71"/>
  <c r="BV91"/>
  <c r="DI111"/>
  <c r="DH71"/>
  <c r="R111"/>
  <c r="Q71"/>
  <c r="BC150"/>
  <c r="AJ70"/>
  <c r="AK110"/>
  <c r="CO70"/>
  <c r="CO90"/>
  <c r="CP130"/>
  <c r="DI130"/>
  <c r="DH90"/>
  <c r="R130"/>
  <c r="Q90"/>
  <c r="BV150"/>
  <c r="BC70"/>
  <c r="BD110"/>
  <c r="AK129"/>
  <c r="BC169"/>
  <c r="AJ89"/>
  <c r="BC149"/>
  <c r="AJ69"/>
  <c r="AK109"/>
  <c r="BW109"/>
  <c r="BV69"/>
  <c r="BV89"/>
  <c r="DI109"/>
  <c r="DH69"/>
  <c r="R109"/>
  <c r="Q69"/>
  <c r="EA100"/>
  <c r="EB140"/>
  <c r="EA99"/>
  <c r="EA98"/>
  <c r="EB138"/>
  <c r="EA97"/>
  <c r="EA96"/>
  <c r="EB136"/>
  <c r="EA95"/>
  <c r="EA94"/>
  <c r="EB134"/>
  <c r="EA93"/>
  <c r="EA92"/>
  <c r="EB132"/>
  <c r="EA91"/>
  <c r="EA90"/>
  <c r="EB130"/>
  <c r="EA89"/>
  <c r="Q101"/>
  <c r="X122"/>
  <c r="AP162"/>
  <c r="AB122"/>
  <c r="AT162"/>
  <c r="AF122"/>
  <c r="AX162"/>
  <c r="AJ122"/>
  <c r="BB162"/>
  <c r="D142"/>
  <c r="H142"/>
  <c r="L142"/>
  <c r="P142"/>
  <c r="W142"/>
  <c r="AO182"/>
  <c r="AA142"/>
  <c r="AS182"/>
  <c r="AW182"/>
  <c r="AE142"/>
  <c r="BA182"/>
  <c r="AI142"/>
  <c r="BH162"/>
  <c r="AP122"/>
  <c r="BL162"/>
  <c r="AT122"/>
  <c r="BP162"/>
  <c r="AX122"/>
  <c r="BT162"/>
  <c r="BB122"/>
  <c r="AO162"/>
  <c r="W122"/>
  <c r="AS162"/>
  <c r="AA122"/>
  <c r="AW162"/>
  <c r="AE122"/>
  <c r="BA162"/>
  <c r="AI122"/>
  <c r="E142"/>
  <c r="I142"/>
  <c r="M142"/>
  <c r="Q142"/>
  <c r="X142"/>
  <c r="AP182"/>
  <c r="AB142"/>
  <c r="AT182"/>
  <c r="AF142"/>
  <c r="AX182"/>
  <c r="AJ142"/>
  <c r="BB182"/>
  <c r="AQ122"/>
  <c r="BI162"/>
  <c r="AU122"/>
  <c r="BM162"/>
  <c r="AY122"/>
  <c r="BQ162"/>
  <c r="BC122"/>
  <c r="BU162"/>
  <c r="BI182"/>
  <c r="AQ142"/>
  <c r="BM182"/>
  <c r="AU142"/>
  <c r="BQ182"/>
  <c r="AY142"/>
  <c r="BU182"/>
  <c r="BC142"/>
  <c r="BI122"/>
  <c r="BM122"/>
  <c r="BQ122"/>
  <c r="BU122"/>
  <c r="BJ142"/>
  <c r="BN142"/>
  <c r="BR142"/>
  <c r="BV142"/>
  <c r="CB122"/>
  <c r="CF122"/>
  <c r="CJ122"/>
  <c r="CN122"/>
  <c r="AP142"/>
  <c r="BH182"/>
  <c r="AT142"/>
  <c r="BL182"/>
  <c r="AX142"/>
  <c r="BP182"/>
  <c r="BB142"/>
  <c r="BT182"/>
  <c r="BJ122"/>
  <c r="BN122"/>
  <c r="BR122"/>
  <c r="BV122"/>
  <c r="BI142"/>
  <c r="BM142"/>
  <c r="BQ142"/>
  <c r="BU142"/>
  <c r="CC122"/>
  <c r="CG122"/>
  <c r="CK122"/>
  <c r="CO122"/>
  <c r="CC142"/>
  <c r="CG142"/>
  <c r="CK142"/>
  <c r="CO142"/>
  <c r="CU122"/>
  <c r="CY122"/>
  <c r="DC122"/>
  <c r="DG122"/>
  <c r="CV142"/>
  <c r="CZ142"/>
  <c r="DD142"/>
  <c r="DH142"/>
  <c r="CB142"/>
  <c r="CF142"/>
  <c r="CJ142"/>
  <c r="CN142"/>
  <c r="CV122"/>
  <c r="CZ122"/>
  <c r="DD122"/>
  <c r="DH122"/>
  <c r="CU142"/>
  <c r="CY142"/>
  <c r="DC142"/>
  <c r="DG142"/>
  <c r="DN122"/>
  <c r="DR122"/>
  <c r="DV122"/>
  <c r="DZ122"/>
  <c r="DO142"/>
  <c r="DS142"/>
  <c r="DW142"/>
  <c r="EA142"/>
  <c r="DO122"/>
  <c r="DS122"/>
  <c r="DW122"/>
  <c r="EA122"/>
  <c r="DN142"/>
  <c r="DR142"/>
  <c r="DV142"/>
  <c r="DZ142"/>
  <c r="DY102"/>
  <c r="DU102"/>
  <c r="DQ102"/>
  <c r="DM102"/>
  <c r="DZ82"/>
  <c r="DV82"/>
  <c r="DR82"/>
  <c r="DN82"/>
  <c r="EB123"/>
  <c r="DZ123"/>
  <c r="DX123"/>
  <c r="DV123"/>
  <c r="DT123"/>
  <c r="DR123"/>
  <c r="DP123"/>
  <c r="DN123"/>
  <c r="DF102"/>
  <c r="DB102"/>
  <c r="CX102"/>
  <c r="CT102"/>
  <c r="CM102"/>
  <c r="CI102"/>
  <c r="CE102"/>
  <c r="CA102"/>
  <c r="DH143"/>
  <c r="DD143"/>
  <c r="CZ143"/>
  <c r="CV143"/>
  <c r="DI123"/>
  <c r="DG123"/>
  <c r="DE123"/>
  <c r="DC123"/>
  <c r="DA123"/>
  <c r="CY123"/>
  <c r="CW123"/>
  <c r="CU123"/>
  <c r="CO143"/>
  <c r="CK143"/>
  <c r="CG143"/>
  <c r="CC143"/>
  <c r="BT102"/>
  <c r="BP102"/>
  <c r="BL102"/>
  <c r="BH102"/>
  <c r="AW102"/>
  <c r="AO102"/>
  <c r="CP123"/>
  <c r="CN123"/>
  <c r="CL123"/>
  <c r="CJ123"/>
  <c r="CH123"/>
  <c r="CF123"/>
  <c r="CD123"/>
  <c r="CB123"/>
  <c r="BV143"/>
  <c r="BR143"/>
  <c r="BN143"/>
  <c r="BJ143"/>
  <c r="BW123"/>
  <c r="BU123"/>
  <c r="BS123"/>
  <c r="BQ123"/>
  <c r="BO123"/>
  <c r="BM123"/>
  <c r="BK123"/>
  <c r="BI123"/>
  <c r="BW183"/>
  <c r="AX102"/>
  <c r="AP102"/>
  <c r="BW163"/>
  <c r="AX82"/>
  <c r="AP82"/>
  <c r="BD183"/>
  <c r="AE102"/>
  <c r="W102"/>
  <c r="AH82"/>
  <c r="Z82"/>
  <c r="AW82"/>
  <c r="AO82"/>
  <c r="AD102"/>
  <c r="R143"/>
  <c r="P143"/>
  <c r="N143"/>
  <c r="L143"/>
  <c r="J143"/>
  <c r="H143"/>
  <c r="F143"/>
  <c r="D143"/>
  <c r="BD163"/>
  <c r="AE82"/>
  <c r="W82"/>
  <c r="E122"/>
  <c r="I122"/>
  <c r="M122"/>
  <c r="Q122"/>
  <c r="D122"/>
  <c r="H122"/>
  <c r="L122"/>
  <c r="P122"/>
  <c r="O82"/>
  <c r="K82"/>
  <c r="G82"/>
  <c r="C82"/>
  <c r="EA116"/>
  <c r="EA118"/>
  <c r="EA121"/>
  <c r="DZ101"/>
  <c r="DV101"/>
  <c r="DR101"/>
  <c r="DN101"/>
  <c r="DY81"/>
  <c r="DU81"/>
  <c r="DQ81"/>
  <c r="DM81"/>
  <c r="DF101"/>
  <c r="DB101"/>
  <c r="CX101"/>
  <c r="CT101"/>
  <c r="DH121"/>
  <c r="CM101"/>
  <c r="CI101"/>
  <c r="CE101"/>
  <c r="CA101"/>
  <c r="DH141"/>
  <c r="CO141"/>
  <c r="CO121"/>
  <c r="BT101"/>
  <c r="BP101"/>
  <c r="BL101"/>
  <c r="BH101"/>
  <c r="BV121"/>
  <c r="AW101"/>
  <c r="AO101"/>
  <c r="BV141"/>
  <c r="BC141"/>
  <c r="AX101"/>
  <c r="AP101"/>
  <c r="AX81"/>
  <c r="AP81"/>
  <c r="AE101"/>
  <c r="W101"/>
  <c r="Q141"/>
  <c r="AH81"/>
  <c r="Z81"/>
  <c r="AY81"/>
  <c r="AQ81"/>
  <c r="AB101"/>
  <c r="X101"/>
  <c r="AC81"/>
  <c r="O81"/>
  <c r="K81"/>
  <c r="G81"/>
  <c r="C81"/>
  <c r="Q121"/>
  <c r="H81"/>
  <c r="D81"/>
  <c r="AJ140"/>
  <c r="BC140"/>
  <c r="EA120"/>
  <c r="AJ129"/>
  <c r="BC129"/>
  <c r="AJ110"/>
  <c r="DH130"/>
  <c r="BV110"/>
  <c r="BV130"/>
  <c r="Q110"/>
  <c r="BC111"/>
  <c r="Q131"/>
  <c r="BC112"/>
  <c r="Q132"/>
  <c r="Q113"/>
  <c r="AJ133"/>
  <c r="BC133"/>
  <c r="Q114"/>
  <c r="AJ134"/>
  <c r="BC134"/>
  <c r="AJ115"/>
  <c r="DH116"/>
  <c r="CO116"/>
  <c r="CO136"/>
  <c r="BC136"/>
  <c r="AJ136"/>
  <c r="AJ117"/>
  <c r="DH138"/>
  <c r="BV118"/>
  <c r="BV138"/>
  <c r="BC119"/>
  <c r="Q139"/>
  <c r="CO139"/>
  <c r="BC81"/>
  <c r="D12"/>
  <c r="E12" s="1"/>
  <c r="G123" l="1"/>
  <c r="K123"/>
  <c r="O123"/>
  <c r="BL143"/>
  <c r="BP143"/>
  <c r="BT143"/>
  <c r="CE143"/>
  <c r="CI143"/>
  <c r="CM143"/>
  <c r="CX143"/>
  <c r="DB143"/>
  <c r="DF143"/>
  <c r="DQ143"/>
  <c r="DU143"/>
  <c r="DY143"/>
  <c r="DQ123"/>
  <c r="DU123"/>
  <c r="DY123"/>
  <c r="AR163"/>
  <c r="Z123"/>
  <c r="AV163"/>
  <c r="AD123"/>
  <c r="AZ163"/>
  <c r="AH123"/>
  <c r="AQ183"/>
  <c r="Y143"/>
  <c r="AU183"/>
  <c r="AC143"/>
  <c r="AY183"/>
  <c r="AG143"/>
  <c r="BC183"/>
  <c r="AK143"/>
  <c r="BJ163"/>
  <c r="AR123"/>
  <c r="BN163"/>
  <c r="AV123"/>
  <c r="BR163"/>
  <c r="AZ123"/>
  <c r="BV163"/>
  <c r="BD123"/>
  <c r="AQ163"/>
  <c r="Y123"/>
  <c r="AU163"/>
  <c r="AC123"/>
  <c r="AY163"/>
  <c r="AG123"/>
  <c r="BC163"/>
  <c r="AK123"/>
  <c r="Z143"/>
  <c r="AR183"/>
  <c r="AD143"/>
  <c r="AV183"/>
  <c r="AH143"/>
  <c r="AZ183"/>
  <c r="AS123"/>
  <c r="BK163"/>
  <c r="AW123"/>
  <c r="BO163"/>
  <c r="BA123"/>
  <c r="BS163"/>
  <c r="BK183"/>
  <c r="AS143"/>
  <c r="BO183"/>
  <c r="AW143"/>
  <c r="BS183"/>
  <c r="BA143"/>
  <c r="AR143"/>
  <c r="BJ183"/>
  <c r="AV143"/>
  <c r="BN183"/>
  <c r="AZ143"/>
  <c r="BR183"/>
  <c r="BD143"/>
  <c r="BV183"/>
  <c r="BW162"/>
  <c r="BD82"/>
  <c r="BD181"/>
  <c r="AK101"/>
  <c r="BW181"/>
  <c r="BD101"/>
  <c r="BW160"/>
  <c r="BD80"/>
  <c r="BW159"/>
  <c r="BD79"/>
  <c r="BW158"/>
  <c r="BD78"/>
  <c r="BW157"/>
  <c r="BD77"/>
  <c r="BW156"/>
  <c r="BD76"/>
  <c r="AK75"/>
  <c r="BD155"/>
  <c r="AK95"/>
  <c r="BD175"/>
  <c r="BW175"/>
  <c r="BD95"/>
  <c r="BD154"/>
  <c r="AK74"/>
  <c r="BW154"/>
  <c r="BD74"/>
  <c r="BW173"/>
  <c r="BD93"/>
  <c r="AK93"/>
  <c r="BD173"/>
  <c r="BW172"/>
  <c r="BD92"/>
  <c r="BD172"/>
  <c r="AK92"/>
  <c r="BW171"/>
  <c r="BD91"/>
  <c r="AK91"/>
  <c r="BD171"/>
  <c r="BD170"/>
  <c r="AK90"/>
  <c r="BW170"/>
  <c r="BD90"/>
  <c r="BW169"/>
  <c r="BD89"/>
  <c r="AK89"/>
  <c r="BD169"/>
  <c r="F123"/>
  <c r="J123"/>
  <c r="N123"/>
  <c r="R123"/>
  <c r="G143"/>
  <c r="K143"/>
  <c r="O143"/>
  <c r="BL123"/>
  <c r="BP123"/>
  <c r="BT123"/>
  <c r="BK143"/>
  <c r="BO143"/>
  <c r="BS143"/>
  <c r="BW143"/>
  <c r="CE123"/>
  <c r="CI123"/>
  <c r="CM123"/>
  <c r="CD143"/>
  <c r="CH143"/>
  <c r="CL143"/>
  <c r="CP143"/>
  <c r="CX123"/>
  <c r="DB123"/>
  <c r="DF123"/>
  <c r="CW143"/>
  <c r="DA143"/>
  <c r="DE143"/>
  <c r="DI143"/>
  <c r="DP143"/>
  <c r="DT143"/>
  <c r="DX143"/>
  <c r="EB143"/>
  <c r="EB102"/>
  <c r="DI102"/>
  <c r="CP82"/>
  <c r="BW102"/>
  <c r="R102"/>
  <c r="Q82"/>
  <c r="M82"/>
  <c r="I82"/>
  <c r="E82"/>
  <c r="EA102"/>
  <c r="DW102"/>
  <c r="DS102"/>
  <c r="DO102"/>
  <c r="DX82"/>
  <c r="DT82"/>
  <c r="DP82"/>
  <c r="DH102"/>
  <c r="DD102"/>
  <c r="CZ102"/>
  <c r="CV102"/>
  <c r="CO102"/>
  <c r="CK102"/>
  <c r="CG102"/>
  <c r="CC102"/>
  <c r="BV102"/>
  <c r="BR102"/>
  <c r="BN102"/>
  <c r="BJ102"/>
  <c r="AY102"/>
  <c r="AQ102"/>
  <c r="CP122"/>
  <c r="AV102"/>
  <c r="AZ82"/>
  <c r="AR82"/>
  <c r="AC102"/>
  <c r="N102"/>
  <c r="J102"/>
  <c r="F102"/>
  <c r="AJ82"/>
  <c r="AB82"/>
  <c r="BD122"/>
  <c r="AY82"/>
  <c r="AQ82"/>
  <c r="AJ102"/>
  <c r="AB102"/>
  <c r="X102"/>
  <c r="Q102"/>
  <c r="M102"/>
  <c r="I102"/>
  <c r="E102"/>
  <c r="AC82"/>
  <c r="EB81"/>
  <c r="EB80"/>
  <c r="EB79"/>
  <c r="EB78"/>
  <c r="EB77"/>
  <c r="EB76"/>
  <c r="EB75"/>
  <c r="EB74"/>
  <c r="EB73"/>
  <c r="EB72"/>
  <c r="EB71"/>
  <c r="EB70"/>
  <c r="EB69"/>
  <c r="R81"/>
  <c r="BW81"/>
  <c r="CP101"/>
  <c r="DI81"/>
  <c r="R100"/>
  <c r="BW100"/>
  <c r="CP80"/>
  <c r="DI100"/>
  <c r="R80"/>
  <c r="R99"/>
  <c r="BW99"/>
  <c r="BW79"/>
  <c r="DI99"/>
  <c r="R79"/>
  <c r="R98"/>
  <c r="BW98"/>
  <c r="BW78"/>
  <c r="DI98"/>
  <c r="R78"/>
  <c r="R97"/>
  <c r="BW97"/>
  <c r="BW77"/>
  <c r="DI97"/>
  <c r="R77"/>
  <c r="R96"/>
  <c r="BW96"/>
  <c r="BW76"/>
  <c r="DI96"/>
  <c r="R76"/>
  <c r="CP95"/>
  <c r="CP75"/>
  <c r="DI75"/>
  <c r="R94"/>
  <c r="CP94"/>
  <c r="CP74"/>
  <c r="DI74"/>
  <c r="BW93"/>
  <c r="BW73"/>
  <c r="DI93"/>
  <c r="R73"/>
  <c r="BW92"/>
  <c r="BW72"/>
  <c r="DI92"/>
  <c r="R72"/>
  <c r="BW91"/>
  <c r="BW71"/>
  <c r="DI91"/>
  <c r="R71"/>
  <c r="CP90"/>
  <c r="CP70"/>
  <c r="DI70"/>
  <c r="R70"/>
  <c r="BW89"/>
  <c r="BW69"/>
  <c r="DI89"/>
  <c r="DI69"/>
  <c r="AP163"/>
  <c r="X123"/>
  <c r="AT163"/>
  <c r="AB123"/>
  <c r="AX163"/>
  <c r="AF123"/>
  <c r="BB163"/>
  <c r="AJ123"/>
  <c r="AO183"/>
  <c r="W143"/>
  <c r="AS183"/>
  <c r="AA143"/>
  <c r="AW183"/>
  <c r="AE143"/>
  <c r="BA183"/>
  <c r="AI143"/>
  <c r="BH163"/>
  <c r="AP123"/>
  <c r="BL163"/>
  <c r="AT123"/>
  <c r="BP163"/>
  <c r="AX123"/>
  <c r="BT163"/>
  <c r="BB123"/>
  <c r="AO163"/>
  <c r="W123"/>
  <c r="AS163"/>
  <c r="AA123"/>
  <c r="AW163"/>
  <c r="AE123"/>
  <c r="BA163"/>
  <c r="AI123"/>
  <c r="X143"/>
  <c r="AP183"/>
  <c r="AB143"/>
  <c r="AT183"/>
  <c r="AF143"/>
  <c r="AX183"/>
  <c r="AJ143"/>
  <c r="BB183"/>
  <c r="AQ123"/>
  <c r="BI163"/>
  <c r="AU123"/>
  <c r="BM163"/>
  <c r="AY123"/>
  <c r="BQ163"/>
  <c r="BC123"/>
  <c r="BU163"/>
  <c r="BI183"/>
  <c r="AQ143"/>
  <c r="BM183"/>
  <c r="AU143"/>
  <c r="BQ183"/>
  <c r="AY143"/>
  <c r="BU183"/>
  <c r="BC143"/>
  <c r="AP143"/>
  <c r="BH183"/>
  <c r="AT143"/>
  <c r="BL183"/>
  <c r="AX143"/>
  <c r="BP183"/>
  <c r="BB143"/>
  <c r="BT183"/>
  <c r="BW182"/>
  <c r="BD102"/>
  <c r="BD182"/>
  <c r="AK102"/>
  <c r="BD162"/>
  <c r="AK82"/>
  <c r="AK81"/>
  <c r="BD161"/>
  <c r="BW161"/>
  <c r="BD81"/>
  <c r="BD121"/>
  <c r="BD160"/>
  <c r="AK80"/>
  <c r="BD180"/>
  <c r="AK100"/>
  <c r="BW180"/>
  <c r="BD100"/>
  <c r="AK79"/>
  <c r="BD159"/>
  <c r="BD179"/>
  <c r="AK99"/>
  <c r="BW179"/>
  <c r="BD99"/>
  <c r="BD158"/>
  <c r="AK78"/>
  <c r="BD178"/>
  <c r="AK98"/>
  <c r="BW178"/>
  <c r="BD98"/>
  <c r="AK77"/>
  <c r="BD157"/>
  <c r="AK97"/>
  <c r="BD177"/>
  <c r="BW177"/>
  <c r="BD97"/>
  <c r="BD156"/>
  <c r="AK76"/>
  <c r="BD176"/>
  <c r="AK96"/>
  <c r="BW176"/>
  <c r="BD96"/>
  <c r="BW155"/>
  <c r="BD75"/>
  <c r="BW174"/>
  <c r="BD94"/>
  <c r="BD174"/>
  <c r="AK94"/>
  <c r="AK73"/>
  <c r="BD153"/>
  <c r="BW153"/>
  <c r="BD73"/>
  <c r="BD152"/>
  <c r="AK72"/>
  <c r="BW152"/>
  <c r="BD72"/>
  <c r="AK71"/>
  <c r="BD151"/>
  <c r="BW151"/>
  <c r="BD71"/>
  <c r="BW150"/>
  <c r="BD70"/>
  <c r="BD150"/>
  <c r="AK70"/>
  <c r="AK69"/>
  <c r="BD149"/>
  <c r="BW149"/>
  <c r="BD69"/>
  <c r="E123"/>
  <c r="I123"/>
  <c r="M123"/>
  <c r="Q123"/>
  <c r="D123"/>
  <c r="H123"/>
  <c r="L123"/>
  <c r="P123"/>
  <c r="P82"/>
  <c r="L82"/>
  <c r="H82"/>
  <c r="D82"/>
  <c r="E143"/>
  <c r="I143"/>
  <c r="M143"/>
  <c r="Q143"/>
  <c r="BJ123"/>
  <c r="BN123"/>
  <c r="BR123"/>
  <c r="BV123"/>
  <c r="BI143"/>
  <c r="BM143"/>
  <c r="BQ143"/>
  <c r="BU143"/>
  <c r="CC123"/>
  <c r="CG123"/>
  <c r="CK123"/>
  <c r="CO123"/>
  <c r="CB143"/>
  <c r="CF143"/>
  <c r="CJ143"/>
  <c r="CN143"/>
  <c r="CV123"/>
  <c r="CZ123"/>
  <c r="DD123"/>
  <c r="DH123"/>
  <c r="CU143"/>
  <c r="CY143"/>
  <c r="DC143"/>
  <c r="DG143"/>
  <c r="DO143"/>
  <c r="DS143"/>
  <c r="DW143"/>
  <c r="EA143"/>
  <c r="DO123"/>
  <c r="DS123"/>
  <c r="DW123"/>
  <c r="EA123"/>
  <c r="DN143"/>
  <c r="DR143"/>
  <c r="DV143"/>
  <c r="DZ143"/>
  <c r="DZ102"/>
  <c r="DV102"/>
  <c r="DR102"/>
  <c r="DN102"/>
  <c r="DY82"/>
  <c r="DU82"/>
  <c r="DQ82"/>
  <c r="DM82"/>
  <c r="DG82"/>
  <c r="DC82"/>
  <c r="CY82"/>
  <c r="CU82"/>
  <c r="DG102"/>
  <c r="DC102"/>
  <c r="CY102"/>
  <c r="CU102"/>
  <c r="DF82"/>
  <c r="DB82"/>
  <c r="CX82"/>
  <c r="CT82"/>
  <c r="CN102"/>
  <c r="CJ102"/>
  <c r="CF102"/>
  <c r="CB102"/>
  <c r="CN82"/>
  <c r="CJ82"/>
  <c r="CF82"/>
  <c r="CB82"/>
  <c r="BU82"/>
  <c r="BQ82"/>
  <c r="BM82"/>
  <c r="BI82"/>
  <c r="BA102"/>
  <c r="AS102"/>
  <c r="CM82"/>
  <c r="CI82"/>
  <c r="CE82"/>
  <c r="CA82"/>
  <c r="BU102"/>
  <c r="BQ102"/>
  <c r="BM102"/>
  <c r="BI102"/>
  <c r="BT82"/>
  <c r="BP82"/>
  <c r="BL82"/>
  <c r="BH82"/>
  <c r="BB102"/>
  <c r="AT102"/>
  <c r="BB82"/>
  <c r="AT82"/>
  <c r="AI102"/>
  <c r="AA102"/>
  <c r="P102"/>
  <c r="L102"/>
  <c r="H102"/>
  <c r="D102"/>
  <c r="AD82"/>
  <c r="V82"/>
  <c r="BA82"/>
  <c r="AS82"/>
  <c r="AH102"/>
  <c r="Z102"/>
  <c r="V102"/>
  <c r="O102"/>
  <c r="K102"/>
  <c r="G102"/>
  <c r="C102"/>
  <c r="AI82"/>
  <c r="AA82"/>
  <c r="R82"/>
  <c r="EB82"/>
  <c r="DI82"/>
  <c r="CP102"/>
  <c r="BW82"/>
  <c r="R122"/>
  <c r="N82"/>
  <c r="J82"/>
  <c r="F82"/>
  <c r="EB142"/>
  <c r="DX102"/>
  <c r="DT102"/>
  <c r="DP102"/>
  <c r="EA82"/>
  <c r="DW82"/>
  <c r="DS82"/>
  <c r="DO82"/>
  <c r="DI142"/>
  <c r="DE82"/>
  <c r="DA82"/>
  <c r="CW82"/>
  <c r="CP142"/>
  <c r="DE102"/>
  <c r="DA102"/>
  <c r="CW102"/>
  <c r="DH82"/>
  <c r="DD82"/>
  <c r="CZ82"/>
  <c r="CV82"/>
  <c r="CL102"/>
  <c r="CH102"/>
  <c r="CD102"/>
  <c r="CL82"/>
  <c r="CH82"/>
  <c r="CD82"/>
  <c r="BW142"/>
  <c r="BS82"/>
  <c r="BO82"/>
  <c r="BK82"/>
  <c r="BC102"/>
  <c r="AU102"/>
  <c r="CO82"/>
  <c r="CK82"/>
  <c r="CG82"/>
  <c r="CC82"/>
  <c r="BS102"/>
  <c r="BO102"/>
  <c r="BK102"/>
  <c r="BV82"/>
  <c r="BR82"/>
  <c r="BN82"/>
  <c r="BJ82"/>
  <c r="AZ102"/>
  <c r="AR102"/>
  <c r="AV82"/>
  <c r="AG102"/>
  <c r="Y102"/>
  <c r="AF82"/>
  <c r="X82"/>
  <c r="BC82"/>
  <c r="AU82"/>
  <c r="AK142"/>
  <c r="AF102"/>
  <c r="R142"/>
  <c r="AG82"/>
  <c r="Y82"/>
  <c r="EB101"/>
  <c r="EB100"/>
  <c r="EB99"/>
  <c r="EB98"/>
  <c r="EB97"/>
  <c r="EB96"/>
  <c r="EB95"/>
  <c r="EB94"/>
  <c r="EB93"/>
  <c r="EB92"/>
  <c r="EB91"/>
  <c r="EB90"/>
  <c r="EB89"/>
  <c r="R101"/>
  <c r="BW101"/>
  <c r="CP81"/>
  <c r="DI101"/>
  <c r="BW80"/>
  <c r="CP100"/>
  <c r="DI80"/>
  <c r="CP99"/>
  <c r="CP79"/>
  <c r="DI79"/>
  <c r="CP98"/>
  <c r="CP78"/>
  <c r="DI78"/>
  <c r="CP97"/>
  <c r="CP77"/>
  <c r="DI77"/>
  <c r="CP96"/>
  <c r="CP76"/>
  <c r="DI76"/>
  <c r="R75"/>
  <c r="R95"/>
  <c r="BW95"/>
  <c r="BW75"/>
  <c r="DI95"/>
  <c r="R74"/>
  <c r="BW94"/>
  <c r="BW74"/>
  <c r="DI94"/>
  <c r="R93"/>
  <c r="CP93"/>
  <c r="CP73"/>
  <c r="DI73"/>
  <c r="R92"/>
  <c r="CP92"/>
  <c r="CP72"/>
  <c r="DI72"/>
  <c r="R91"/>
  <c r="CP91"/>
  <c r="CP71"/>
  <c r="DI71"/>
  <c r="BW90"/>
  <c r="BW70"/>
  <c r="DI90"/>
  <c r="R90"/>
  <c r="R89"/>
  <c r="CP89"/>
  <c r="CP69"/>
  <c r="R69"/>
  <c r="F12"/>
  <c r="X204" i="22"/>
  <c r="Y204" s="1"/>
  <c r="Z204" s="1"/>
  <c r="G12" i="31" l="1"/>
  <c r="C209" i="22"/>
  <c r="F209" s="1"/>
  <c r="B210"/>
  <c r="C210" s="1"/>
  <c r="F210" s="1"/>
  <c r="Y242"/>
  <c r="X242"/>
  <c r="W242"/>
  <c r="V242"/>
  <c r="Y241"/>
  <c r="X241"/>
  <c r="W241"/>
  <c r="V241"/>
  <c r="Y240"/>
  <c r="X240"/>
  <c r="W240"/>
  <c r="V240"/>
  <c r="Y239"/>
  <c r="X239"/>
  <c r="W239"/>
  <c r="V239"/>
  <c r="Y238"/>
  <c r="X238"/>
  <c r="W238"/>
  <c r="V238"/>
  <c r="U239"/>
  <c r="U240" s="1"/>
  <c r="U241" s="1"/>
  <c r="U242" s="1"/>
  <c r="W237"/>
  <c r="X237" s="1"/>
  <c r="Y237" s="1"/>
  <c r="C217"/>
  <c r="F217" s="1"/>
  <c r="G215"/>
  <c r="H215" s="1"/>
  <c r="I215" s="1"/>
  <c r="J215" s="1"/>
  <c r="K215" s="1"/>
  <c r="L215" s="1"/>
  <c r="M215" s="1"/>
  <c r="N215" s="1"/>
  <c r="O215" s="1"/>
  <c r="P215" s="1"/>
  <c r="Q215" s="1"/>
  <c r="R215" s="1"/>
  <c r="G208"/>
  <c r="H208" s="1"/>
  <c r="I208" s="1"/>
  <c r="J208" s="1"/>
  <c r="K208" s="1"/>
  <c r="L208" s="1"/>
  <c r="M208" s="1"/>
  <c r="N208" s="1"/>
  <c r="O208" s="1"/>
  <c r="P208" s="1"/>
  <c r="Q208" s="1"/>
  <c r="R208" s="1"/>
  <c r="I201"/>
  <c r="J201" s="1"/>
  <c r="K201" s="1"/>
  <c r="L201" s="1"/>
  <c r="M201" s="1"/>
  <c r="N201" s="1"/>
  <c r="O201" s="1"/>
  <c r="P201" s="1"/>
  <c r="Q201" s="1"/>
  <c r="R201" s="1"/>
  <c r="I194"/>
  <c r="J194" s="1"/>
  <c r="K194" s="1"/>
  <c r="L194" s="1"/>
  <c r="M194" s="1"/>
  <c r="N194" s="1"/>
  <c r="O194" s="1"/>
  <c r="P194" s="1"/>
  <c r="Q194" s="1"/>
  <c r="R194" s="1"/>
  <c r="E198"/>
  <c r="E205" s="1"/>
  <c r="A198"/>
  <c r="A205" s="1"/>
  <c r="E197"/>
  <c r="E204" s="1"/>
  <c r="A197"/>
  <c r="A204" s="1"/>
  <c r="E196"/>
  <c r="E203" s="1"/>
  <c r="A196"/>
  <c r="A203" s="1"/>
  <c r="E195"/>
  <c r="E202" s="1"/>
  <c r="A195"/>
  <c r="A202" s="1"/>
  <c r="H191"/>
  <c r="H198" s="1"/>
  <c r="H190"/>
  <c r="H197" s="1"/>
  <c r="H189"/>
  <c r="H196" s="1"/>
  <c r="H188"/>
  <c r="H195" s="1"/>
  <c r="I187"/>
  <c r="J187" s="1"/>
  <c r="K187" s="1"/>
  <c r="L187" s="1"/>
  <c r="M187" s="1"/>
  <c r="N187" s="1"/>
  <c r="O187" s="1"/>
  <c r="P187" s="1"/>
  <c r="Q187" s="1"/>
  <c r="R187" s="1"/>
  <c r="R191" s="1"/>
  <c r="R198" s="1"/>
  <c r="B191"/>
  <c r="C191" s="1"/>
  <c r="C198" s="1"/>
  <c r="C205" s="1"/>
  <c r="B190"/>
  <c r="C190" s="1"/>
  <c r="C197" s="1"/>
  <c r="C204" s="1"/>
  <c r="B189"/>
  <c r="C189" s="1"/>
  <c r="C196" s="1"/>
  <c r="C203" s="1"/>
  <c r="B188"/>
  <c r="C188" s="1"/>
  <c r="C195" s="1"/>
  <c r="C202" s="1"/>
  <c r="B184"/>
  <c r="C184" s="1"/>
  <c r="F184" s="1"/>
  <c r="B183"/>
  <c r="C183" s="1"/>
  <c r="F183" s="1"/>
  <c r="B182"/>
  <c r="B181"/>
  <c r="C181" s="1"/>
  <c r="F181" s="1"/>
  <c r="G180"/>
  <c r="C182"/>
  <c r="F182" s="1"/>
  <c r="G4" i="4"/>
  <c r="AO160" i="22"/>
  <c r="AO161" s="1"/>
  <c r="AO162" s="1"/>
  <c r="AO163" s="1"/>
  <c r="AO164" s="1"/>
  <c r="AO165" s="1"/>
  <c r="AO166" s="1"/>
  <c r="AO167" s="1"/>
  <c r="AO168" s="1"/>
  <c r="AO169" s="1"/>
  <c r="AO170" s="1"/>
  <c r="AO171" s="1"/>
  <c r="AO172" s="1"/>
  <c r="AO173" s="1"/>
  <c r="AQ158"/>
  <c r="AR158" s="1"/>
  <c r="AS158" s="1"/>
  <c r="AT158" s="1"/>
  <c r="AU158" s="1"/>
  <c r="AV158" s="1"/>
  <c r="AW158" s="1"/>
  <c r="AX158" s="1"/>
  <c r="AY158" s="1"/>
  <c r="AZ158" s="1"/>
  <c r="BA158" s="1"/>
  <c r="BB158" s="1"/>
  <c r="BC158" s="1"/>
  <c r="BD158" s="1"/>
  <c r="BE158" s="1"/>
  <c r="AO139"/>
  <c r="AO140" s="1"/>
  <c r="AO141" s="1"/>
  <c r="AO142" s="1"/>
  <c r="AO143" s="1"/>
  <c r="AO144" s="1"/>
  <c r="AO145" s="1"/>
  <c r="AO146" s="1"/>
  <c r="AO147" s="1"/>
  <c r="AO148" s="1"/>
  <c r="AO149" s="1"/>
  <c r="AO150" s="1"/>
  <c r="AO151" s="1"/>
  <c r="AO152" s="1"/>
  <c r="AQ137"/>
  <c r="AR137" s="1"/>
  <c r="AS137" s="1"/>
  <c r="AT137" s="1"/>
  <c r="AU137" s="1"/>
  <c r="AV137" s="1"/>
  <c r="AW137" s="1"/>
  <c r="AX137" s="1"/>
  <c r="AY137" s="1"/>
  <c r="AZ137" s="1"/>
  <c r="BA137" s="1"/>
  <c r="BB137" s="1"/>
  <c r="BC137" s="1"/>
  <c r="BD137" s="1"/>
  <c r="BE137" s="1"/>
  <c r="AO118"/>
  <c r="AO119" s="1"/>
  <c r="AO120" s="1"/>
  <c r="AO121" s="1"/>
  <c r="AO122" s="1"/>
  <c r="AO123" s="1"/>
  <c r="AO124" s="1"/>
  <c r="AO125" s="1"/>
  <c r="AO126" s="1"/>
  <c r="AO127" s="1"/>
  <c r="AO128" s="1"/>
  <c r="AO129" s="1"/>
  <c r="AO130" s="1"/>
  <c r="AO131" s="1"/>
  <c r="AQ116"/>
  <c r="AR116" s="1"/>
  <c r="AS116" s="1"/>
  <c r="AT116" s="1"/>
  <c r="AU116" s="1"/>
  <c r="AV116" s="1"/>
  <c r="AW116" s="1"/>
  <c r="AX116" s="1"/>
  <c r="AY116" s="1"/>
  <c r="AZ116" s="1"/>
  <c r="BA116" s="1"/>
  <c r="BB116" s="1"/>
  <c r="BC116" s="1"/>
  <c r="BD116" s="1"/>
  <c r="BE116" s="1"/>
  <c r="AO98"/>
  <c r="AO99" s="1"/>
  <c r="AO100" s="1"/>
  <c r="AO101" s="1"/>
  <c r="AO102" s="1"/>
  <c r="AO103" s="1"/>
  <c r="AO104" s="1"/>
  <c r="AO105" s="1"/>
  <c r="AO106" s="1"/>
  <c r="AO107" s="1"/>
  <c r="AO108" s="1"/>
  <c r="AO109" s="1"/>
  <c r="AO110" s="1"/>
  <c r="AO111" s="1"/>
  <c r="AQ96"/>
  <c r="AR96" s="1"/>
  <c r="AS96" s="1"/>
  <c r="AT96" s="1"/>
  <c r="AU96" s="1"/>
  <c r="AV96" s="1"/>
  <c r="AW96" s="1"/>
  <c r="AX96" s="1"/>
  <c r="AY96" s="1"/>
  <c r="AZ96" s="1"/>
  <c r="BA96" s="1"/>
  <c r="BB96" s="1"/>
  <c r="BC96" s="1"/>
  <c r="BD96" s="1"/>
  <c r="BE96" s="1"/>
  <c r="X158"/>
  <c r="Y158" s="1"/>
  <c r="Z158" s="1"/>
  <c r="AA158" s="1"/>
  <c r="AB158" s="1"/>
  <c r="AC158" s="1"/>
  <c r="AD158" s="1"/>
  <c r="AE158" s="1"/>
  <c r="AF158" s="1"/>
  <c r="AG158" s="1"/>
  <c r="AH158" s="1"/>
  <c r="AI158" s="1"/>
  <c r="AJ158" s="1"/>
  <c r="AK158" s="1"/>
  <c r="AL158" s="1"/>
  <c r="X137"/>
  <c r="Y137" s="1"/>
  <c r="Z137" s="1"/>
  <c r="AA137" s="1"/>
  <c r="AB137" s="1"/>
  <c r="AC137" s="1"/>
  <c r="AD137" s="1"/>
  <c r="AE137" s="1"/>
  <c r="AF137" s="1"/>
  <c r="AG137" s="1"/>
  <c r="AH137" s="1"/>
  <c r="AI137" s="1"/>
  <c r="AJ137" s="1"/>
  <c r="AK137" s="1"/>
  <c r="AL137" s="1"/>
  <c r="X116"/>
  <c r="Y116" s="1"/>
  <c r="Z116" s="1"/>
  <c r="AA116" s="1"/>
  <c r="AB116" s="1"/>
  <c r="AC116" s="1"/>
  <c r="AD116" s="1"/>
  <c r="AE116" s="1"/>
  <c r="AF116" s="1"/>
  <c r="AG116" s="1"/>
  <c r="AH116" s="1"/>
  <c r="AI116" s="1"/>
  <c r="AJ116" s="1"/>
  <c r="AK116" s="1"/>
  <c r="AL116" s="1"/>
  <c r="X96"/>
  <c r="Y96" s="1"/>
  <c r="Z96" s="1"/>
  <c r="AA96" s="1"/>
  <c r="AB96" s="1"/>
  <c r="AC96" s="1"/>
  <c r="AD96" s="1"/>
  <c r="AE96" s="1"/>
  <c r="AF96" s="1"/>
  <c r="AG96" s="1"/>
  <c r="AH96" s="1"/>
  <c r="AI96" s="1"/>
  <c r="AJ96" s="1"/>
  <c r="AK96" s="1"/>
  <c r="AL96" s="1"/>
  <c r="V160"/>
  <c r="V161" s="1"/>
  <c r="V162" s="1"/>
  <c r="V163" s="1"/>
  <c r="V164" s="1"/>
  <c r="V165" s="1"/>
  <c r="V166" s="1"/>
  <c r="V167" s="1"/>
  <c r="V168" s="1"/>
  <c r="V169" s="1"/>
  <c r="V170" s="1"/>
  <c r="V171" s="1"/>
  <c r="V172" s="1"/>
  <c r="V173" s="1"/>
  <c r="V139"/>
  <c r="V140" s="1"/>
  <c r="V141" s="1"/>
  <c r="V142" s="1"/>
  <c r="V143" s="1"/>
  <c r="V144" s="1"/>
  <c r="V145" s="1"/>
  <c r="V146" s="1"/>
  <c r="V147" s="1"/>
  <c r="V148" s="1"/>
  <c r="V149" s="1"/>
  <c r="V150" s="1"/>
  <c r="V151" s="1"/>
  <c r="V152" s="1"/>
  <c r="V118"/>
  <c r="V119" s="1"/>
  <c r="V120" s="1"/>
  <c r="V121" s="1"/>
  <c r="V122" s="1"/>
  <c r="V123" s="1"/>
  <c r="V124" s="1"/>
  <c r="V125" s="1"/>
  <c r="V126" s="1"/>
  <c r="V127" s="1"/>
  <c r="V128" s="1"/>
  <c r="V129" s="1"/>
  <c r="V130" s="1"/>
  <c r="V131" s="1"/>
  <c r="V98"/>
  <c r="V99" s="1"/>
  <c r="V100" s="1"/>
  <c r="V101" s="1"/>
  <c r="V102" s="1"/>
  <c r="V103" s="1"/>
  <c r="V104" s="1"/>
  <c r="V105" s="1"/>
  <c r="V106" s="1"/>
  <c r="V107" s="1"/>
  <c r="V108" s="1"/>
  <c r="V109" s="1"/>
  <c r="V110" s="1"/>
  <c r="V111" s="1"/>
  <c r="D96"/>
  <c r="E96" s="1"/>
  <c r="C97"/>
  <c r="D97"/>
  <c r="B98"/>
  <c r="C98" s="1"/>
  <c r="W98" s="1"/>
  <c r="B99"/>
  <c r="D99" s="1"/>
  <c r="D116"/>
  <c r="E116" s="1"/>
  <c r="C117"/>
  <c r="D117"/>
  <c r="B118"/>
  <c r="B119" s="1"/>
  <c r="D137"/>
  <c r="E137" s="1"/>
  <c r="C138"/>
  <c r="D138"/>
  <c r="B139"/>
  <c r="D158"/>
  <c r="E158" s="1"/>
  <c r="C159"/>
  <c r="D159"/>
  <c r="B160"/>
  <c r="AO73"/>
  <c r="AO74" s="1"/>
  <c r="AO75" s="1"/>
  <c r="AO76" s="1"/>
  <c r="AO77" s="1"/>
  <c r="AO78" s="1"/>
  <c r="AO79" s="1"/>
  <c r="AO80" s="1"/>
  <c r="AO81" s="1"/>
  <c r="AO82" s="1"/>
  <c r="AO83" s="1"/>
  <c r="AO84" s="1"/>
  <c r="AO85" s="1"/>
  <c r="AO86" s="1"/>
  <c r="AQ71"/>
  <c r="AR71" s="1"/>
  <c r="AS71" s="1"/>
  <c r="AT71" s="1"/>
  <c r="AU71" s="1"/>
  <c r="AV71" s="1"/>
  <c r="AW71" s="1"/>
  <c r="AX71" s="1"/>
  <c r="AY71" s="1"/>
  <c r="AZ71" s="1"/>
  <c r="BA71" s="1"/>
  <c r="BB71" s="1"/>
  <c r="BC71" s="1"/>
  <c r="BD71" s="1"/>
  <c r="BE71" s="1"/>
  <c r="AO53"/>
  <c r="AO54" s="1"/>
  <c r="AO55" s="1"/>
  <c r="AO56" s="1"/>
  <c r="AO57" s="1"/>
  <c r="AO58" s="1"/>
  <c r="AO59" s="1"/>
  <c r="AO60" s="1"/>
  <c r="AO61" s="1"/>
  <c r="AO62" s="1"/>
  <c r="AO63" s="1"/>
  <c r="AO64" s="1"/>
  <c r="AO65" s="1"/>
  <c r="AO66" s="1"/>
  <c r="AQ51"/>
  <c r="AR51" s="1"/>
  <c r="AS51" s="1"/>
  <c r="AT51" s="1"/>
  <c r="AU51" s="1"/>
  <c r="AV51" s="1"/>
  <c r="AW51" s="1"/>
  <c r="AX51" s="1"/>
  <c r="AY51" s="1"/>
  <c r="AZ51" s="1"/>
  <c r="BA51" s="1"/>
  <c r="BB51" s="1"/>
  <c r="BC51" s="1"/>
  <c r="BD51" s="1"/>
  <c r="BE51" s="1"/>
  <c r="AO33"/>
  <c r="AO34" s="1"/>
  <c r="AO35" s="1"/>
  <c r="AO36" s="1"/>
  <c r="AO37" s="1"/>
  <c r="AO38" s="1"/>
  <c r="AO39" s="1"/>
  <c r="AO40" s="1"/>
  <c r="AO41" s="1"/>
  <c r="AO42" s="1"/>
  <c r="AO43" s="1"/>
  <c r="AO44" s="1"/>
  <c r="AO45" s="1"/>
  <c r="AO46" s="1"/>
  <c r="AQ31"/>
  <c r="AR31" s="1"/>
  <c r="AS31" s="1"/>
  <c r="AT31" s="1"/>
  <c r="AU31" s="1"/>
  <c r="AV31" s="1"/>
  <c r="AW31" s="1"/>
  <c r="AX31" s="1"/>
  <c r="AY31" s="1"/>
  <c r="AZ31" s="1"/>
  <c r="BA31" s="1"/>
  <c r="BB31" s="1"/>
  <c r="BC31" s="1"/>
  <c r="BD31" s="1"/>
  <c r="BE31" s="1"/>
  <c r="AO13"/>
  <c r="AO14" s="1"/>
  <c r="AO15" s="1"/>
  <c r="AO16" s="1"/>
  <c r="AO17" s="1"/>
  <c r="AO18" s="1"/>
  <c r="AO19" s="1"/>
  <c r="AO20" s="1"/>
  <c r="AO21" s="1"/>
  <c r="AO22" s="1"/>
  <c r="AO23" s="1"/>
  <c r="AO24" s="1"/>
  <c r="AO25" s="1"/>
  <c r="AO26" s="1"/>
  <c r="AQ11"/>
  <c r="AR11" s="1"/>
  <c r="AS11" s="1"/>
  <c r="AT11" s="1"/>
  <c r="AU11" s="1"/>
  <c r="AV11" s="1"/>
  <c r="AW11" s="1"/>
  <c r="AX11" s="1"/>
  <c r="AY11" s="1"/>
  <c r="AZ11" s="1"/>
  <c r="BA11" s="1"/>
  <c r="BB11" s="1"/>
  <c r="BC11" s="1"/>
  <c r="BD11" s="1"/>
  <c r="BE11" s="1"/>
  <c r="V73"/>
  <c r="V74" s="1"/>
  <c r="V75" s="1"/>
  <c r="V76" s="1"/>
  <c r="V77" s="1"/>
  <c r="V78" s="1"/>
  <c r="V79" s="1"/>
  <c r="V80" s="1"/>
  <c r="V81" s="1"/>
  <c r="V82" s="1"/>
  <c r="V83" s="1"/>
  <c r="V84" s="1"/>
  <c r="V85" s="1"/>
  <c r="V86" s="1"/>
  <c r="X71"/>
  <c r="Y71" s="1"/>
  <c r="Z71" s="1"/>
  <c r="AA71" s="1"/>
  <c r="AB71" s="1"/>
  <c r="AC71" s="1"/>
  <c r="AD71" s="1"/>
  <c r="AE71" s="1"/>
  <c r="AF71" s="1"/>
  <c r="AG71" s="1"/>
  <c r="AH71" s="1"/>
  <c r="AI71" s="1"/>
  <c r="AJ71" s="1"/>
  <c r="AK71" s="1"/>
  <c r="AL71" s="1"/>
  <c r="V53"/>
  <c r="V54" s="1"/>
  <c r="V55" s="1"/>
  <c r="V56" s="1"/>
  <c r="V57" s="1"/>
  <c r="V58" s="1"/>
  <c r="V59" s="1"/>
  <c r="V60" s="1"/>
  <c r="V61" s="1"/>
  <c r="V62" s="1"/>
  <c r="V63" s="1"/>
  <c r="V64" s="1"/>
  <c r="V65" s="1"/>
  <c r="V66" s="1"/>
  <c r="X51"/>
  <c r="Y51" s="1"/>
  <c r="Z51" s="1"/>
  <c r="AA51" s="1"/>
  <c r="AB51" s="1"/>
  <c r="AC51" s="1"/>
  <c r="AD51" s="1"/>
  <c r="AE51" s="1"/>
  <c r="AF51" s="1"/>
  <c r="AG51" s="1"/>
  <c r="AH51" s="1"/>
  <c r="AI51" s="1"/>
  <c r="AJ51" s="1"/>
  <c r="AK51" s="1"/>
  <c r="AL51" s="1"/>
  <c r="V33"/>
  <c r="V34" s="1"/>
  <c r="V35" s="1"/>
  <c r="V36" s="1"/>
  <c r="V37" s="1"/>
  <c r="V38" s="1"/>
  <c r="V39" s="1"/>
  <c r="V40" s="1"/>
  <c r="V41" s="1"/>
  <c r="V42" s="1"/>
  <c r="V43" s="1"/>
  <c r="V44" s="1"/>
  <c r="V45" s="1"/>
  <c r="V46" s="1"/>
  <c r="X31"/>
  <c r="Y31" s="1"/>
  <c r="Z31" s="1"/>
  <c r="AA31" s="1"/>
  <c r="AB31" s="1"/>
  <c r="AC31" s="1"/>
  <c r="AD31" s="1"/>
  <c r="AE31" s="1"/>
  <c r="AF31" s="1"/>
  <c r="AG31" s="1"/>
  <c r="AH31" s="1"/>
  <c r="AI31" s="1"/>
  <c r="AJ31" s="1"/>
  <c r="AK31" s="1"/>
  <c r="AL31" s="1"/>
  <c r="V13"/>
  <c r="V14" s="1"/>
  <c r="V15" s="1"/>
  <c r="V16" s="1"/>
  <c r="V17" s="1"/>
  <c r="V18" s="1"/>
  <c r="V19" s="1"/>
  <c r="V20" s="1"/>
  <c r="V21" s="1"/>
  <c r="V22" s="1"/>
  <c r="V23" s="1"/>
  <c r="V24" s="1"/>
  <c r="V25" s="1"/>
  <c r="V26" s="1"/>
  <c r="X11"/>
  <c r="Y11" s="1"/>
  <c r="Z11" s="1"/>
  <c r="AA11" s="1"/>
  <c r="AB11" s="1"/>
  <c r="AC11" s="1"/>
  <c r="AD11" s="1"/>
  <c r="AE11" s="1"/>
  <c r="AF11" s="1"/>
  <c r="AG11" s="1"/>
  <c r="AH11" s="1"/>
  <c r="AI11" s="1"/>
  <c r="AJ11" s="1"/>
  <c r="AK11" s="1"/>
  <c r="AL11" s="1"/>
  <c r="C72"/>
  <c r="B73"/>
  <c r="C73" s="1"/>
  <c r="D71"/>
  <c r="E71" s="1"/>
  <c r="F71" s="1"/>
  <c r="G71" s="1"/>
  <c r="H71" s="1"/>
  <c r="I71" s="1"/>
  <c r="J71" s="1"/>
  <c r="K71" s="1"/>
  <c r="L71" s="1"/>
  <c r="M71" s="1"/>
  <c r="N71" s="1"/>
  <c r="O71" s="1"/>
  <c r="P71" s="1"/>
  <c r="Q71" s="1"/>
  <c r="R71" s="1"/>
  <c r="B13"/>
  <c r="B14" s="1"/>
  <c r="C14" s="1"/>
  <c r="D11"/>
  <c r="E11" s="1"/>
  <c r="F11" s="1"/>
  <c r="G11" s="1"/>
  <c r="H11" s="1"/>
  <c r="I11" s="1"/>
  <c r="J11" s="1"/>
  <c r="K11" s="1"/>
  <c r="L11" s="1"/>
  <c r="M11" s="1"/>
  <c r="N11" s="1"/>
  <c r="O11" s="1"/>
  <c r="P11" s="1"/>
  <c r="Q11" s="1"/>
  <c r="R11" s="1"/>
  <c r="R272"/>
  <c r="Q272"/>
  <c r="P272"/>
  <c r="O272"/>
  <c r="N272"/>
  <c r="M272"/>
  <c r="L272"/>
  <c r="K272"/>
  <c r="J272"/>
  <c r="I272"/>
  <c r="H272"/>
  <c r="G272"/>
  <c r="F272"/>
  <c r="E272"/>
  <c r="D272"/>
  <c r="C272"/>
  <c r="R271"/>
  <c r="Q271"/>
  <c r="P271"/>
  <c r="O271"/>
  <c r="N271"/>
  <c r="M271"/>
  <c r="L271"/>
  <c r="K271"/>
  <c r="J271"/>
  <c r="I271"/>
  <c r="H271"/>
  <c r="G271"/>
  <c r="F271"/>
  <c r="E271"/>
  <c r="D271"/>
  <c r="C271"/>
  <c r="R270"/>
  <c r="Q270"/>
  <c r="P270"/>
  <c r="O270"/>
  <c r="N270"/>
  <c r="M270"/>
  <c r="L270"/>
  <c r="K270"/>
  <c r="J270"/>
  <c r="I270"/>
  <c r="H270"/>
  <c r="G270"/>
  <c r="F270"/>
  <c r="E270"/>
  <c r="D270"/>
  <c r="C270"/>
  <c r="R269"/>
  <c r="Q269"/>
  <c r="P269"/>
  <c r="O269"/>
  <c r="N269"/>
  <c r="M269"/>
  <c r="L269"/>
  <c r="K269"/>
  <c r="J269"/>
  <c r="I269"/>
  <c r="H269"/>
  <c r="G269"/>
  <c r="F269"/>
  <c r="E269"/>
  <c r="D269"/>
  <c r="C269"/>
  <c r="R268"/>
  <c r="Q268"/>
  <c r="P268"/>
  <c r="O268"/>
  <c r="N268"/>
  <c r="M268"/>
  <c r="L268"/>
  <c r="K268"/>
  <c r="J268"/>
  <c r="I268"/>
  <c r="H268"/>
  <c r="G268"/>
  <c r="F268"/>
  <c r="E268"/>
  <c r="D268"/>
  <c r="C268"/>
  <c r="R267"/>
  <c r="Q267"/>
  <c r="P267"/>
  <c r="O267"/>
  <c r="N267"/>
  <c r="M267"/>
  <c r="L267"/>
  <c r="K267"/>
  <c r="J267"/>
  <c r="I267"/>
  <c r="H267"/>
  <c r="G267"/>
  <c r="F267"/>
  <c r="E267"/>
  <c r="D267"/>
  <c r="C267"/>
  <c r="R266"/>
  <c r="Q266"/>
  <c r="P266"/>
  <c r="O266"/>
  <c r="N266"/>
  <c r="M266"/>
  <c r="L266"/>
  <c r="K266"/>
  <c r="J266"/>
  <c r="I266"/>
  <c r="H266"/>
  <c r="G266"/>
  <c r="F266"/>
  <c r="E266"/>
  <c r="D266"/>
  <c r="C266"/>
  <c r="R265"/>
  <c r="Q265"/>
  <c r="P265"/>
  <c r="O265"/>
  <c r="N265"/>
  <c r="M265"/>
  <c r="L265"/>
  <c r="K265"/>
  <c r="J265"/>
  <c r="I265"/>
  <c r="H265"/>
  <c r="G265"/>
  <c r="F265"/>
  <c r="E265"/>
  <c r="D265"/>
  <c r="C265"/>
  <c r="R264"/>
  <c r="Q264"/>
  <c r="P264"/>
  <c r="O264"/>
  <c r="N264"/>
  <c r="M264"/>
  <c r="L264"/>
  <c r="K264"/>
  <c r="J264"/>
  <c r="I264"/>
  <c r="H264"/>
  <c r="G264"/>
  <c r="F264"/>
  <c r="E264"/>
  <c r="D264"/>
  <c r="C264"/>
  <c r="R263"/>
  <c r="Q263"/>
  <c r="P263"/>
  <c r="O263"/>
  <c r="N263"/>
  <c r="M263"/>
  <c r="L263"/>
  <c r="K263"/>
  <c r="J263"/>
  <c r="I263"/>
  <c r="H263"/>
  <c r="G263"/>
  <c r="F263"/>
  <c r="E263"/>
  <c r="D263"/>
  <c r="C263"/>
  <c r="R262"/>
  <c r="Q262"/>
  <c r="P262"/>
  <c r="O262"/>
  <c r="N262"/>
  <c r="M262"/>
  <c r="L262"/>
  <c r="K262"/>
  <c r="J262"/>
  <c r="I262"/>
  <c r="H262"/>
  <c r="G262"/>
  <c r="F262"/>
  <c r="E262"/>
  <c r="D262"/>
  <c r="C262"/>
  <c r="R261"/>
  <c r="Q261"/>
  <c r="P261"/>
  <c r="O261"/>
  <c r="N261"/>
  <c r="M261"/>
  <c r="L261"/>
  <c r="K261"/>
  <c r="J261"/>
  <c r="I261"/>
  <c r="H261"/>
  <c r="G261"/>
  <c r="F261"/>
  <c r="E261"/>
  <c r="D261"/>
  <c r="C261"/>
  <c r="R260"/>
  <c r="Q260"/>
  <c r="P260"/>
  <c r="O260"/>
  <c r="N260"/>
  <c r="M260"/>
  <c r="L260"/>
  <c r="K260"/>
  <c r="J260"/>
  <c r="I260"/>
  <c r="H260"/>
  <c r="G260"/>
  <c r="F260"/>
  <c r="E260"/>
  <c r="D260"/>
  <c r="C260"/>
  <c r="R259"/>
  <c r="Q259"/>
  <c r="P259"/>
  <c r="O259"/>
  <c r="N259"/>
  <c r="M259"/>
  <c r="L259"/>
  <c r="K259"/>
  <c r="J259"/>
  <c r="I259"/>
  <c r="H259"/>
  <c r="G259"/>
  <c r="F259"/>
  <c r="E259"/>
  <c r="D259"/>
  <c r="C259"/>
  <c r="R258"/>
  <c r="Q258"/>
  <c r="P258"/>
  <c r="O258"/>
  <c r="N258"/>
  <c r="M258"/>
  <c r="L258"/>
  <c r="K258"/>
  <c r="J258"/>
  <c r="I258"/>
  <c r="H258"/>
  <c r="G258"/>
  <c r="F258"/>
  <c r="E258"/>
  <c r="D258"/>
  <c r="C258"/>
  <c r="B259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D257"/>
  <c r="E257" s="1"/>
  <c r="F257" s="1"/>
  <c r="G257" s="1"/>
  <c r="H257" s="1"/>
  <c r="I257" s="1"/>
  <c r="J257" s="1"/>
  <c r="K257" s="1"/>
  <c r="L257" s="1"/>
  <c r="M257" s="1"/>
  <c r="N257" s="1"/>
  <c r="O257" s="1"/>
  <c r="P257" s="1"/>
  <c r="Q257" s="1"/>
  <c r="R257" s="1"/>
  <c r="D13" i="16"/>
  <c r="AR83" i="15"/>
  <c r="AS83" s="1"/>
  <c r="AT83" s="1"/>
  <c r="AU83" s="1"/>
  <c r="AV83" s="1"/>
  <c r="AW83" s="1"/>
  <c r="AX83" s="1"/>
  <c r="AY83" s="1"/>
  <c r="AZ83" s="1"/>
  <c r="BA83" s="1"/>
  <c r="BB83" s="1"/>
  <c r="BC83" s="1"/>
  <c r="BD83" s="1"/>
  <c r="BE83" s="1"/>
  <c r="BF83" s="1"/>
  <c r="BG83" s="1"/>
  <c r="BH83" s="1"/>
  <c r="BI83" s="1"/>
  <c r="BJ83" s="1"/>
  <c r="BK83" s="1"/>
  <c r="AR82"/>
  <c r="AS82" s="1"/>
  <c r="AT82" s="1"/>
  <c r="AU82" s="1"/>
  <c r="AV82" s="1"/>
  <c r="AW82" s="1"/>
  <c r="AX82" s="1"/>
  <c r="AY82" s="1"/>
  <c r="AZ82" s="1"/>
  <c r="BA82" s="1"/>
  <c r="BB82" s="1"/>
  <c r="BC82" s="1"/>
  <c r="BD82" s="1"/>
  <c r="BE82" s="1"/>
  <c r="BF82" s="1"/>
  <c r="BG82" s="1"/>
  <c r="BH82" s="1"/>
  <c r="BI82" s="1"/>
  <c r="BJ82" s="1"/>
  <c r="BK82" s="1"/>
  <c r="AR81"/>
  <c r="AS81" s="1"/>
  <c r="AT81" s="1"/>
  <c r="AU81" s="1"/>
  <c r="AV81" s="1"/>
  <c r="AW81" s="1"/>
  <c r="AX81" s="1"/>
  <c r="AY81" s="1"/>
  <c r="AZ81" s="1"/>
  <c r="BA81" s="1"/>
  <c r="BB81" s="1"/>
  <c r="BC81" s="1"/>
  <c r="BD81" s="1"/>
  <c r="BE81" s="1"/>
  <c r="BF81" s="1"/>
  <c r="BG81" s="1"/>
  <c r="BH81" s="1"/>
  <c r="BI81" s="1"/>
  <c r="BJ81" s="1"/>
  <c r="BK81" s="1"/>
  <c r="AR80"/>
  <c r="AS80" s="1"/>
  <c r="AT80" s="1"/>
  <c r="AU80" s="1"/>
  <c r="AV80" s="1"/>
  <c r="AW80" s="1"/>
  <c r="AX80" s="1"/>
  <c r="AY80" s="1"/>
  <c r="AZ80" s="1"/>
  <c r="BA80" s="1"/>
  <c r="BB80" s="1"/>
  <c r="BC80" s="1"/>
  <c r="BD80" s="1"/>
  <c r="BE80" s="1"/>
  <c r="BF80" s="1"/>
  <c r="BG80" s="1"/>
  <c r="BH80" s="1"/>
  <c r="BI80" s="1"/>
  <c r="BJ80" s="1"/>
  <c r="BK80" s="1"/>
  <c r="AR79"/>
  <c r="AS79" s="1"/>
  <c r="AT79" s="1"/>
  <c r="AU79" s="1"/>
  <c r="AV79" s="1"/>
  <c r="AW79" s="1"/>
  <c r="AX79" s="1"/>
  <c r="AY79" s="1"/>
  <c r="AZ79" s="1"/>
  <c r="BA79" s="1"/>
  <c r="BB79" s="1"/>
  <c r="BC79" s="1"/>
  <c r="BD79" s="1"/>
  <c r="BE79" s="1"/>
  <c r="BF79" s="1"/>
  <c r="BG79" s="1"/>
  <c r="BH79" s="1"/>
  <c r="BI79" s="1"/>
  <c r="BJ79" s="1"/>
  <c r="BK79" s="1"/>
  <c r="AR78"/>
  <c r="AS78" s="1"/>
  <c r="AT78" s="1"/>
  <c r="AU78" s="1"/>
  <c r="AV78" s="1"/>
  <c r="AW78" s="1"/>
  <c r="AX78" s="1"/>
  <c r="AY78" s="1"/>
  <c r="AZ78" s="1"/>
  <c r="BA78" s="1"/>
  <c r="BB78" s="1"/>
  <c r="BC78" s="1"/>
  <c r="BD78" s="1"/>
  <c r="BE78" s="1"/>
  <c r="BF78" s="1"/>
  <c r="BG78" s="1"/>
  <c r="BH78" s="1"/>
  <c r="BI78" s="1"/>
  <c r="BJ78" s="1"/>
  <c r="BK78" s="1"/>
  <c r="AR77"/>
  <c r="AS77" s="1"/>
  <c r="AT77" s="1"/>
  <c r="AU77" s="1"/>
  <c r="AV77" s="1"/>
  <c r="AW77" s="1"/>
  <c r="AX77" s="1"/>
  <c r="AY77" s="1"/>
  <c r="AZ77" s="1"/>
  <c r="BA77" s="1"/>
  <c r="BB77" s="1"/>
  <c r="BC77" s="1"/>
  <c r="BD77" s="1"/>
  <c r="BE77" s="1"/>
  <c r="BF77" s="1"/>
  <c r="BG77" s="1"/>
  <c r="BH77" s="1"/>
  <c r="BI77" s="1"/>
  <c r="BJ77" s="1"/>
  <c r="BK77" s="1"/>
  <c r="AR76"/>
  <c r="AS76" s="1"/>
  <c r="AT76" s="1"/>
  <c r="AU76" s="1"/>
  <c r="AV76" s="1"/>
  <c r="AW76" s="1"/>
  <c r="AX76" s="1"/>
  <c r="AY76" s="1"/>
  <c r="AZ76" s="1"/>
  <c r="BA76" s="1"/>
  <c r="BB76" s="1"/>
  <c r="BC76" s="1"/>
  <c r="BD76" s="1"/>
  <c r="BE76" s="1"/>
  <c r="BF76" s="1"/>
  <c r="BG76" s="1"/>
  <c r="BH76" s="1"/>
  <c r="BI76" s="1"/>
  <c r="BJ76" s="1"/>
  <c r="BK76" s="1"/>
  <c r="AR75"/>
  <c r="AS75" s="1"/>
  <c r="AT75" s="1"/>
  <c r="AU75" s="1"/>
  <c r="AV75" s="1"/>
  <c r="AW75" s="1"/>
  <c r="AX75" s="1"/>
  <c r="AY75" s="1"/>
  <c r="AZ75" s="1"/>
  <c r="BA75" s="1"/>
  <c r="BB75" s="1"/>
  <c r="BC75" s="1"/>
  <c r="BD75" s="1"/>
  <c r="BE75" s="1"/>
  <c r="BF75" s="1"/>
  <c r="BG75" s="1"/>
  <c r="BH75" s="1"/>
  <c r="BI75" s="1"/>
  <c r="BJ75" s="1"/>
  <c r="BK75" s="1"/>
  <c r="AR74"/>
  <c r="AS74" s="1"/>
  <c r="AT74" s="1"/>
  <c r="AU74" s="1"/>
  <c r="AV74" s="1"/>
  <c r="AW74" s="1"/>
  <c r="AX74" s="1"/>
  <c r="AY74" s="1"/>
  <c r="AZ74" s="1"/>
  <c r="BA74" s="1"/>
  <c r="BB74" s="1"/>
  <c r="BC74" s="1"/>
  <c r="BD74" s="1"/>
  <c r="BE74" s="1"/>
  <c r="BF74" s="1"/>
  <c r="BG74" s="1"/>
  <c r="BH74" s="1"/>
  <c r="BI74" s="1"/>
  <c r="BJ74" s="1"/>
  <c r="BK74" s="1"/>
  <c r="AR73"/>
  <c r="AS73" s="1"/>
  <c r="AT73" s="1"/>
  <c r="AU73" s="1"/>
  <c r="AV73" s="1"/>
  <c r="AW73" s="1"/>
  <c r="AX73" s="1"/>
  <c r="AY73" s="1"/>
  <c r="AZ73" s="1"/>
  <c r="BA73" s="1"/>
  <c r="BB73" s="1"/>
  <c r="BC73" s="1"/>
  <c r="BD73" s="1"/>
  <c r="BE73" s="1"/>
  <c r="BF73" s="1"/>
  <c r="BG73" s="1"/>
  <c r="BH73" s="1"/>
  <c r="BI73" s="1"/>
  <c r="BJ73" s="1"/>
  <c r="BK73" s="1"/>
  <c r="AR72"/>
  <c r="AS72" s="1"/>
  <c r="AT72" s="1"/>
  <c r="AU72" s="1"/>
  <c r="AV72" s="1"/>
  <c r="AW72" s="1"/>
  <c r="AX72" s="1"/>
  <c r="AY72" s="1"/>
  <c r="AZ72" s="1"/>
  <c r="BA72" s="1"/>
  <c r="BB72" s="1"/>
  <c r="BC72" s="1"/>
  <c r="BD72" s="1"/>
  <c r="BE72" s="1"/>
  <c r="BF72" s="1"/>
  <c r="BG72" s="1"/>
  <c r="BH72" s="1"/>
  <c r="BI72" s="1"/>
  <c r="BJ72" s="1"/>
  <c r="BK72" s="1"/>
  <c r="AR71"/>
  <c r="AS71" s="1"/>
  <c r="AT71" s="1"/>
  <c r="AU71" s="1"/>
  <c r="AV71" s="1"/>
  <c r="AW71" s="1"/>
  <c r="AX71" s="1"/>
  <c r="AY71" s="1"/>
  <c r="AZ71" s="1"/>
  <c r="BA71" s="1"/>
  <c r="BB71" s="1"/>
  <c r="BC71" s="1"/>
  <c r="BD71" s="1"/>
  <c r="BE71" s="1"/>
  <c r="BF71" s="1"/>
  <c r="BG71" s="1"/>
  <c r="BH71" s="1"/>
  <c r="BI71" s="1"/>
  <c r="BJ71" s="1"/>
  <c r="BK71" s="1"/>
  <c r="AR70"/>
  <c r="AS70" s="1"/>
  <c r="AT70" s="1"/>
  <c r="AU70" s="1"/>
  <c r="AV70" s="1"/>
  <c r="AW70" s="1"/>
  <c r="AX70" s="1"/>
  <c r="AY70" s="1"/>
  <c r="AZ70" s="1"/>
  <c r="BA70" s="1"/>
  <c r="BB70" s="1"/>
  <c r="BC70" s="1"/>
  <c r="BD70" s="1"/>
  <c r="BE70" s="1"/>
  <c r="BF70" s="1"/>
  <c r="BG70" s="1"/>
  <c r="BH70" s="1"/>
  <c r="BI70" s="1"/>
  <c r="BJ70" s="1"/>
  <c r="BK70" s="1"/>
  <c r="AR69"/>
  <c r="AS69" s="1"/>
  <c r="AT69" s="1"/>
  <c r="AU69" s="1"/>
  <c r="AV69" s="1"/>
  <c r="AW69" s="1"/>
  <c r="AX69" s="1"/>
  <c r="AY69" s="1"/>
  <c r="AZ69" s="1"/>
  <c r="BA69" s="1"/>
  <c r="BB69" s="1"/>
  <c r="BC69" s="1"/>
  <c r="BD69" s="1"/>
  <c r="BE69" s="1"/>
  <c r="BF69" s="1"/>
  <c r="BG69" s="1"/>
  <c r="BH69" s="1"/>
  <c r="BI69" s="1"/>
  <c r="BJ69" s="1"/>
  <c r="BK69" s="1"/>
  <c r="AR68"/>
  <c r="AS68" s="1"/>
  <c r="AT68" s="1"/>
  <c r="AU68" s="1"/>
  <c r="AV68" s="1"/>
  <c r="AW68" s="1"/>
  <c r="AX68" s="1"/>
  <c r="AY68" s="1"/>
  <c r="AZ68" s="1"/>
  <c r="AS67"/>
  <c r="AT67" s="1"/>
  <c r="AU67" s="1"/>
  <c r="AV67" s="1"/>
  <c r="AW67" s="1"/>
  <c r="AX67" s="1"/>
  <c r="AY67" s="1"/>
  <c r="AZ67" s="1"/>
  <c r="AR67"/>
  <c r="AR66"/>
  <c r="AS66" s="1"/>
  <c r="AT66" s="1"/>
  <c r="AU66" s="1"/>
  <c r="AV66" s="1"/>
  <c r="AW66" s="1"/>
  <c r="AX66" s="1"/>
  <c r="AY66" s="1"/>
  <c r="AZ66" s="1"/>
  <c r="AS65"/>
  <c r="AT65" s="1"/>
  <c r="AU65" s="1"/>
  <c r="AV65" s="1"/>
  <c r="AW65" s="1"/>
  <c r="AX65" s="1"/>
  <c r="AY65" s="1"/>
  <c r="AZ65" s="1"/>
  <c r="AR65"/>
  <c r="AR64"/>
  <c r="AS64" s="1"/>
  <c r="AT64" s="1"/>
  <c r="AU64" s="1"/>
  <c r="AV64" s="1"/>
  <c r="AW64" s="1"/>
  <c r="AX64" s="1"/>
  <c r="AY64" s="1"/>
  <c r="AZ64" s="1"/>
  <c r="AS63"/>
  <c r="AT63" s="1"/>
  <c r="AU63" s="1"/>
  <c r="AV63" s="1"/>
  <c r="AW63" s="1"/>
  <c r="AX63" s="1"/>
  <c r="AY63" s="1"/>
  <c r="AZ63" s="1"/>
  <c r="AR63"/>
  <c r="AR62"/>
  <c r="AS62" s="1"/>
  <c r="AT62" s="1"/>
  <c r="AU62" s="1"/>
  <c r="AV62" s="1"/>
  <c r="AW62" s="1"/>
  <c r="AX62" s="1"/>
  <c r="AY62" s="1"/>
  <c r="AZ62" s="1"/>
  <c r="AS61"/>
  <c r="AT61" s="1"/>
  <c r="AU61" s="1"/>
  <c r="AV61" s="1"/>
  <c r="AW61" s="1"/>
  <c r="AX61" s="1"/>
  <c r="AY61" s="1"/>
  <c r="AZ61" s="1"/>
  <c r="AR61"/>
  <c r="AR60"/>
  <c r="AS60" s="1"/>
  <c r="AT60" s="1"/>
  <c r="AU60" s="1"/>
  <c r="AV60" s="1"/>
  <c r="AW60" s="1"/>
  <c r="AX60" s="1"/>
  <c r="AY60" s="1"/>
  <c r="AZ60" s="1"/>
  <c r="AS59"/>
  <c r="AT59" s="1"/>
  <c r="AU59" s="1"/>
  <c r="AV59" s="1"/>
  <c r="AW59" s="1"/>
  <c r="AX59" s="1"/>
  <c r="AY59" s="1"/>
  <c r="AZ59" s="1"/>
  <c r="AR59"/>
  <c r="AR58"/>
  <c r="AS58" s="1"/>
  <c r="AT58" s="1"/>
  <c r="AU58" s="1"/>
  <c r="AV58" s="1"/>
  <c r="AW58" s="1"/>
  <c r="AX58" s="1"/>
  <c r="AY58" s="1"/>
  <c r="AZ58" s="1"/>
  <c r="AS57"/>
  <c r="AT57" s="1"/>
  <c r="AU57" s="1"/>
  <c r="AV57" s="1"/>
  <c r="AW57" s="1"/>
  <c r="AX57" s="1"/>
  <c r="AY57" s="1"/>
  <c r="AZ57" s="1"/>
  <c r="AR57"/>
  <c r="AR56"/>
  <c r="AS56" s="1"/>
  <c r="AT56" s="1"/>
  <c r="AU56" s="1"/>
  <c r="AV56" s="1"/>
  <c r="AW56" s="1"/>
  <c r="AX56" s="1"/>
  <c r="AY56" s="1"/>
  <c r="AZ56" s="1"/>
  <c r="AS55"/>
  <c r="AT55" s="1"/>
  <c r="AU55" s="1"/>
  <c r="AV55" s="1"/>
  <c r="AW55" s="1"/>
  <c r="AX55" s="1"/>
  <c r="AY55" s="1"/>
  <c r="AZ55" s="1"/>
  <c r="AR55"/>
  <c r="AR54"/>
  <c r="AS54" s="1"/>
  <c r="AT54" s="1"/>
  <c r="AU54" s="1"/>
  <c r="AV54" s="1"/>
  <c r="AW54" s="1"/>
  <c r="AX54" s="1"/>
  <c r="AY54" s="1"/>
  <c r="AZ54" s="1"/>
  <c r="AC84"/>
  <c r="AD84" s="1"/>
  <c r="AE84" s="1"/>
  <c r="AF84" s="1"/>
  <c r="AG84" s="1"/>
  <c r="AH84" s="1"/>
  <c r="AI84" s="1"/>
  <c r="AJ84" s="1"/>
  <c r="AK84" s="1"/>
  <c r="AL84" s="1"/>
  <c r="AM84" s="1"/>
  <c r="AN84" s="1"/>
  <c r="AO84" s="1"/>
  <c r="AP84" s="1"/>
  <c r="AQ84" s="1"/>
  <c r="AR84" s="1"/>
  <c r="AS84" s="1"/>
  <c r="AT84" s="1"/>
  <c r="AU84" s="1"/>
  <c r="AV84" s="1"/>
  <c r="AW84" s="1"/>
  <c r="AX84" s="1"/>
  <c r="AY84" s="1"/>
  <c r="AZ84" s="1"/>
  <c r="BA84" s="1"/>
  <c r="BB84" s="1"/>
  <c r="BC84" s="1"/>
  <c r="BD84" s="1"/>
  <c r="BE84" s="1"/>
  <c r="BF84" s="1"/>
  <c r="BG84" s="1"/>
  <c r="BH84" s="1"/>
  <c r="BI84" s="1"/>
  <c r="BJ84" s="1"/>
  <c r="BK84" s="1"/>
  <c r="BL84" s="1"/>
  <c r="BM84" s="1"/>
  <c r="BN84" s="1"/>
  <c r="BO84" s="1"/>
  <c r="BP84" s="1"/>
  <c r="BQ84" s="1"/>
  <c r="BR84" s="1"/>
  <c r="BS84" s="1"/>
  <c r="BT84" s="1"/>
  <c r="BU84" s="1"/>
  <c r="BV84" s="1"/>
  <c r="BW84" s="1"/>
  <c r="BX84" s="1"/>
  <c r="BY84" s="1"/>
  <c r="BZ84" s="1"/>
  <c r="CA84" s="1"/>
  <c r="CB84" s="1"/>
  <c r="CC84" s="1"/>
  <c r="CD84" s="1"/>
  <c r="CE84" s="1"/>
  <c r="CF84" s="1"/>
  <c r="CG84" s="1"/>
  <c r="CH84" s="1"/>
  <c r="CI84" s="1"/>
  <c r="CJ84" s="1"/>
  <c r="CK84" s="1"/>
  <c r="CL84" s="1"/>
  <c r="CM84" s="1"/>
  <c r="CN84" s="1"/>
  <c r="CO84" s="1"/>
  <c r="CP84" s="1"/>
  <c r="CQ84" s="1"/>
  <c r="CR84" s="1"/>
  <c r="CS84" s="1"/>
  <c r="CT84" s="1"/>
  <c r="CU84" s="1"/>
  <c r="CV84" s="1"/>
  <c r="CW84" s="1"/>
  <c r="CX84" s="1"/>
  <c r="CY84" s="1"/>
  <c r="CZ84" s="1"/>
  <c r="DA84" s="1"/>
  <c r="DB84" s="1"/>
  <c r="DC84" s="1"/>
  <c r="DD84" s="1"/>
  <c r="DE84" s="1"/>
  <c r="DF84" s="1"/>
  <c r="DG84" s="1"/>
  <c r="DH84" s="1"/>
  <c r="DI84" s="1"/>
  <c r="AC83"/>
  <c r="AD83" s="1"/>
  <c r="AC82"/>
  <c r="AD82" s="1"/>
  <c r="AE82" s="1"/>
  <c r="AF82" s="1"/>
  <c r="AG82" s="1"/>
  <c r="AH82" s="1"/>
  <c r="AI82" s="1"/>
  <c r="AJ82" s="1"/>
  <c r="AK82" s="1"/>
  <c r="AL82" s="1"/>
  <c r="AM82" s="1"/>
  <c r="AN82" s="1"/>
  <c r="AO82" s="1"/>
  <c r="AP82" s="1"/>
  <c r="AQ82" s="1"/>
  <c r="AC81"/>
  <c r="AD81" s="1"/>
  <c r="AE81" s="1"/>
  <c r="AF81" s="1"/>
  <c r="AG81" s="1"/>
  <c r="AH81" s="1"/>
  <c r="AI81" s="1"/>
  <c r="AJ81" s="1"/>
  <c r="AK81" s="1"/>
  <c r="AL81" s="1"/>
  <c r="AM81" s="1"/>
  <c r="AN81" s="1"/>
  <c r="AO81" s="1"/>
  <c r="AP81" s="1"/>
  <c r="AQ81" s="1"/>
  <c r="AC80"/>
  <c r="AD80" s="1"/>
  <c r="AE80" s="1"/>
  <c r="AF80" s="1"/>
  <c r="AG80" s="1"/>
  <c r="AH80" s="1"/>
  <c r="AI80" s="1"/>
  <c r="AJ80" s="1"/>
  <c r="AK80" s="1"/>
  <c r="AL80" s="1"/>
  <c r="AM80" s="1"/>
  <c r="AN80" s="1"/>
  <c r="AO80" s="1"/>
  <c r="AP80" s="1"/>
  <c r="AQ80" s="1"/>
  <c r="AC79"/>
  <c r="AD79" s="1"/>
  <c r="AE79" s="1"/>
  <c r="AF79" s="1"/>
  <c r="AG79" s="1"/>
  <c r="AH79" s="1"/>
  <c r="AI79" s="1"/>
  <c r="AJ79" s="1"/>
  <c r="AK79" s="1"/>
  <c r="AL79" s="1"/>
  <c r="AM79" s="1"/>
  <c r="AN79" s="1"/>
  <c r="AO79" s="1"/>
  <c r="AP79" s="1"/>
  <c r="AQ79" s="1"/>
  <c r="AD78"/>
  <c r="AE78" s="1"/>
  <c r="AC78"/>
  <c r="AD77"/>
  <c r="AE77" s="1"/>
  <c r="AC77"/>
  <c r="AD76"/>
  <c r="AE76" s="1"/>
  <c r="AC76"/>
  <c r="AD75"/>
  <c r="AE75" s="1"/>
  <c r="AC75"/>
  <c r="AD74"/>
  <c r="AE74" s="1"/>
  <c r="AC74"/>
  <c r="AD73"/>
  <c r="AE73" s="1"/>
  <c r="AC73"/>
  <c r="AF72"/>
  <c r="AG72" s="1"/>
  <c r="AH72" s="1"/>
  <c r="AI72" s="1"/>
  <c r="AJ72" s="1"/>
  <c r="AK72" s="1"/>
  <c r="AL72" s="1"/>
  <c r="AM72" s="1"/>
  <c r="AN72" s="1"/>
  <c r="AO72" s="1"/>
  <c r="AP72" s="1"/>
  <c r="AQ72" s="1"/>
  <c r="AD72"/>
  <c r="AE72" s="1"/>
  <c r="AC72"/>
  <c r="AF71"/>
  <c r="AG71" s="1"/>
  <c r="AH71" s="1"/>
  <c r="AI71" s="1"/>
  <c r="AJ71" s="1"/>
  <c r="AK71" s="1"/>
  <c r="AL71" s="1"/>
  <c r="AM71" s="1"/>
  <c r="AN71" s="1"/>
  <c r="AO71" s="1"/>
  <c r="AP71" s="1"/>
  <c r="AQ71" s="1"/>
  <c r="AD71"/>
  <c r="AE71" s="1"/>
  <c r="AC71"/>
  <c r="AF70"/>
  <c r="AG70" s="1"/>
  <c r="AH70" s="1"/>
  <c r="AI70" s="1"/>
  <c r="AJ70" s="1"/>
  <c r="AK70" s="1"/>
  <c r="AL70" s="1"/>
  <c r="AM70" s="1"/>
  <c r="AN70" s="1"/>
  <c r="AO70" s="1"/>
  <c r="AP70" s="1"/>
  <c r="AQ70" s="1"/>
  <c r="AD70"/>
  <c r="AE70" s="1"/>
  <c r="AC70"/>
  <c r="AF69"/>
  <c r="AG69" s="1"/>
  <c r="AH69" s="1"/>
  <c r="AI69" s="1"/>
  <c r="AJ69" s="1"/>
  <c r="AK69" s="1"/>
  <c r="AL69" s="1"/>
  <c r="AM69" s="1"/>
  <c r="AN69" s="1"/>
  <c r="AO69" s="1"/>
  <c r="AP69" s="1"/>
  <c r="AQ69" s="1"/>
  <c r="AD69"/>
  <c r="AE69" s="1"/>
  <c r="AC69"/>
  <c r="AC68"/>
  <c r="AD68" s="1"/>
  <c r="AE68" s="1"/>
  <c r="AF68" s="1"/>
  <c r="AG68" s="1"/>
  <c r="AH68" s="1"/>
  <c r="AI68" s="1"/>
  <c r="AJ68" s="1"/>
  <c r="AK68" s="1"/>
  <c r="AL68" s="1"/>
  <c r="AM68" s="1"/>
  <c r="AN68" s="1"/>
  <c r="AO68" s="1"/>
  <c r="AP68" s="1"/>
  <c r="AQ68" s="1"/>
  <c r="AC67"/>
  <c r="AD67" s="1"/>
  <c r="AE67" s="1"/>
  <c r="AF67" s="1"/>
  <c r="AG67" s="1"/>
  <c r="AH67" s="1"/>
  <c r="AI67" s="1"/>
  <c r="AJ67" s="1"/>
  <c r="AK67" s="1"/>
  <c r="AL67" s="1"/>
  <c r="AM67" s="1"/>
  <c r="AN67" s="1"/>
  <c r="AO67" s="1"/>
  <c r="AP67" s="1"/>
  <c r="AQ67" s="1"/>
  <c r="AC66"/>
  <c r="AD66" s="1"/>
  <c r="AE66" s="1"/>
  <c r="AF66" s="1"/>
  <c r="AG66" s="1"/>
  <c r="AH66" s="1"/>
  <c r="AI66" s="1"/>
  <c r="AJ66" s="1"/>
  <c r="AK66" s="1"/>
  <c r="AL66" s="1"/>
  <c r="AM66" s="1"/>
  <c r="AN66" s="1"/>
  <c r="AO66" s="1"/>
  <c r="AP66" s="1"/>
  <c r="AQ66" s="1"/>
  <c r="AC65"/>
  <c r="AD65" s="1"/>
  <c r="AE65" s="1"/>
  <c r="AF65" s="1"/>
  <c r="AG65" s="1"/>
  <c r="AH65" s="1"/>
  <c r="AI65" s="1"/>
  <c r="AJ65" s="1"/>
  <c r="AK65" s="1"/>
  <c r="AL65" s="1"/>
  <c r="AM65" s="1"/>
  <c r="AN65" s="1"/>
  <c r="AO65" s="1"/>
  <c r="AP65" s="1"/>
  <c r="AQ65" s="1"/>
  <c r="AC64"/>
  <c r="AD64" s="1"/>
  <c r="AE64" s="1"/>
  <c r="AF64" s="1"/>
  <c r="AG64" s="1"/>
  <c r="AH64" s="1"/>
  <c r="AI64" s="1"/>
  <c r="AJ64" s="1"/>
  <c r="AK64" s="1"/>
  <c r="AL64" s="1"/>
  <c r="AM64" s="1"/>
  <c r="AN64" s="1"/>
  <c r="AO64" s="1"/>
  <c r="AP64" s="1"/>
  <c r="AQ64" s="1"/>
  <c r="AC63"/>
  <c r="AD63" s="1"/>
  <c r="AE63" s="1"/>
  <c r="AF63" s="1"/>
  <c r="AG63" s="1"/>
  <c r="AH63" s="1"/>
  <c r="AI63" s="1"/>
  <c r="AJ63" s="1"/>
  <c r="AK63" s="1"/>
  <c r="AL63" s="1"/>
  <c r="AM63" s="1"/>
  <c r="AN63" s="1"/>
  <c r="AO63" s="1"/>
  <c r="AP63" s="1"/>
  <c r="AQ63" s="1"/>
  <c r="AC62"/>
  <c r="AD62" s="1"/>
  <c r="AE62" s="1"/>
  <c r="AF62" s="1"/>
  <c r="AG62" s="1"/>
  <c r="AH62" s="1"/>
  <c r="AI62" s="1"/>
  <c r="AJ62" s="1"/>
  <c r="AK62" s="1"/>
  <c r="AL62" s="1"/>
  <c r="AM62" s="1"/>
  <c r="AN62" s="1"/>
  <c r="AO62" s="1"/>
  <c r="AP62" s="1"/>
  <c r="AQ62" s="1"/>
  <c r="AC61"/>
  <c r="AD61" s="1"/>
  <c r="AE61" s="1"/>
  <c r="AF61" s="1"/>
  <c r="AG61" s="1"/>
  <c r="AH61" s="1"/>
  <c r="AI61" s="1"/>
  <c r="AJ61" s="1"/>
  <c r="AK61" s="1"/>
  <c r="AL61" s="1"/>
  <c r="AM61" s="1"/>
  <c r="AN61" s="1"/>
  <c r="AO61" s="1"/>
  <c r="AP61" s="1"/>
  <c r="AQ61" s="1"/>
  <c r="AC60"/>
  <c r="AD60" s="1"/>
  <c r="AE60" s="1"/>
  <c r="AF60" s="1"/>
  <c r="AG60" s="1"/>
  <c r="AH60" s="1"/>
  <c r="AI60" s="1"/>
  <c r="AJ60" s="1"/>
  <c r="AK60" s="1"/>
  <c r="AL60" s="1"/>
  <c r="AM60" s="1"/>
  <c r="AN60" s="1"/>
  <c r="AO60" s="1"/>
  <c r="AP60" s="1"/>
  <c r="AQ60" s="1"/>
  <c r="AC59"/>
  <c r="AD59" s="1"/>
  <c r="AE59" s="1"/>
  <c r="AF59" s="1"/>
  <c r="AG59" s="1"/>
  <c r="AH59" s="1"/>
  <c r="AI59" s="1"/>
  <c r="AJ59" s="1"/>
  <c r="AK59" s="1"/>
  <c r="AL59" s="1"/>
  <c r="AM59" s="1"/>
  <c r="AN59" s="1"/>
  <c r="AO59" s="1"/>
  <c r="AP59" s="1"/>
  <c r="AQ59" s="1"/>
  <c r="AC58"/>
  <c r="AD58" s="1"/>
  <c r="AE58" s="1"/>
  <c r="AF58" s="1"/>
  <c r="AG58" s="1"/>
  <c r="AH58" s="1"/>
  <c r="AI58" s="1"/>
  <c r="AJ58" s="1"/>
  <c r="AK58" s="1"/>
  <c r="AL58" s="1"/>
  <c r="AM58" s="1"/>
  <c r="AN58" s="1"/>
  <c r="AO58" s="1"/>
  <c r="AP58" s="1"/>
  <c r="AQ58" s="1"/>
  <c r="AC57"/>
  <c r="AC56"/>
  <c r="AC55"/>
  <c r="AD55" s="1"/>
  <c r="AE55" s="1"/>
  <c r="AF55" s="1"/>
  <c r="AG55" s="1"/>
  <c r="AH55" s="1"/>
  <c r="AI55" s="1"/>
  <c r="AJ55" s="1"/>
  <c r="AK55" s="1"/>
  <c r="AL55" s="1"/>
  <c r="AM55" s="1"/>
  <c r="AN55" s="1"/>
  <c r="AO55" s="1"/>
  <c r="AP55" s="1"/>
  <c r="AQ55" s="1"/>
  <c r="AC54"/>
  <c r="AD54" s="1"/>
  <c r="AE54" s="1"/>
  <c r="AF54" s="1"/>
  <c r="AG54" s="1"/>
  <c r="AH54" s="1"/>
  <c r="AI54" s="1"/>
  <c r="AJ54" s="1"/>
  <c r="AK54" s="1"/>
  <c r="AL54" s="1"/>
  <c r="AM54" s="1"/>
  <c r="AN54" s="1"/>
  <c r="AO54" s="1"/>
  <c r="AP54" s="1"/>
  <c r="AQ54" s="1"/>
  <c r="T33" i="16"/>
  <c r="T43" s="1"/>
  <c r="V17"/>
  <c r="U17"/>
  <c r="T17"/>
  <c r="V16"/>
  <c r="U16"/>
  <c r="T16"/>
  <c r="V15"/>
  <c r="U15"/>
  <c r="T15"/>
  <c r="V14"/>
  <c r="U14"/>
  <c r="T14"/>
  <c r="R17"/>
  <c r="Q17"/>
  <c r="P17"/>
  <c r="R16"/>
  <c r="Q16"/>
  <c r="P16"/>
  <c r="R15"/>
  <c r="Q15"/>
  <c r="P15"/>
  <c r="R14"/>
  <c r="Q14"/>
  <c r="P14"/>
  <c r="V13"/>
  <c r="U13"/>
  <c r="R13"/>
  <c r="Q13"/>
  <c r="T13"/>
  <c r="P13"/>
  <c r="L13"/>
  <c r="AT80"/>
  <c r="AU80" s="1"/>
  <c r="AV80" s="1"/>
  <c r="AW80" s="1"/>
  <c r="AX80" s="1"/>
  <c r="AY80" s="1"/>
  <c r="AZ80" s="1"/>
  <c r="BA80" s="1"/>
  <c r="BB80" s="1"/>
  <c r="BC80" s="1"/>
  <c r="BD80" s="1"/>
  <c r="BE80" s="1"/>
  <c r="BF80" s="1"/>
  <c r="BG80" s="1"/>
  <c r="BH80" s="1"/>
  <c r="BI80" s="1"/>
  <c r="BJ80" s="1"/>
  <c r="BK80" s="1"/>
  <c r="BL80" s="1"/>
  <c r="BM80" s="1"/>
  <c r="AT79"/>
  <c r="AU79" s="1"/>
  <c r="AV79" s="1"/>
  <c r="AW79" s="1"/>
  <c r="AX79" s="1"/>
  <c r="AY79" s="1"/>
  <c r="AZ79" s="1"/>
  <c r="BA79" s="1"/>
  <c r="BB79" s="1"/>
  <c r="BC79" s="1"/>
  <c r="BD79" s="1"/>
  <c r="BE79" s="1"/>
  <c r="BF79" s="1"/>
  <c r="BG79" s="1"/>
  <c r="BH79" s="1"/>
  <c r="BI79" s="1"/>
  <c r="BJ79" s="1"/>
  <c r="BK79" s="1"/>
  <c r="BL79" s="1"/>
  <c r="BM79" s="1"/>
  <c r="AT78"/>
  <c r="AU78" s="1"/>
  <c r="AV78" s="1"/>
  <c r="AW78" s="1"/>
  <c r="AX78" s="1"/>
  <c r="AY78" s="1"/>
  <c r="AZ78" s="1"/>
  <c r="BA78" s="1"/>
  <c r="BB78" s="1"/>
  <c r="BC78" s="1"/>
  <c r="BD78" s="1"/>
  <c r="BE78" s="1"/>
  <c r="BF78" s="1"/>
  <c r="BG78" s="1"/>
  <c r="BH78" s="1"/>
  <c r="BI78" s="1"/>
  <c r="BJ78" s="1"/>
  <c r="BK78" s="1"/>
  <c r="BL78" s="1"/>
  <c r="BM78" s="1"/>
  <c r="AT77"/>
  <c r="AU77" s="1"/>
  <c r="AV77" s="1"/>
  <c r="AW77" s="1"/>
  <c r="AX77" s="1"/>
  <c r="AY77" s="1"/>
  <c r="AZ77" s="1"/>
  <c r="BA77" s="1"/>
  <c r="BB77" s="1"/>
  <c r="BC77" s="1"/>
  <c r="BD77" s="1"/>
  <c r="BE77" s="1"/>
  <c r="BF77" s="1"/>
  <c r="BG77" s="1"/>
  <c r="BH77" s="1"/>
  <c r="BI77" s="1"/>
  <c r="BJ77" s="1"/>
  <c r="BK77" s="1"/>
  <c r="BL77" s="1"/>
  <c r="BM77" s="1"/>
  <c r="AU76"/>
  <c r="AV76" s="1"/>
  <c r="AW76" s="1"/>
  <c r="AX76" s="1"/>
  <c r="AY76" s="1"/>
  <c r="AZ76" s="1"/>
  <c r="BA76" s="1"/>
  <c r="BB76" s="1"/>
  <c r="BC76" s="1"/>
  <c r="BD76" s="1"/>
  <c r="BE76" s="1"/>
  <c r="BF76" s="1"/>
  <c r="BG76" s="1"/>
  <c r="BH76" s="1"/>
  <c r="BI76" s="1"/>
  <c r="BJ76" s="1"/>
  <c r="BK76" s="1"/>
  <c r="BL76" s="1"/>
  <c r="BM76" s="1"/>
  <c r="AT76"/>
  <c r="AU75"/>
  <c r="AV75" s="1"/>
  <c r="AW75" s="1"/>
  <c r="AX75" s="1"/>
  <c r="AY75" s="1"/>
  <c r="AZ75" s="1"/>
  <c r="BA75" s="1"/>
  <c r="BB75" s="1"/>
  <c r="BC75" s="1"/>
  <c r="BD75" s="1"/>
  <c r="BE75" s="1"/>
  <c r="BF75" s="1"/>
  <c r="BG75" s="1"/>
  <c r="BH75" s="1"/>
  <c r="BI75" s="1"/>
  <c r="BJ75" s="1"/>
  <c r="BK75" s="1"/>
  <c r="BL75" s="1"/>
  <c r="BM75" s="1"/>
  <c r="AT75"/>
  <c r="AU74"/>
  <c r="AV74" s="1"/>
  <c r="AW74" s="1"/>
  <c r="AX74" s="1"/>
  <c r="AY74" s="1"/>
  <c r="AZ74" s="1"/>
  <c r="BA74" s="1"/>
  <c r="BB74" s="1"/>
  <c r="BC74" s="1"/>
  <c r="BD74" s="1"/>
  <c r="BE74" s="1"/>
  <c r="BF74" s="1"/>
  <c r="BG74" s="1"/>
  <c r="BH74" s="1"/>
  <c r="BI74" s="1"/>
  <c r="BJ74" s="1"/>
  <c r="BK74" s="1"/>
  <c r="BL74" s="1"/>
  <c r="BM74" s="1"/>
  <c r="AT74"/>
  <c r="AU73"/>
  <c r="AV73" s="1"/>
  <c r="AW73" s="1"/>
  <c r="AX73" s="1"/>
  <c r="AY73" s="1"/>
  <c r="AZ73" s="1"/>
  <c r="BA73" s="1"/>
  <c r="BB73" s="1"/>
  <c r="BC73" s="1"/>
  <c r="BD73" s="1"/>
  <c r="BE73" s="1"/>
  <c r="BF73" s="1"/>
  <c r="BG73" s="1"/>
  <c r="BH73" s="1"/>
  <c r="BI73" s="1"/>
  <c r="BJ73" s="1"/>
  <c r="BK73" s="1"/>
  <c r="BL73" s="1"/>
  <c r="BM73" s="1"/>
  <c r="AT73"/>
  <c r="AT72"/>
  <c r="AU72" s="1"/>
  <c r="AV72" s="1"/>
  <c r="AW72" s="1"/>
  <c r="AX72" s="1"/>
  <c r="AY72" s="1"/>
  <c r="AZ72" s="1"/>
  <c r="BA72" s="1"/>
  <c r="BB72" s="1"/>
  <c r="BC72" s="1"/>
  <c r="BD72" s="1"/>
  <c r="BE72" s="1"/>
  <c r="BF72" s="1"/>
  <c r="BG72" s="1"/>
  <c r="BH72" s="1"/>
  <c r="BI72" s="1"/>
  <c r="BJ72" s="1"/>
  <c r="BK72" s="1"/>
  <c r="BL72" s="1"/>
  <c r="BM72" s="1"/>
  <c r="AT71"/>
  <c r="AU71" s="1"/>
  <c r="AV71" s="1"/>
  <c r="AW71" s="1"/>
  <c r="AX71" s="1"/>
  <c r="AY71" s="1"/>
  <c r="AZ71" s="1"/>
  <c r="BA71" s="1"/>
  <c r="BB71" s="1"/>
  <c r="BC71" s="1"/>
  <c r="BD71" s="1"/>
  <c r="BE71" s="1"/>
  <c r="BF71" s="1"/>
  <c r="BG71" s="1"/>
  <c r="BH71" s="1"/>
  <c r="BI71" s="1"/>
  <c r="BJ71" s="1"/>
  <c r="BK71" s="1"/>
  <c r="BL71" s="1"/>
  <c r="BM71" s="1"/>
  <c r="AT70"/>
  <c r="AU70" s="1"/>
  <c r="AV70" s="1"/>
  <c r="AW70" s="1"/>
  <c r="AX70" s="1"/>
  <c r="AY70" s="1"/>
  <c r="AZ70" s="1"/>
  <c r="BA70" s="1"/>
  <c r="BB70" s="1"/>
  <c r="BC70" s="1"/>
  <c r="BD70" s="1"/>
  <c r="BE70" s="1"/>
  <c r="BF70" s="1"/>
  <c r="BG70" s="1"/>
  <c r="BH70" s="1"/>
  <c r="BI70" s="1"/>
  <c r="BJ70" s="1"/>
  <c r="BK70" s="1"/>
  <c r="BL70" s="1"/>
  <c r="BM70" s="1"/>
  <c r="AT69"/>
  <c r="AU69" s="1"/>
  <c r="AV69" s="1"/>
  <c r="AW69" s="1"/>
  <c r="AX69" s="1"/>
  <c r="AY69" s="1"/>
  <c r="AZ69" s="1"/>
  <c r="BA69" s="1"/>
  <c r="BB69" s="1"/>
  <c r="BC69" s="1"/>
  <c r="BD69" s="1"/>
  <c r="BE69" s="1"/>
  <c r="BF69" s="1"/>
  <c r="BG69" s="1"/>
  <c r="BH69" s="1"/>
  <c r="BI69" s="1"/>
  <c r="BJ69" s="1"/>
  <c r="BK69" s="1"/>
  <c r="BL69" s="1"/>
  <c r="BM69" s="1"/>
  <c r="AT68"/>
  <c r="AU68" s="1"/>
  <c r="AV68" s="1"/>
  <c r="AW68" s="1"/>
  <c r="AX68" s="1"/>
  <c r="AY68" s="1"/>
  <c r="AZ68" s="1"/>
  <c r="BA68" s="1"/>
  <c r="BB68" s="1"/>
  <c r="BC68" s="1"/>
  <c r="BD68" s="1"/>
  <c r="BE68" s="1"/>
  <c r="BF68" s="1"/>
  <c r="BG68" s="1"/>
  <c r="BH68" s="1"/>
  <c r="BI68" s="1"/>
  <c r="BJ68" s="1"/>
  <c r="BK68" s="1"/>
  <c r="BL68" s="1"/>
  <c r="BM68" s="1"/>
  <c r="AT67"/>
  <c r="AU67" s="1"/>
  <c r="AV67" s="1"/>
  <c r="AW67" s="1"/>
  <c r="AX67" s="1"/>
  <c r="AY67" s="1"/>
  <c r="AZ67" s="1"/>
  <c r="BA67" s="1"/>
  <c r="BB67" s="1"/>
  <c r="BC67" s="1"/>
  <c r="BD67" s="1"/>
  <c r="BE67" s="1"/>
  <c r="BF67" s="1"/>
  <c r="BG67" s="1"/>
  <c r="BH67" s="1"/>
  <c r="BI67" s="1"/>
  <c r="BJ67" s="1"/>
  <c r="BK67" s="1"/>
  <c r="BL67" s="1"/>
  <c r="BM67" s="1"/>
  <c r="AT66"/>
  <c r="AU66" s="1"/>
  <c r="AV66" s="1"/>
  <c r="AW66" s="1"/>
  <c r="AX66" s="1"/>
  <c r="AY66" s="1"/>
  <c r="AZ66" s="1"/>
  <c r="BA66" s="1"/>
  <c r="BB66" s="1"/>
  <c r="BC66" s="1"/>
  <c r="BD66" s="1"/>
  <c r="BE66" s="1"/>
  <c r="BF66" s="1"/>
  <c r="BG66" s="1"/>
  <c r="BH66" s="1"/>
  <c r="BI66" s="1"/>
  <c r="BJ66" s="1"/>
  <c r="BK66" s="1"/>
  <c r="BL66" s="1"/>
  <c r="BM66" s="1"/>
  <c r="AT65"/>
  <c r="AU65" s="1"/>
  <c r="AV65" s="1"/>
  <c r="AW65" s="1"/>
  <c r="AX65" s="1"/>
  <c r="AY65" s="1"/>
  <c r="AZ65" s="1"/>
  <c r="BA65" s="1"/>
  <c r="BB65" s="1"/>
  <c r="BC65" s="1"/>
  <c r="AT64"/>
  <c r="AU64" s="1"/>
  <c r="AV64" s="1"/>
  <c r="AW64" s="1"/>
  <c r="AX64" s="1"/>
  <c r="AY64" s="1"/>
  <c r="AZ64" s="1"/>
  <c r="BA64" s="1"/>
  <c r="BB64" s="1"/>
  <c r="BC64" s="1"/>
  <c r="AT63"/>
  <c r="AU63" s="1"/>
  <c r="AV63" s="1"/>
  <c r="AW63" s="1"/>
  <c r="AX63" s="1"/>
  <c r="AY63" s="1"/>
  <c r="AZ63" s="1"/>
  <c r="BA63" s="1"/>
  <c r="BB63" s="1"/>
  <c r="BC63" s="1"/>
  <c r="AT62"/>
  <c r="AU62" s="1"/>
  <c r="AV62" s="1"/>
  <c r="AW62" s="1"/>
  <c r="AX62" s="1"/>
  <c r="AY62" s="1"/>
  <c r="AZ62" s="1"/>
  <c r="BA62" s="1"/>
  <c r="BB62" s="1"/>
  <c r="BC62" s="1"/>
  <c r="AT61"/>
  <c r="AU61" s="1"/>
  <c r="AV61" s="1"/>
  <c r="AW61" s="1"/>
  <c r="AX61" s="1"/>
  <c r="AY61" s="1"/>
  <c r="AZ61" s="1"/>
  <c r="BA61" s="1"/>
  <c r="BB61" s="1"/>
  <c r="BC61" s="1"/>
  <c r="AT60"/>
  <c r="AU60" s="1"/>
  <c r="AV60" s="1"/>
  <c r="AW60" s="1"/>
  <c r="AX60" s="1"/>
  <c r="AY60" s="1"/>
  <c r="AZ60" s="1"/>
  <c r="BA60" s="1"/>
  <c r="BB60" s="1"/>
  <c r="BC60" s="1"/>
  <c r="AT59"/>
  <c r="AU59" s="1"/>
  <c r="AV59" s="1"/>
  <c r="AW59" s="1"/>
  <c r="AX59" s="1"/>
  <c r="AY59" s="1"/>
  <c r="AZ59" s="1"/>
  <c r="BA59" s="1"/>
  <c r="BB59" s="1"/>
  <c r="BC59" s="1"/>
  <c r="AT58"/>
  <c r="AU58" s="1"/>
  <c r="AV58" s="1"/>
  <c r="AW58" s="1"/>
  <c r="AX58" s="1"/>
  <c r="AY58" s="1"/>
  <c r="AZ58" s="1"/>
  <c r="BA58" s="1"/>
  <c r="BB58" s="1"/>
  <c r="BC58" s="1"/>
  <c r="AT57"/>
  <c r="AU57" s="1"/>
  <c r="AV57" s="1"/>
  <c r="AW57" s="1"/>
  <c r="AX57" s="1"/>
  <c r="AY57" s="1"/>
  <c r="AZ57" s="1"/>
  <c r="BA57" s="1"/>
  <c r="BB57" s="1"/>
  <c r="BC57" s="1"/>
  <c r="AT56"/>
  <c r="AU56" s="1"/>
  <c r="AV56" s="1"/>
  <c r="AW56" s="1"/>
  <c r="AX56" s="1"/>
  <c r="AY56" s="1"/>
  <c r="AZ56" s="1"/>
  <c r="BA56" s="1"/>
  <c r="BB56" s="1"/>
  <c r="BC56" s="1"/>
  <c r="AT55"/>
  <c r="AU55" s="1"/>
  <c r="AV55" s="1"/>
  <c r="AW55" s="1"/>
  <c r="AX55" s="1"/>
  <c r="AY55" s="1"/>
  <c r="AZ55" s="1"/>
  <c r="BA55" s="1"/>
  <c r="BB55" s="1"/>
  <c r="BC55" s="1"/>
  <c r="AT54"/>
  <c r="AU54" s="1"/>
  <c r="AV54" s="1"/>
  <c r="AW54" s="1"/>
  <c r="AX54" s="1"/>
  <c r="AY54" s="1"/>
  <c r="AZ54" s="1"/>
  <c r="BA54" s="1"/>
  <c r="BB54" s="1"/>
  <c r="BC54" s="1"/>
  <c r="AT53"/>
  <c r="AU53" s="1"/>
  <c r="AV53" s="1"/>
  <c r="AW53" s="1"/>
  <c r="AX53" s="1"/>
  <c r="AY53" s="1"/>
  <c r="AZ53" s="1"/>
  <c r="BA53" s="1"/>
  <c r="BB53" s="1"/>
  <c r="BC53" s="1"/>
  <c r="AT52"/>
  <c r="AU52" s="1"/>
  <c r="AV52" s="1"/>
  <c r="AW52" s="1"/>
  <c r="AX52" s="1"/>
  <c r="AY52" s="1"/>
  <c r="AZ52" s="1"/>
  <c r="BA52" s="1"/>
  <c r="BB52" s="1"/>
  <c r="BC52" s="1"/>
  <c r="AT51"/>
  <c r="AU51" s="1"/>
  <c r="AV51" s="1"/>
  <c r="AW51" s="1"/>
  <c r="AX51" s="1"/>
  <c r="AY51" s="1"/>
  <c r="AZ51" s="1"/>
  <c r="BA51" s="1"/>
  <c r="BB51" s="1"/>
  <c r="BC51" s="1"/>
  <c r="AE81"/>
  <c r="AF81" s="1"/>
  <c r="AG81" s="1"/>
  <c r="AH81" s="1"/>
  <c r="AI81" s="1"/>
  <c r="AJ81" s="1"/>
  <c r="AK81" s="1"/>
  <c r="AL81" s="1"/>
  <c r="AM81" s="1"/>
  <c r="AN81" s="1"/>
  <c r="AO81" s="1"/>
  <c r="AP81" s="1"/>
  <c r="AQ81" s="1"/>
  <c r="AR81" s="1"/>
  <c r="AS81" s="1"/>
  <c r="AT81" s="1"/>
  <c r="AU81" s="1"/>
  <c r="AV81" s="1"/>
  <c r="AW81" s="1"/>
  <c r="AX81" s="1"/>
  <c r="AY81" s="1"/>
  <c r="AZ81" s="1"/>
  <c r="BA81" s="1"/>
  <c r="BB81" s="1"/>
  <c r="BC81" s="1"/>
  <c r="BD81" s="1"/>
  <c r="BE81" s="1"/>
  <c r="BF81" s="1"/>
  <c r="BG81" s="1"/>
  <c r="BH81" s="1"/>
  <c r="BI81" s="1"/>
  <c r="BJ81" s="1"/>
  <c r="BK81" s="1"/>
  <c r="BL81" s="1"/>
  <c r="BM81" s="1"/>
  <c r="BN81" s="1"/>
  <c r="BO81" s="1"/>
  <c r="BP81" s="1"/>
  <c r="BQ81" s="1"/>
  <c r="BR81" s="1"/>
  <c r="BS81" s="1"/>
  <c r="BT81" s="1"/>
  <c r="BU81" s="1"/>
  <c r="BV81" s="1"/>
  <c r="BW81" s="1"/>
  <c r="BX81" s="1"/>
  <c r="BY81" s="1"/>
  <c r="BZ81" s="1"/>
  <c r="CA81" s="1"/>
  <c r="CB81" s="1"/>
  <c r="CC81" s="1"/>
  <c r="CD81" s="1"/>
  <c r="CE81" s="1"/>
  <c r="CF81" s="1"/>
  <c r="CG81" s="1"/>
  <c r="CH81" s="1"/>
  <c r="CI81" s="1"/>
  <c r="CJ81" s="1"/>
  <c r="CK81" s="1"/>
  <c r="CL81" s="1"/>
  <c r="CM81" s="1"/>
  <c r="CN81" s="1"/>
  <c r="CO81" s="1"/>
  <c r="CP81" s="1"/>
  <c r="CQ81" s="1"/>
  <c r="CR81" s="1"/>
  <c r="CS81" s="1"/>
  <c r="CT81" s="1"/>
  <c r="CU81" s="1"/>
  <c r="CV81" s="1"/>
  <c r="CW81" s="1"/>
  <c r="CX81" s="1"/>
  <c r="CY81" s="1"/>
  <c r="CZ81" s="1"/>
  <c r="DA81" s="1"/>
  <c r="DB81" s="1"/>
  <c r="DC81" s="1"/>
  <c r="DD81" s="1"/>
  <c r="DE81" s="1"/>
  <c r="DF81" s="1"/>
  <c r="DG81" s="1"/>
  <c r="DH81" s="1"/>
  <c r="DI81" s="1"/>
  <c r="DJ81" s="1"/>
  <c r="DK81" s="1"/>
  <c r="AE80"/>
  <c r="AF80" s="1"/>
  <c r="AG80" s="1"/>
  <c r="AH80" s="1"/>
  <c r="AI80" s="1"/>
  <c r="AJ80" s="1"/>
  <c r="AK80" s="1"/>
  <c r="AL80" s="1"/>
  <c r="AM80" s="1"/>
  <c r="AN80" s="1"/>
  <c r="AO80" s="1"/>
  <c r="AP80" s="1"/>
  <c r="AQ80" s="1"/>
  <c r="AR80" s="1"/>
  <c r="AS80" s="1"/>
  <c r="AE79"/>
  <c r="AF79" s="1"/>
  <c r="AG79" s="1"/>
  <c r="AH79" s="1"/>
  <c r="AI79" s="1"/>
  <c r="AJ79" s="1"/>
  <c r="AK79" s="1"/>
  <c r="AL79" s="1"/>
  <c r="AM79" s="1"/>
  <c r="AN79" s="1"/>
  <c r="AO79" s="1"/>
  <c r="AP79" s="1"/>
  <c r="AQ79" s="1"/>
  <c r="AR79" s="1"/>
  <c r="AS79" s="1"/>
  <c r="AE78"/>
  <c r="AF78" s="1"/>
  <c r="AG78" s="1"/>
  <c r="AH78" s="1"/>
  <c r="AI78" s="1"/>
  <c r="AJ78" s="1"/>
  <c r="AK78" s="1"/>
  <c r="AL78" s="1"/>
  <c r="AM78" s="1"/>
  <c r="AN78" s="1"/>
  <c r="AO78" s="1"/>
  <c r="AP78" s="1"/>
  <c r="AQ78" s="1"/>
  <c r="AR78" s="1"/>
  <c r="AS78" s="1"/>
  <c r="AE77"/>
  <c r="AF77" s="1"/>
  <c r="AE76"/>
  <c r="AF76" s="1"/>
  <c r="AG76" s="1"/>
  <c r="AH76" s="1"/>
  <c r="AI76" s="1"/>
  <c r="AJ76" s="1"/>
  <c r="AK76" s="1"/>
  <c r="AL76" s="1"/>
  <c r="AM76" s="1"/>
  <c r="AN76" s="1"/>
  <c r="AO76" s="1"/>
  <c r="AP76" s="1"/>
  <c r="AQ76" s="1"/>
  <c r="AR76" s="1"/>
  <c r="AS76" s="1"/>
  <c r="AF75"/>
  <c r="AG75" s="1"/>
  <c r="AE75"/>
  <c r="AF74"/>
  <c r="AG74" s="1"/>
  <c r="AE74"/>
  <c r="AE73"/>
  <c r="AF73" s="1"/>
  <c r="AG73" s="1"/>
  <c r="AH73" s="1"/>
  <c r="AI73" s="1"/>
  <c r="AJ73" s="1"/>
  <c r="AK73" s="1"/>
  <c r="AL73" s="1"/>
  <c r="AM73" s="1"/>
  <c r="AN73" s="1"/>
  <c r="AO73" s="1"/>
  <c r="AP73" s="1"/>
  <c r="AQ73" s="1"/>
  <c r="AR73" s="1"/>
  <c r="AS73" s="1"/>
  <c r="AF72"/>
  <c r="AG72" s="1"/>
  <c r="AE72"/>
  <c r="AF71"/>
  <c r="AG71" s="1"/>
  <c r="AE71"/>
  <c r="AE70"/>
  <c r="AF70" s="1"/>
  <c r="AG70" s="1"/>
  <c r="AH70" s="1"/>
  <c r="AI70" s="1"/>
  <c r="AJ70" s="1"/>
  <c r="AK70" s="1"/>
  <c r="AL70" s="1"/>
  <c r="AM70" s="1"/>
  <c r="AN70" s="1"/>
  <c r="AO70" s="1"/>
  <c r="AP70" s="1"/>
  <c r="AQ70" s="1"/>
  <c r="AR70" s="1"/>
  <c r="AS70" s="1"/>
  <c r="AF69"/>
  <c r="AG69" s="1"/>
  <c r="AE69"/>
  <c r="AF68"/>
  <c r="AG68" s="1"/>
  <c r="AE68"/>
  <c r="AF67"/>
  <c r="AG67" s="1"/>
  <c r="AE67"/>
  <c r="AF66"/>
  <c r="AG66" s="1"/>
  <c r="AE66"/>
  <c r="AE65"/>
  <c r="AF65" s="1"/>
  <c r="AG65" s="1"/>
  <c r="AH65" s="1"/>
  <c r="AI65" s="1"/>
  <c r="AJ65" s="1"/>
  <c r="AK65" s="1"/>
  <c r="AL65" s="1"/>
  <c r="AM65" s="1"/>
  <c r="AN65" s="1"/>
  <c r="AO65" s="1"/>
  <c r="AP65" s="1"/>
  <c r="AQ65" s="1"/>
  <c r="AR65" s="1"/>
  <c r="AS65" s="1"/>
  <c r="AE64"/>
  <c r="AF64" s="1"/>
  <c r="AG64" s="1"/>
  <c r="AH64" s="1"/>
  <c r="AI64" s="1"/>
  <c r="AJ64" s="1"/>
  <c r="AK64" s="1"/>
  <c r="AL64" s="1"/>
  <c r="AM64" s="1"/>
  <c r="AN64" s="1"/>
  <c r="AO64" s="1"/>
  <c r="AP64" s="1"/>
  <c r="AQ64" s="1"/>
  <c r="AR64" s="1"/>
  <c r="AS64" s="1"/>
  <c r="AE63"/>
  <c r="AF63" s="1"/>
  <c r="AG63" s="1"/>
  <c r="AH63" s="1"/>
  <c r="AI63" s="1"/>
  <c r="AJ63" s="1"/>
  <c r="AK63" s="1"/>
  <c r="AL63" s="1"/>
  <c r="AM63" s="1"/>
  <c r="AN63" s="1"/>
  <c r="AO63" s="1"/>
  <c r="AP63" s="1"/>
  <c r="AQ63" s="1"/>
  <c r="AR63" s="1"/>
  <c r="AS63" s="1"/>
  <c r="AE62"/>
  <c r="AF62" s="1"/>
  <c r="AG62" s="1"/>
  <c r="AH62" s="1"/>
  <c r="AI62" s="1"/>
  <c r="AJ62" s="1"/>
  <c r="AK62" s="1"/>
  <c r="AL62" s="1"/>
  <c r="AM62" s="1"/>
  <c r="AN62" s="1"/>
  <c r="AO62" s="1"/>
  <c r="AP62" s="1"/>
  <c r="AQ62" s="1"/>
  <c r="AR62" s="1"/>
  <c r="AS62" s="1"/>
  <c r="AE61"/>
  <c r="AF61" s="1"/>
  <c r="AG61" s="1"/>
  <c r="AH61" s="1"/>
  <c r="AI61" s="1"/>
  <c r="AJ61" s="1"/>
  <c r="AK61" s="1"/>
  <c r="AL61" s="1"/>
  <c r="AM61" s="1"/>
  <c r="AN61" s="1"/>
  <c r="AO61" s="1"/>
  <c r="AP61" s="1"/>
  <c r="AQ61" s="1"/>
  <c r="AR61" s="1"/>
  <c r="AS61" s="1"/>
  <c r="AF60"/>
  <c r="AG60" s="1"/>
  <c r="AE60"/>
  <c r="AF59"/>
  <c r="AG59" s="1"/>
  <c r="AE59"/>
  <c r="AE58"/>
  <c r="AF57"/>
  <c r="AG57" s="1"/>
  <c r="AE57"/>
  <c r="AF56"/>
  <c r="AG56" s="1"/>
  <c r="AE56"/>
  <c r="AE55"/>
  <c r="AF55" s="1"/>
  <c r="AG55" s="1"/>
  <c r="AH55" s="1"/>
  <c r="AI55" s="1"/>
  <c r="AJ55" s="1"/>
  <c r="AK55" s="1"/>
  <c r="AL55" s="1"/>
  <c r="AM55" s="1"/>
  <c r="AN55" s="1"/>
  <c r="AO55" s="1"/>
  <c r="AP55" s="1"/>
  <c r="AQ55" s="1"/>
  <c r="AR55" s="1"/>
  <c r="AS55" s="1"/>
  <c r="AF54"/>
  <c r="AG54" s="1"/>
  <c r="AE54"/>
  <c r="AF53"/>
  <c r="AG53" s="1"/>
  <c r="AE53"/>
  <c r="AF52"/>
  <c r="AG52" s="1"/>
  <c r="AE52"/>
  <c r="AF51"/>
  <c r="AG51" s="1"/>
  <c r="AE51"/>
  <c r="V27"/>
  <c r="U37"/>
  <c r="U47" s="1"/>
  <c r="T27"/>
  <c r="V36"/>
  <c r="V46" s="1"/>
  <c r="U26"/>
  <c r="T36"/>
  <c r="T46" s="1"/>
  <c r="V25"/>
  <c r="U35"/>
  <c r="U45" s="1"/>
  <c r="T25"/>
  <c r="V34"/>
  <c r="V44" s="1"/>
  <c r="U24"/>
  <c r="T34"/>
  <c r="T44" s="1"/>
  <c r="V23"/>
  <c r="U33"/>
  <c r="U43" s="1"/>
  <c r="T23"/>
  <c r="R27"/>
  <c r="Q37"/>
  <c r="Q47" s="1"/>
  <c r="P27"/>
  <c r="R36"/>
  <c r="R46" s="1"/>
  <c r="Q26"/>
  <c r="P36"/>
  <c r="P46" s="1"/>
  <c r="R25"/>
  <c r="Q35"/>
  <c r="Q45" s="1"/>
  <c r="P25"/>
  <c r="R34"/>
  <c r="R44" s="1"/>
  <c r="Q24"/>
  <c r="P34"/>
  <c r="P44" s="1"/>
  <c r="R23"/>
  <c r="Q33"/>
  <c r="Q43" s="1"/>
  <c r="P23"/>
  <c r="B232" i="22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D230"/>
  <c r="E230" s="1"/>
  <c r="F230" s="1"/>
  <c r="G230" s="1"/>
  <c r="H230" s="1"/>
  <c r="I230" s="1"/>
  <c r="J230" s="1"/>
  <c r="K230" s="1"/>
  <c r="L230" s="1"/>
  <c r="M230" s="1"/>
  <c r="N230" s="1"/>
  <c r="O230" s="1"/>
  <c r="P230" s="1"/>
  <c r="Q230" s="1"/>
  <c r="R230" s="1"/>
  <c r="C11" i="15"/>
  <c r="G217" i="22" l="1"/>
  <c r="G209"/>
  <c r="G183"/>
  <c r="G216"/>
  <c r="G210"/>
  <c r="G184"/>
  <c r="G182"/>
  <c r="G181"/>
  <c r="M54" i="16"/>
  <c r="Q54"/>
  <c r="L55"/>
  <c r="P55"/>
  <c r="N55"/>
  <c r="R55"/>
  <c r="M56"/>
  <c r="Q56"/>
  <c r="L57"/>
  <c r="P57"/>
  <c r="N57"/>
  <c r="R57"/>
  <c r="M58"/>
  <c r="Q58"/>
  <c r="L54"/>
  <c r="P54"/>
  <c r="D139" i="22"/>
  <c r="X139" s="1"/>
  <c r="AQ138"/>
  <c r="AQ97"/>
  <c r="B211"/>
  <c r="B212" s="1"/>
  <c r="H12" i="31"/>
  <c r="W73" i="22"/>
  <c r="AQ159"/>
  <c r="AQ117"/>
  <c r="H180"/>
  <c r="C218"/>
  <c r="F218" s="1"/>
  <c r="D160"/>
  <c r="D119"/>
  <c r="C118"/>
  <c r="W118" s="1"/>
  <c r="B213"/>
  <c r="C213" s="1"/>
  <c r="F213" s="1"/>
  <c r="C212"/>
  <c r="F212" s="1"/>
  <c r="C211"/>
  <c r="F211" s="1"/>
  <c r="C219"/>
  <c r="F219" s="1"/>
  <c r="D189"/>
  <c r="D191"/>
  <c r="I188"/>
  <c r="I195" s="1"/>
  <c r="K188"/>
  <c r="K195" s="1"/>
  <c r="M188"/>
  <c r="M195" s="1"/>
  <c r="O188"/>
  <c r="O195" s="1"/>
  <c r="Q188"/>
  <c r="Q195" s="1"/>
  <c r="I189"/>
  <c r="I196" s="1"/>
  <c r="K189"/>
  <c r="K196" s="1"/>
  <c r="M189"/>
  <c r="M196" s="1"/>
  <c r="O189"/>
  <c r="O196" s="1"/>
  <c r="Q189"/>
  <c r="Q196" s="1"/>
  <c r="I190"/>
  <c r="I197" s="1"/>
  <c r="K190"/>
  <c r="K197" s="1"/>
  <c r="M190"/>
  <c r="M197" s="1"/>
  <c r="O190"/>
  <c r="O197" s="1"/>
  <c r="Q190"/>
  <c r="Q197" s="1"/>
  <c r="I191"/>
  <c r="I198" s="1"/>
  <c r="K191"/>
  <c r="K198" s="1"/>
  <c r="M191"/>
  <c r="M198" s="1"/>
  <c r="O191"/>
  <c r="O198" s="1"/>
  <c r="Q191"/>
  <c r="Q198" s="1"/>
  <c r="B195"/>
  <c r="B202" s="1"/>
  <c r="B197"/>
  <c r="B204" s="1"/>
  <c r="D188"/>
  <c r="D190"/>
  <c r="J188"/>
  <c r="J195" s="1"/>
  <c r="L188"/>
  <c r="L195" s="1"/>
  <c r="N188"/>
  <c r="N195" s="1"/>
  <c r="P188"/>
  <c r="P195" s="1"/>
  <c r="R188"/>
  <c r="R195" s="1"/>
  <c r="J189"/>
  <c r="J196" s="1"/>
  <c r="L189"/>
  <c r="L196" s="1"/>
  <c r="N189"/>
  <c r="N196" s="1"/>
  <c r="P189"/>
  <c r="P196" s="1"/>
  <c r="R189"/>
  <c r="R196" s="1"/>
  <c r="J190"/>
  <c r="J197" s="1"/>
  <c r="L190"/>
  <c r="L197" s="1"/>
  <c r="N190"/>
  <c r="N197" s="1"/>
  <c r="P190"/>
  <c r="P197" s="1"/>
  <c r="R190"/>
  <c r="R197" s="1"/>
  <c r="J191"/>
  <c r="J198" s="1"/>
  <c r="L191"/>
  <c r="L198" s="1"/>
  <c r="N191"/>
  <c r="N198" s="1"/>
  <c r="P191"/>
  <c r="P198" s="1"/>
  <c r="B196"/>
  <c r="B203" s="1"/>
  <c r="B198"/>
  <c r="B205" s="1"/>
  <c r="B161"/>
  <c r="E161" s="1"/>
  <c r="C160"/>
  <c r="W160" s="1"/>
  <c r="B140"/>
  <c r="E140" s="1"/>
  <c r="C139"/>
  <c r="W139" s="1"/>
  <c r="B120"/>
  <c r="D120" s="1"/>
  <c r="C119"/>
  <c r="D118"/>
  <c r="B100"/>
  <c r="D100" s="1"/>
  <c r="C99"/>
  <c r="W99" s="1"/>
  <c r="D98"/>
  <c r="E159"/>
  <c r="AR159" s="1"/>
  <c r="F158"/>
  <c r="E160"/>
  <c r="F116"/>
  <c r="E118"/>
  <c r="E120"/>
  <c r="E117"/>
  <c r="AR117" s="1"/>
  <c r="E119"/>
  <c r="E97"/>
  <c r="AR97" s="1"/>
  <c r="E99"/>
  <c r="F96"/>
  <c r="E98"/>
  <c r="E100"/>
  <c r="E138"/>
  <c r="AR138" s="1"/>
  <c r="F137"/>
  <c r="E139"/>
  <c r="B74"/>
  <c r="C74" s="1"/>
  <c r="B15"/>
  <c r="C15" s="1"/>
  <c r="BL70" i="15"/>
  <c r="BM70" s="1"/>
  <c r="BN70" s="1"/>
  <c r="BO70" s="1"/>
  <c r="BP70" s="1"/>
  <c r="BQ70" s="1"/>
  <c r="BR70" s="1"/>
  <c r="BS70" s="1"/>
  <c r="BT70" s="1"/>
  <c r="BU70" s="1"/>
  <c r="BV70" s="1"/>
  <c r="BW70" s="1"/>
  <c r="BX70" s="1"/>
  <c r="BY70" s="1"/>
  <c r="BZ70" s="1"/>
  <c r="CA70" s="1"/>
  <c r="CB70" s="1"/>
  <c r="CC70" s="1"/>
  <c r="CD70" s="1"/>
  <c r="CE70" s="1"/>
  <c r="CF70" s="1"/>
  <c r="CG70" s="1"/>
  <c r="CH70" s="1"/>
  <c r="CI70" s="1"/>
  <c r="CJ70" s="1"/>
  <c r="CK70" s="1"/>
  <c r="CL70" s="1"/>
  <c r="CM70" s="1"/>
  <c r="CN70" s="1"/>
  <c r="CO70" s="1"/>
  <c r="CP70" s="1"/>
  <c r="CQ70" s="1"/>
  <c r="CR70" s="1"/>
  <c r="CS70" s="1"/>
  <c r="CT70" s="1"/>
  <c r="CU70" s="1"/>
  <c r="CV70" s="1"/>
  <c r="CW70" s="1"/>
  <c r="CX70" s="1"/>
  <c r="CY70" s="1"/>
  <c r="CZ70" s="1"/>
  <c r="DA70" s="1"/>
  <c r="DB70" s="1"/>
  <c r="DC70" s="1"/>
  <c r="DD70" s="1"/>
  <c r="DE70" s="1"/>
  <c r="DF70" s="1"/>
  <c r="DG70" s="1"/>
  <c r="DH70" s="1"/>
  <c r="DI70" s="1"/>
  <c r="BL72"/>
  <c r="BM72" s="1"/>
  <c r="BN72" s="1"/>
  <c r="BO72" s="1"/>
  <c r="BP72" s="1"/>
  <c r="BQ72" s="1"/>
  <c r="BR72" s="1"/>
  <c r="BS72" s="1"/>
  <c r="BT72" s="1"/>
  <c r="BU72" s="1"/>
  <c r="BV72" s="1"/>
  <c r="BW72" s="1"/>
  <c r="BX72" s="1"/>
  <c r="BY72" s="1"/>
  <c r="BZ72" s="1"/>
  <c r="CA72" s="1"/>
  <c r="CB72" s="1"/>
  <c r="CC72" s="1"/>
  <c r="CD72" s="1"/>
  <c r="CE72" s="1"/>
  <c r="CF72" s="1"/>
  <c r="CG72" s="1"/>
  <c r="CH72" s="1"/>
  <c r="CI72" s="1"/>
  <c r="CJ72" s="1"/>
  <c r="CK72" s="1"/>
  <c r="CL72" s="1"/>
  <c r="CM72" s="1"/>
  <c r="CN72" s="1"/>
  <c r="CO72" s="1"/>
  <c r="CP72" s="1"/>
  <c r="CQ72" s="1"/>
  <c r="CR72" s="1"/>
  <c r="CS72" s="1"/>
  <c r="CT72" s="1"/>
  <c r="CU72" s="1"/>
  <c r="CV72" s="1"/>
  <c r="CW72" s="1"/>
  <c r="CX72" s="1"/>
  <c r="CY72" s="1"/>
  <c r="CZ72" s="1"/>
  <c r="DA72" s="1"/>
  <c r="DB72" s="1"/>
  <c r="DC72" s="1"/>
  <c r="DD72" s="1"/>
  <c r="DE72" s="1"/>
  <c r="DF72" s="1"/>
  <c r="DG72" s="1"/>
  <c r="DH72" s="1"/>
  <c r="DI72" s="1"/>
  <c r="BL80"/>
  <c r="BM80" s="1"/>
  <c r="BN80" s="1"/>
  <c r="BO80" s="1"/>
  <c r="BP80" s="1"/>
  <c r="BQ80" s="1"/>
  <c r="BR80" s="1"/>
  <c r="BS80" s="1"/>
  <c r="BT80" s="1"/>
  <c r="BU80" s="1"/>
  <c r="BV80" s="1"/>
  <c r="BW80" s="1"/>
  <c r="BX80" s="1"/>
  <c r="BY80" s="1"/>
  <c r="BZ80" s="1"/>
  <c r="CA80" s="1"/>
  <c r="CB80" s="1"/>
  <c r="CC80" s="1"/>
  <c r="CD80" s="1"/>
  <c r="CE80" s="1"/>
  <c r="CF80" s="1"/>
  <c r="CG80" s="1"/>
  <c r="CH80" s="1"/>
  <c r="CI80" s="1"/>
  <c r="CJ80" s="1"/>
  <c r="CK80" s="1"/>
  <c r="CL80" s="1"/>
  <c r="CM80" s="1"/>
  <c r="CN80" s="1"/>
  <c r="CO80" s="1"/>
  <c r="CP80" s="1"/>
  <c r="CQ80" s="1"/>
  <c r="CR80" s="1"/>
  <c r="CS80" s="1"/>
  <c r="CT80" s="1"/>
  <c r="CU80" s="1"/>
  <c r="CV80" s="1"/>
  <c r="CW80" s="1"/>
  <c r="CX80" s="1"/>
  <c r="CY80" s="1"/>
  <c r="CZ80" s="1"/>
  <c r="DA80" s="1"/>
  <c r="DB80" s="1"/>
  <c r="DC80" s="1"/>
  <c r="DD80" s="1"/>
  <c r="DE80" s="1"/>
  <c r="DF80" s="1"/>
  <c r="DG80" s="1"/>
  <c r="DH80" s="1"/>
  <c r="DI80" s="1"/>
  <c r="BL82"/>
  <c r="BM82" s="1"/>
  <c r="BN82" s="1"/>
  <c r="BO82" s="1"/>
  <c r="BP82" s="1"/>
  <c r="BQ82" s="1"/>
  <c r="BR82" s="1"/>
  <c r="BS82" s="1"/>
  <c r="BT82" s="1"/>
  <c r="BU82" s="1"/>
  <c r="BV82" s="1"/>
  <c r="BW82" s="1"/>
  <c r="BX82" s="1"/>
  <c r="BY82" s="1"/>
  <c r="BZ82" s="1"/>
  <c r="CA82" s="1"/>
  <c r="CB82" s="1"/>
  <c r="CC82" s="1"/>
  <c r="CD82" s="1"/>
  <c r="CE82" s="1"/>
  <c r="CF82" s="1"/>
  <c r="CG82" s="1"/>
  <c r="CH82" s="1"/>
  <c r="CI82" s="1"/>
  <c r="CJ82" s="1"/>
  <c r="CK82" s="1"/>
  <c r="CL82" s="1"/>
  <c r="CM82" s="1"/>
  <c r="CN82" s="1"/>
  <c r="CO82" s="1"/>
  <c r="CP82" s="1"/>
  <c r="CQ82" s="1"/>
  <c r="CR82" s="1"/>
  <c r="CS82" s="1"/>
  <c r="CT82" s="1"/>
  <c r="CU82" s="1"/>
  <c r="CV82" s="1"/>
  <c r="CW82" s="1"/>
  <c r="CX82" s="1"/>
  <c r="CY82" s="1"/>
  <c r="CZ82" s="1"/>
  <c r="DA82" s="1"/>
  <c r="DB82" s="1"/>
  <c r="DC82" s="1"/>
  <c r="DD82" s="1"/>
  <c r="DE82" s="1"/>
  <c r="DF82" s="1"/>
  <c r="DG82" s="1"/>
  <c r="DH82" s="1"/>
  <c r="DI82" s="1"/>
  <c r="BL69"/>
  <c r="BM69" s="1"/>
  <c r="BN69" s="1"/>
  <c r="BO69" s="1"/>
  <c r="BP69" s="1"/>
  <c r="BQ69" s="1"/>
  <c r="BR69" s="1"/>
  <c r="BS69" s="1"/>
  <c r="BT69" s="1"/>
  <c r="BU69" s="1"/>
  <c r="BV69" s="1"/>
  <c r="BW69" s="1"/>
  <c r="BX69" s="1"/>
  <c r="BY69" s="1"/>
  <c r="BZ69" s="1"/>
  <c r="CA69" s="1"/>
  <c r="CB69" s="1"/>
  <c r="CC69" s="1"/>
  <c r="CD69" s="1"/>
  <c r="CE69" s="1"/>
  <c r="CF69" s="1"/>
  <c r="CG69" s="1"/>
  <c r="CH69" s="1"/>
  <c r="CI69" s="1"/>
  <c r="CJ69" s="1"/>
  <c r="CK69" s="1"/>
  <c r="CL69" s="1"/>
  <c r="CM69" s="1"/>
  <c r="CN69" s="1"/>
  <c r="CO69" s="1"/>
  <c r="CP69" s="1"/>
  <c r="CQ69" s="1"/>
  <c r="CR69" s="1"/>
  <c r="CS69" s="1"/>
  <c r="CT69" s="1"/>
  <c r="CU69" s="1"/>
  <c r="CV69" s="1"/>
  <c r="CW69" s="1"/>
  <c r="CX69" s="1"/>
  <c r="CY69" s="1"/>
  <c r="CZ69" s="1"/>
  <c r="DA69" s="1"/>
  <c r="DB69" s="1"/>
  <c r="DC69" s="1"/>
  <c r="DD69" s="1"/>
  <c r="DE69" s="1"/>
  <c r="DF69" s="1"/>
  <c r="DG69" s="1"/>
  <c r="DH69" s="1"/>
  <c r="DI69" s="1"/>
  <c r="BL71"/>
  <c r="BM71" s="1"/>
  <c r="BN71" s="1"/>
  <c r="BO71" s="1"/>
  <c r="BP71" s="1"/>
  <c r="BQ71" s="1"/>
  <c r="BR71" s="1"/>
  <c r="BS71" s="1"/>
  <c r="BT71" s="1"/>
  <c r="BU71" s="1"/>
  <c r="BV71" s="1"/>
  <c r="BW71" s="1"/>
  <c r="BX71" s="1"/>
  <c r="BY71" s="1"/>
  <c r="BZ71" s="1"/>
  <c r="CA71" s="1"/>
  <c r="CB71" s="1"/>
  <c r="CC71" s="1"/>
  <c r="CD71" s="1"/>
  <c r="CE71" s="1"/>
  <c r="CF71" s="1"/>
  <c r="CG71" s="1"/>
  <c r="CH71" s="1"/>
  <c r="CI71" s="1"/>
  <c r="CJ71" s="1"/>
  <c r="CK71" s="1"/>
  <c r="CL71" s="1"/>
  <c r="CM71" s="1"/>
  <c r="CN71" s="1"/>
  <c r="CO71" s="1"/>
  <c r="CP71" s="1"/>
  <c r="CQ71" s="1"/>
  <c r="CR71" s="1"/>
  <c r="CS71" s="1"/>
  <c r="CT71" s="1"/>
  <c r="CU71" s="1"/>
  <c r="CV71" s="1"/>
  <c r="CW71" s="1"/>
  <c r="CX71" s="1"/>
  <c r="CY71" s="1"/>
  <c r="CZ71" s="1"/>
  <c r="DA71" s="1"/>
  <c r="DB71" s="1"/>
  <c r="DC71" s="1"/>
  <c r="DD71" s="1"/>
  <c r="DE71" s="1"/>
  <c r="DF71" s="1"/>
  <c r="DG71" s="1"/>
  <c r="DH71" s="1"/>
  <c r="DI71" s="1"/>
  <c r="BL79"/>
  <c r="BM79" s="1"/>
  <c r="BN79" s="1"/>
  <c r="BO79" s="1"/>
  <c r="BP79" s="1"/>
  <c r="BQ79" s="1"/>
  <c r="BR79" s="1"/>
  <c r="BS79" s="1"/>
  <c r="BT79" s="1"/>
  <c r="BU79" s="1"/>
  <c r="BV79" s="1"/>
  <c r="BW79" s="1"/>
  <c r="BX79" s="1"/>
  <c r="BY79" s="1"/>
  <c r="BZ79" s="1"/>
  <c r="CA79" s="1"/>
  <c r="CB79" s="1"/>
  <c r="CC79" s="1"/>
  <c r="CD79" s="1"/>
  <c r="CE79" s="1"/>
  <c r="CF79" s="1"/>
  <c r="CG79" s="1"/>
  <c r="CH79" s="1"/>
  <c r="CI79" s="1"/>
  <c r="CJ79" s="1"/>
  <c r="CK79" s="1"/>
  <c r="CL79" s="1"/>
  <c r="CM79" s="1"/>
  <c r="CN79" s="1"/>
  <c r="CO79" s="1"/>
  <c r="CP79" s="1"/>
  <c r="CQ79" s="1"/>
  <c r="CR79" s="1"/>
  <c r="CS79" s="1"/>
  <c r="CT79" s="1"/>
  <c r="CU79" s="1"/>
  <c r="CV79" s="1"/>
  <c r="CW79" s="1"/>
  <c r="CX79" s="1"/>
  <c r="CY79" s="1"/>
  <c r="CZ79" s="1"/>
  <c r="DA79" s="1"/>
  <c r="DB79" s="1"/>
  <c r="DC79" s="1"/>
  <c r="DD79" s="1"/>
  <c r="DE79" s="1"/>
  <c r="DF79" s="1"/>
  <c r="DG79" s="1"/>
  <c r="DH79" s="1"/>
  <c r="DI79" s="1"/>
  <c r="BL81"/>
  <c r="BM81" s="1"/>
  <c r="BN81" s="1"/>
  <c r="BO81" s="1"/>
  <c r="BP81" s="1"/>
  <c r="BQ81" s="1"/>
  <c r="BR81" s="1"/>
  <c r="BS81" s="1"/>
  <c r="BT81" s="1"/>
  <c r="BU81" s="1"/>
  <c r="BV81" s="1"/>
  <c r="BW81" s="1"/>
  <c r="BX81" s="1"/>
  <c r="BY81" s="1"/>
  <c r="BZ81" s="1"/>
  <c r="CA81" s="1"/>
  <c r="CB81" s="1"/>
  <c r="CC81" s="1"/>
  <c r="CD81" s="1"/>
  <c r="CE81" s="1"/>
  <c r="CF81" s="1"/>
  <c r="CG81" s="1"/>
  <c r="CH81" s="1"/>
  <c r="CI81" s="1"/>
  <c r="CJ81" s="1"/>
  <c r="CK81" s="1"/>
  <c r="CL81" s="1"/>
  <c r="CM81" s="1"/>
  <c r="CN81" s="1"/>
  <c r="CO81" s="1"/>
  <c r="CP81" s="1"/>
  <c r="CQ81" s="1"/>
  <c r="CR81" s="1"/>
  <c r="CS81" s="1"/>
  <c r="CT81" s="1"/>
  <c r="CU81" s="1"/>
  <c r="CV81" s="1"/>
  <c r="CW81" s="1"/>
  <c r="CX81" s="1"/>
  <c r="CY81" s="1"/>
  <c r="CZ81" s="1"/>
  <c r="DA81" s="1"/>
  <c r="DB81" s="1"/>
  <c r="DC81" s="1"/>
  <c r="DD81" s="1"/>
  <c r="DE81" s="1"/>
  <c r="DF81" s="1"/>
  <c r="DG81" s="1"/>
  <c r="DH81" s="1"/>
  <c r="DI81" s="1"/>
  <c r="BA55"/>
  <c r="BB55" s="1"/>
  <c r="BC55" s="1"/>
  <c r="BD55" s="1"/>
  <c r="BE55" s="1"/>
  <c r="BF55" s="1"/>
  <c r="BG55" s="1"/>
  <c r="BH55" s="1"/>
  <c r="BI55" s="1"/>
  <c r="BJ55" s="1"/>
  <c r="BK55" s="1"/>
  <c r="BL55" s="1"/>
  <c r="BM55" s="1"/>
  <c r="BN55" s="1"/>
  <c r="BO55" s="1"/>
  <c r="BP55" s="1"/>
  <c r="BQ55" s="1"/>
  <c r="BR55" s="1"/>
  <c r="BS55" s="1"/>
  <c r="BT55" s="1"/>
  <c r="BU55" s="1"/>
  <c r="BV55" s="1"/>
  <c r="BW55" s="1"/>
  <c r="BX55" s="1"/>
  <c r="BY55" s="1"/>
  <c r="BZ55" s="1"/>
  <c r="CA55" s="1"/>
  <c r="CB55" s="1"/>
  <c r="CC55" s="1"/>
  <c r="CD55" s="1"/>
  <c r="CE55" s="1"/>
  <c r="CF55" s="1"/>
  <c r="CG55" s="1"/>
  <c r="CH55" s="1"/>
  <c r="CI55" s="1"/>
  <c r="CJ55" s="1"/>
  <c r="CK55" s="1"/>
  <c r="CL55" s="1"/>
  <c r="CM55" s="1"/>
  <c r="CN55" s="1"/>
  <c r="CO55" s="1"/>
  <c r="CP55" s="1"/>
  <c r="CQ55" s="1"/>
  <c r="CR55" s="1"/>
  <c r="CS55" s="1"/>
  <c r="CT55" s="1"/>
  <c r="CU55" s="1"/>
  <c r="CV55" s="1"/>
  <c r="CW55" s="1"/>
  <c r="CX55" s="1"/>
  <c r="CY55" s="1"/>
  <c r="CZ55" s="1"/>
  <c r="DA55" s="1"/>
  <c r="DB55" s="1"/>
  <c r="DC55" s="1"/>
  <c r="DD55" s="1"/>
  <c r="DE55" s="1"/>
  <c r="DF55" s="1"/>
  <c r="DG55" s="1"/>
  <c r="DH55" s="1"/>
  <c r="DI55" s="1"/>
  <c r="BA59"/>
  <c r="BB59" s="1"/>
  <c r="BC59" s="1"/>
  <c r="BD59" s="1"/>
  <c r="BE59" s="1"/>
  <c r="BF59" s="1"/>
  <c r="BG59" s="1"/>
  <c r="BH59" s="1"/>
  <c r="BI59" s="1"/>
  <c r="BJ59" s="1"/>
  <c r="BK59" s="1"/>
  <c r="BL59" s="1"/>
  <c r="BM59" s="1"/>
  <c r="BN59" s="1"/>
  <c r="BO59" s="1"/>
  <c r="BP59" s="1"/>
  <c r="BQ59" s="1"/>
  <c r="BR59" s="1"/>
  <c r="BS59" s="1"/>
  <c r="BT59" s="1"/>
  <c r="BU59" s="1"/>
  <c r="BV59" s="1"/>
  <c r="BW59" s="1"/>
  <c r="BX59" s="1"/>
  <c r="BY59" s="1"/>
  <c r="BZ59" s="1"/>
  <c r="CA59" s="1"/>
  <c r="CB59" s="1"/>
  <c r="CC59" s="1"/>
  <c r="CD59" s="1"/>
  <c r="CE59" s="1"/>
  <c r="CF59" s="1"/>
  <c r="CG59" s="1"/>
  <c r="CH59" s="1"/>
  <c r="CI59" s="1"/>
  <c r="CJ59" s="1"/>
  <c r="CK59" s="1"/>
  <c r="CL59" s="1"/>
  <c r="CM59" s="1"/>
  <c r="CN59" s="1"/>
  <c r="CO59" s="1"/>
  <c r="CP59" s="1"/>
  <c r="CQ59" s="1"/>
  <c r="CR59" s="1"/>
  <c r="CS59" s="1"/>
  <c r="CT59" s="1"/>
  <c r="CU59" s="1"/>
  <c r="CV59" s="1"/>
  <c r="CW59" s="1"/>
  <c r="CX59" s="1"/>
  <c r="CY59" s="1"/>
  <c r="CZ59" s="1"/>
  <c r="DA59" s="1"/>
  <c r="DB59" s="1"/>
  <c r="DC59" s="1"/>
  <c r="DD59" s="1"/>
  <c r="DE59" s="1"/>
  <c r="DF59" s="1"/>
  <c r="DG59" s="1"/>
  <c r="DH59" s="1"/>
  <c r="DI59" s="1"/>
  <c r="BA61"/>
  <c r="BB61" s="1"/>
  <c r="BC61" s="1"/>
  <c r="BD61" s="1"/>
  <c r="BE61" s="1"/>
  <c r="BF61" s="1"/>
  <c r="BG61" s="1"/>
  <c r="BH61" s="1"/>
  <c r="BI61" s="1"/>
  <c r="BJ61" s="1"/>
  <c r="BK61" s="1"/>
  <c r="BL61" s="1"/>
  <c r="BM61" s="1"/>
  <c r="BN61" s="1"/>
  <c r="BO61" s="1"/>
  <c r="BP61" s="1"/>
  <c r="BQ61" s="1"/>
  <c r="BR61" s="1"/>
  <c r="BS61" s="1"/>
  <c r="BT61" s="1"/>
  <c r="BU61" s="1"/>
  <c r="BV61" s="1"/>
  <c r="BW61" s="1"/>
  <c r="BX61" s="1"/>
  <c r="BY61" s="1"/>
  <c r="BZ61" s="1"/>
  <c r="CA61" s="1"/>
  <c r="CB61" s="1"/>
  <c r="CC61" s="1"/>
  <c r="CD61" s="1"/>
  <c r="CE61" s="1"/>
  <c r="CF61" s="1"/>
  <c r="CG61" s="1"/>
  <c r="CH61" s="1"/>
  <c r="CI61" s="1"/>
  <c r="CJ61" s="1"/>
  <c r="CK61" s="1"/>
  <c r="CL61" s="1"/>
  <c r="CM61" s="1"/>
  <c r="CN61" s="1"/>
  <c r="CO61" s="1"/>
  <c r="CP61" s="1"/>
  <c r="CQ61" s="1"/>
  <c r="CR61" s="1"/>
  <c r="CS61" s="1"/>
  <c r="CT61" s="1"/>
  <c r="CU61" s="1"/>
  <c r="CV61" s="1"/>
  <c r="CW61" s="1"/>
  <c r="CX61" s="1"/>
  <c r="CY61" s="1"/>
  <c r="CZ61" s="1"/>
  <c r="DA61" s="1"/>
  <c r="DB61" s="1"/>
  <c r="DC61" s="1"/>
  <c r="DD61" s="1"/>
  <c r="DE61" s="1"/>
  <c r="DF61" s="1"/>
  <c r="DG61" s="1"/>
  <c r="DH61" s="1"/>
  <c r="DI61" s="1"/>
  <c r="BA63"/>
  <c r="BB63" s="1"/>
  <c r="BC63" s="1"/>
  <c r="BD63" s="1"/>
  <c r="BE63" s="1"/>
  <c r="BF63" s="1"/>
  <c r="BG63" s="1"/>
  <c r="BH63" s="1"/>
  <c r="BI63" s="1"/>
  <c r="BJ63" s="1"/>
  <c r="BK63" s="1"/>
  <c r="BL63" s="1"/>
  <c r="BM63" s="1"/>
  <c r="BN63" s="1"/>
  <c r="BO63" s="1"/>
  <c r="BP63" s="1"/>
  <c r="BQ63" s="1"/>
  <c r="BR63" s="1"/>
  <c r="BS63" s="1"/>
  <c r="BT63" s="1"/>
  <c r="BU63" s="1"/>
  <c r="BV63" s="1"/>
  <c r="BW63" s="1"/>
  <c r="BX63" s="1"/>
  <c r="BY63" s="1"/>
  <c r="BZ63" s="1"/>
  <c r="CA63" s="1"/>
  <c r="CB63" s="1"/>
  <c r="CC63" s="1"/>
  <c r="CD63" s="1"/>
  <c r="CE63" s="1"/>
  <c r="CF63" s="1"/>
  <c r="CG63" s="1"/>
  <c r="CH63" s="1"/>
  <c r="CI63" s="1"/>
  <c r="CJ63" s="1"/>
  <c r="CK63" s="1"/>
  <c r="CL63" s="1"/>
  <c r="CM63" s="1"/>
  <c r="CN63" s="1"/>
  <c r="CO63" s="1"/>
  <c r="CP63" s="1"/>
  <c r="CQ63" s="1"/>
  <c r="CR63" s="1"/>
  <c r="CS63" s="1"/>
  <c r="CT63" s="1"/>
  <c r="CU63" s="1"/>
  <c r="CV63" s="1"/>
  <c r="CW63" s="1"/>
  <c r="CX63" s="1"/>
  <c r="CY63" s="1"/>
  <c r="CZ63" s="1"/>
  <c r="DA63" s="1"/>
  <c r="DB63" s="1"/>
  <c r="DC63" s="1"/>
  <c r="DD63" s="1"/>
  <c r="DE63" s="1"/>
  <c r="DF63" s="1"/>
  <c r="DG63" s="1"/>
  <c r="DH63" s="1"/>
  <c r="DI63" s="1"/>
  <c r="BA65"/>
  <c r="BB65" s="1"/>
  <c r="BC65" s="1"/>
  <c r="BD65" s="1"/>
  <c r="BE65" s="1"/>
  <c r="BF65" s="1"/>
  <c r="BG65" s="1"/>
  <c r="BH65" s="1"/>
  <c r="BI65" s="1"/>
  <c r="BJ65" s="1"/>
  <c r="BK65" s="1"/>
  <c r="BL65" s="1"/>
  <c r="BM65" s="1"/>
  <c r="BN65" s="1"/>
  <c r="BO65" s="1"/>
  <c r="BP65" s="1"/>
  <c r="BQ65" s="1"/>
  <c r="BR65" s="1"/>
  <c r="BS65" s="1"/>
  <c r="BT65" s="1"/>
  <c r="BU65" s="1"/>
  <c r="BV65" s="1"/>
  <c r="BW65" s="1"/>
  <c r="BX65" s="1"/>
  <c r="BY65" s="1"/>
  <c r="BZ65" s="1"/>
  <c r="CA65" s="1"/>
  <c r="CB65" s="1"/>
  <c r="CC65" s="1"/>
  <c r="CD65" s="1"/>
  <c r="CE65" s="1"/>
  <c r="CF65" s="1"/>
  <c r="CG65" s="1"/>
  <c r="CH65" s="1"/>
  <c r="CI65" s="1"/>
  <c r="CJ65" s="1"/>
  <c r="CK65" s="1"/>
  <c r="CL65" s="1"/>
  <c r="CM65" s="1"/>
  <c r="CN65" s="1"/>
  <c r="CO65" s="1"/>
  <c r="CP65" s="1"/>
  <c r="CQ65" s="1"/>
  <c r="CR65" s="1"/>
  <c r="CS65" s="1"/>
  <c r="CT65" s="1"/>
  <c r="CU65" s="1"/>
  <c r="CV65" s="1"/>
  <c r="CW65" s="1"/>
  <c r="CX65" s="1"/>
  <c r="CY65" s="1"/>
  <c r="CZ65" s="1"/>
  <c r="DA65" s="1"/>
  <c r="DB65" s="1"/>
  <c r="DC65" s="1"/>
  <c r="DD65" s="1"/>
  <c r="DE65" s="1"/>
  <c r="DF65" s="1"/>
  <c r="DG65" s="1"/>
  <c r="DH65" s="1"/>
  <c r="DI65" s="1"/>
  <c r="BA67"/>
  <c r="BB67" s="1"/>
  <c r="BC67" s="1"/>
  <c r="BD67" s="1"/>
  <c r="BE67" s="1"/>
  <c r="BF67" s="1"/>
  <c r="BG67" s="1"/>
  <c r="BH67" s="1"/>
  <c r="BI67" s="1"/>
  <c r="BJ67" s="1"/>
  <c r="BK67" s="1"/>
  <c r="BL67" s="1"/>
  <c r="BM67" s="1"/>
  <c r="BN67" s="1"/>
  <c r="BO67" s="1"/>
  <c r="BP67" s="1"/>
  <c r="BQ67" s="1"/>
  <c r="BR67" s="1"/>
  <c r="BS67" s="1"/>
  <c r="BT67" s="1"/>
  <c r="BU67" s="1"/>
  <c r="BV67" s="1"/>
  <c r="BW67" s="1"/>
  <c r="BX67" s="1"/>
  <c r="BY67" s="1"/>
  <c r="BZ67" s="1"/>
  <c r="CA67" s="1"/>
  <c r="CB67" s="1"/>
  <c r="CC67" s="1"/>
  <c r="CD67" s="1"/>
  <c r="CE67" s="1"/>
  <c r="CF67" s="1"/>
  <c r="CG67" s="1"/>
  <c r="CH67" s="1"/>
  <c r="CI67" s="1"/>
  <c r="CJ67" s="1"/>
  <c r="CK67" s="1"/>
  <c r="CL67" s="1"/>
  <c r="CM67" s="1"/>
  <c r="CN67" s="1"/>
  <c r="CO67" s="1"/>
  <c r="CP67" s="1"/>
  <c r="CQ67" s="1"/>
  <c r="CR67" s="1"/>
  <c r="CS67" s="1"/>
  <c r="CT67" s="1"/>
  <c r="CU67" s="1"/>
  <c r="CV67" s="1"/>
  <c r="CW67" s="1"/>
  <c r="CX67" s="1"/>
  <c r="CY67" s="1"/>
  <c r="CZ67" s="1"/>
  <c r="DA67" s="1"/>
  <c r="DB67" s="1"/>
  <c r="DC67" s="1"/>
  <c r="DD67" s="1"/>
  <c r="DE67" s="1"/>
  <c r="DF67" s="1"/>
  <c r="DG67" s="1"/>
  <c r="DH67" s="1"/>
  <c r="DI67" s="1"/>
  <c r="BA54"/>
  <c r="BB54" s="1"/>
  <c r="BC54" s="1"/>
  <c r="BD54" s="1"/>
  <c r="BE54" s="1"/>
  <c r="BF54" s="1"/>
  <c r="BG54" s="1"/>
  <c r="BH54" s="1"/>
  <c r="BI54" s="1"/>
  <c r="BJ54" s="1"/>
  <c r="BK54" s="1"/>
  <c r="BL54" s="1"/>
  <c r="BM54" s="1"/>
  <c r="BN54" s="1"/>
  <c r="BO54" s="1"/>
  <c r="BP54" s="1"/>
  <c r="BQ54" s="1"/>
  <c r="BR54" s="1"/>
  <c r="BS54" s="1"/>
  <c r="BT54" s="1"/>
  <c r="BU54" s="1"/>
  <c r="BV54" s="1"/>
  <c r="BW54" s="1"/>
  <c r="BX54" s="1"/>
  <c r="BY54" s="1"/>
  <c r="BZ54" s="1"/>
  <c r="CA54" s="1"/>
  <c r="CB54" s="1"/>
  <c r="CC54" s="1"/>
  <c r="CD54" s="1"/>
  <c r="CE54" s="1"/>
  <c r="CF54" s="1"/>
  <c r="CG54" s="1"/>
  <c r="CH54" s="1"/>
  <c r="CI54" s="1"/>
  <c r="CJ54" s="1"/>
  <c r="CK54" s="1"/>
  <c r="CL54" s="1"/>
  <c r="CM54" s="1"/>
  <c r="CN54" s="1"/>
  <c r="CO54" s="1"/>
  <c r="CP54" s="1"/>
  <c r="CQ54" s="1"/>
  <c r="CR54" s="1"/>
  <c r="CS54" s="1"/>
  <c r="CT54" s="1"/>
  <c r="CU54" s="1"/>
  <c r="CV54" s="1"/>
  <c r="CW54" s="1"/>
  <c r="CX54" s="1"/>
  <c r="CY54" s="1"/>
  <c r="CZ54" s="1"/>
  <c r="DA54" s="1"/>
  <c r="DB54" s="1"/>
  <c r="DC54" s="1"/>
  <c r="DD54" s="1"/>
  <c r="DE54" s="1"/>
  <c r="DF54" s="1"/>
  <c r="DG54" s="1"/>
  <c r="DH54" s="1"/>
  <c r="DI54" s="1"/>
  <c r="BA58"/>
  <c r="BB58" s="1"/>
  <c r="BC58" s="1"/>
  <c r="BD58" s="1"/>
  <c r="BE58" s="1"/>
  <c r="BF58" s="1"/>
  <c r="BG58" s="1"/>
  <c r="BH58" s="1"/>
  <c r="BI58" s="1"/>
  <c r="BJ58" s="1"/>
  <c r="BK58" s="1"/>
  <c r="BL58" s="1"/>
  <c r="BM58" s="1"/>
  <c r="BN58" s="1"/>
  <c r="BO58" s="1"/>
  <c r="BP58" s="1"/>
  <c r="BQ58" s="1"/>
  <c r="BR58" s="1"/>
  <c r="BS58" s="1"/>
  <c r="BT58" s="1"/>
  <c r="BU58" s="1"/>
  <c r="BV58" s="1"/>
  <c r="BW58" s="1"/>
  <c r="BX58" s="1"/>
  <c r="BY58" s="1"/>
  <c r="BZ58" s="1"/>
  <c r="CA58" s="1"/>
  <c r="CB58" s="1"/>
  <c r="CC58" s="1"/>
  <c r="CD58" s="1"/>
  <c r="CE58" s="1"/>
  <c r="CF58" s="1"/>
  <c r="CG58" s="1"/>
  <c r="CH58" s="1"/>
  <c r="CI58" s="1"/>
  <c r="CJ58" s="1"/>
  <c r="CK58" s="1"/>
  <c r="CL58" s="1"/>
  <c r="CM58" s="1"/>
  <c r="CN58" s="1"/>
  <c r="CO58" s="1"/>
  <c r="CP58" s="1"/>
  <c r="CQ58" s="1"/>
  <c r="CR58" s="1"/>
  <c r="CS58" s="1"/>
  <c r="CT58" s="1"/>
  <c r="CU58" s="1"/>
  <c r="CV58" s="1"/>
  <c r="CW58" s="1"/>
  <c r="CX58" s="1"/>
  <c r="CY58" s="1"/>
  <c r="CZ58" s="1"/>
  <c r="DA58" s="1"/>
  <c r="DB58" s="1"/>
  <c r="DC58" s="1"/>
  <c r="DD58" s="1"/>
  <c r="DE58" s="1"/>
  <c r="DF58" s="1"/>
  <c r="DG58" s="1"/>
  <c r="DH58" s="1"/>
  <c r="DI58" s="1"/>
  <c r="BA60"/>
  <c r="BB60" s="1"/>
  <c r="BC60" s="1"/>
  <c r="BD60" s="1"/>
  <c r="BE60" s="1"/>
  <c r="BF60" s="1"/>
  <c r="BG60" s="1"/>
  <c r="BH60" s="1"/>
  <c r="BI60" s="1"/>
  <c r="BJ60" s="1"/>
  <c r="BK60" s="1"/>
  <c r="BL60" s="1"/>
  <c r="BM60" s="1"/>
  <c r="BN60" s="1"/>
  <c r="BO60" s="1"/>
  <c r="BP60" s="1"/>
  <c r="BQ60" s="1"/>
  <c r="BR60" s="1"/>
  <c r="BS60" s="1"/>
  <c r="BT60" s="1"/>
  <c r="BU60" s="1"/>
  <c r="BV60" s="1"/>
  <c r="BW60" s="1"/>
  <c r="BX60" s="1"/>
  <c r="BY60" s="1"/>
  <c r="BZ60" s="1"/>
  <c r="CA60" s="1"/>
  <c r="CB60" s="1"/>
  <c r="CC60" s="1"/>
  <c r="CD60" s="1"/>
  <c r="CE60" s="1"/>
  <c r="CF60" s="1"/>
  <c r="CG60" s="1"/>
  <c r="CH60" s="1"/>
  <c r="CI60" s="1"/>
  <c r="CJ60" s="1"/>
  <c r="CK60" s="1"/>
  <c r="CL60" s="1"/>
  <c r="CM60" s="1"/>
  <c r="CN60" s="1"/>
  <c r="CO60" s="1"/>
  <c r="CP60" s="1"/>
  <c r="CQ60" s="1"/>
  <c r="CR60" s="1"/>
  <c r="CS60" s="1"/>
  <c r="CT60" s="1"/>
  <c r="CU60" s="1"/>
  <c r="CV60" s="1"/>
  <c r="CW60" s="1"/>
  <c r="CX60" s="1"/>
  <c r="CY60" s="1"/>
  <c r="CZ60" s="1"/>
  <c r="DA60" s="1"/>
  <c r="DB60" s="1"/>
  <c r="DC60" s="1"/>
  <c r="DD60" s="1"/>
  <c r="DE60" s="1"/>
  <c r="DF60" s="1"/>
  <c r="DG60" s="1"/>
  <c r="DH60" s="1"/>
  <c r="DI60" s="1"/>
  <c r="BA62"/>
  <c r="BB62" s="1"/>
  <c r="BC62" s="1"/>
  <c r="BD62" s="1"/>
  <c r="BE62" s="1"/>
  <c r="BF62" s="1"/>
  <c r="BG62" s="1"/>
  <c r="BH62" s="1"/>
  <c r="BI62" s="1"/>
  <c r="BJ62" s="1"/>
  <c r="BK62" s="1"/>
  <c r="BL62" s="1"/>
  <c r="BM62" s="1"/>
  <c r="BN62" s="1"/>
  <c r="BO62" s="1"/>
  <c r="BP62" s="1"/>
  <c r="BQ62" s="1"/>
  <c r="BR62" s="1"/>
  <c r="BS62" s="1"/>
  <c r="BT62" s="1"/>
  <c r="BU62" s="1"/>
  <c r="BV62" s="1"/>
  <c r="BW62" s="1"/>
  <c r="BX62" s="1"/>
  <c r="BY62" s="1"/>
  <c r="BZ62" s="1"/>
  <c r="CA62" s="1"/>
  <c r="CB62" s="1"/>
  <c r="CC62" s="1"/>
  <c r="CD62" s="1"/>
  <c r="CE62" s="1"/>
  <c r="CF62" s="1"/>
  <c r="CG62" s="1"/>
  <c r="CH62" s="1"/>
  <c r="CI62" s="1"/>
  <c r="CJ62" s="1"/>
  <c r="CK62" s="1"/>
  <c r="CL62" s="1"/>
  <c r="CM62" s="1"/>
  <c r="CN62" s="1"/>
  <c r="CO62" s="1"/>
  <c r="CP62" s="1"/>
  <c r="CQ62" s="1"/>
  <c r="CR62" s="1"/>
  <c r="CS62" s="1"/>
  <c r="CT62" s="1"/>
  <c r="CU62" s="1"/>
  <c r="CV62" s="1"/>
  <c r="CW62" s="1"/>
  <c r="CX62" s="1"/>
  <c r="CY62" s="1"/>
  <c r="CZ62" s="1"/>
  <c r="DA62" s="1"/>
  <c r="DB62" s="1"/>
  <c r="DC62" s="1"/>
  <c r="DD62" s="1"/>
  <c r="DE62" s="1"/>
  <c r="DF62" s="1"/>
  <c r="DG62" s="1"/>
  <c r="DH62" s="1"/>
  <c r="DI62" s="1"/>
  <c r="BA64"/>
  <c r="BB64" s="1"/>
  <c r="BC64" s="1"/>
  <c r="BD64" s="1"/>
  <c r="BE64" s="1"/>
  <c r="BF64" s="1"/>
  <c r="BG64" s="1"/>
  <c r="BH64" s="1"/>
  <c r="BI64" s="1"/>
  <c r="BJ64" s="1"/>
  <c r="BK64" s="1"/>
  <c r="BL64" s="1"/>
  <c r="BM64" s="1"/>
  <c r="BN64" s="1"/>
  <c r="BO64" s="1"/>
  <c r="BP64" s="1"/>
  <c r="BQ64" s="1"/>
  <c r="BR64" s="1"/>
  <c r="BS64" s="1"/>
  <c r="BT64" s="1"/>
  <c r="BU64" s="1"/>
  <c r="BV64" s="1"/>
  <c r="BW64" s="1"/>
  <c r="BX64" s="1"/>
  <c r="BY64" s="1"/>
  <c r="BZ64" s="1"/>
  <c r="CA64" s="1"/>
  <c r="CB64" s="1"/>
  <c r="CC64" s="1"/>
  <c r="CD64" s="1"/>
  <c r="CE64" s="1"/>
  <c r="CF64" s="1"/>
  <c r="CG64" s="1"/>
  <c r="CH64" s="1"/>
  <c r="CI64" s="1"/>
  <c r="CJ64" s="1"/>
  <c r="CK64" s="1"/>
  <c r="CL64" s="1"/>
  <c r="CM64" s="1"/>
  <c r="CN64" s="1"/>
  <c r="CO64" s="1"/>
  <c r="CP64" s="1"/>
  <c r="CQ64" s="1"/>
  <c r="CR64" s="1"/>
  <c r="CS64" s="1"/>
  <c r="CT64" s="1"/>
  <c r="CU64" s="1"/>
  <c r="CV64" s="1"/>
  <c r="CW64" s="1"/>
  <c r="CX64" s="1"/>
  <c r="CY64" s="1"/>
  <c r="CZ64" s="1"/>
  <c r="DA64" s="1"/>
  <c r="DB64" s="1"/>
  <c r="DC64" s="1"/>
  <c r="DD64" s="1"/>
  <c r="DE64" s="1"/>
  <c r="DF64" s="1"/>
  <c r="DG64" s="1"/>
  <c r="DH64" s="1"/>
  <c r="DI64" s="1"/>
  <c r="BA66"/>
  <c r="BB66" s="1"/>
  <c r="BC66" s="1"/>
  <c r="BD66" s="1"/>
  <c r="BE66" s="1"/>
  <c r="BF66" s="1"/>
  <c r="BG66" s="1"/>
  <c r="BH66" s="1"/>
  <c r="BI66" s="1"/>
  <c r="BJ66" s="1"/>
  <c r="BK66" s="1"/>
  <c r="BL66" s="1"/>
  <c r="BM66" s="1"/>
  <c r="BN66" s="1"/>
  <c r="BO66" s="1"/>
  <c r="BP66" s="1"/>
  <c r="BQ66" s="1"/>
  <c r="BR66" s="1"/>
  <c r="BS66" s="1"/>
  <c r="BT66" s="1"/>
  <c r="BU66" s="1"/>
  <c r="BV66" s="1"/>
  <c r="BW66" s="1"/>
  <c r="BX66" s="1"/>
  <c r="BY66" s="1"/>
  <c r="BZ66" s="1"/>
  <c r="CA66" s="1"/>
  <c r="CB66" s="1"/>
  <c r="CC66" s="1"/>
  <c r="CD66" s="1"/>
  <c r="CE66" s="1"/>
  <c r="CF66" s="1"/>
  <c r="CG66" s="1"/>
  <c r="CH66" s="1"/>
  <c r="CI66" s="1"/>
  <c r="CJ66" s="1"/>
  <c r="CK66" s="1"/>
  <c r="CL66" s="1"/>
  <c r="CM66" s="1"/>
  <c r="CN66" s="1"/>
  <c r="CO66" s="1"/>
  <c r="CP66" s="1"/>
  <c r="CQ66" s="1"/>
  <c r="CR66" s="1"/>
  <c r="CS66" s="1"/>
  <c r="CT66" s="1"/>
  <c r="CU66" s="1"/>
  <c r="CV66" s="1"/>
  <c r="CW66" s="1"/>
  <c r="CX66" s="1"/>
  <c r="CY66" s="1"/>
  <c r="CZ66" s="1"/>
  <c r="DA66" s="1"/>
  <c r="DB66" s="1"/>
  <c r="DC66" s="1"/>
  <c r="DD66" s="1"/>
  <c r="DE66" s="1"/>
  <c r="DF66" s="1"/>
  <c r="DG66" s="1"/>
  <c r="DH66" s="1"/>
  <c r="DI66" s="1"/>
  <c r="BA68"/>
  <c r="BB68" s="1"/>
  <c r="BC68" s="1"/>
  <c r="BD68" s="1"/>
  <c r="BE68" s="1"/>
  <c r="BF68" s="1"/>
  <c r="BG68" s="1"/>
  <c r="BH68" s="1"/>
  <c r="BI68" s="1"/>
  <c r="BJ68" s="1"/>
  <c r="BK68" s="1"/>
  <c r="BL68" s="1"/>
  <c r="BM68" s="1"/>
  <c r="BN68" s="1"/>
  <c r="BO68" s="1"/>
  <c r="BP68" s="1"/>
  <c r="BQ68" s="1"/>
  <c r="BR68" s="1"/>
  <c r="BS68" s="1"/>
  <c r="BT68" s="1"/>
  <c r="BU68" s="1"/>
  <c r="BV68" s="1"/>
  <c r="BW68" s="1"/>
  <c r="BX68" s="1"/>
  <c r="BY68" s="1"/>
  <c r="BZ68" s="1"/>
  <c r="CA68" s="1"/>
  <c r="CB68" s="1"/>
  <c r="CC68" s="1"/>
  <c r="CD68" s="1"/>
  <c r="CE68" s="1"/>
  <c r="CF68" s="1"/>
  <c r="CG68" s="1"/>
  <c r="CH68" s="1"/>
  <c r="CI68" s="1"/>
  <c r="CJ68" s="1"/>
  <c r="CK68" s="1"/>
  <c r="CL68" s="1"/>
  <c r="CM68" s="1"/>
  <c r="CN68" s="1"/>
  <c r="CO68" s="1"/>
  <c r="CP68" s="1"/>
  <c r="CQ68" s="1"/>
  <c r="CR68" s="1"/>
  <c r="CS68" s="1"/>
  <c r="CT68" s="1"/>
  <c r="CU68" s="1"/>
  <c r="CV68" s="1"/>
  <c r="CW68" s="1"/>
  <c r="CX68" s="1"/>
  <c r="CY68" s="1"/>
  <c r="CZ68" s="1"/>
  <c r="DA68" s="1"/>
  <c r="DB68" s="1"/>
  <c r="DC68" s="1"/>
  <c r="DD68" s="1"/>
  <c r="DE68" s="1"/>
  <c r="DF68" s="1"/>
  <c r="DG68" s="1"/>
  <c r="DH68" s="1"/>
  <c r="DI68" s="1"/>
  <c r="AF73"/>
  <c r="AG73" s="1"/>
  <c r="AH73" s="1"/>
  <c r="AI73" s="1"/>
  <c r="AJ73" s="1"/>
  <c r="AK73" s="1"/>
  <c r="AL73" s="1"/>
  <c r="AM73" s="1"/>
  <c r="AN73" s="1"/>
  <c r="AO73" s="1"/>
  <c r="AP73" s="1"/>
  <c r="AQ73" s="1"/>
  <c r="BL73" s="1"/>
  <c r="BM73" s="1"/>
  <c r="BN73" s="1"/>
  <c r="BO73" s="1"/>
  <c r="BP73" s="1"/>
  <c r="BQ73" s="1"/>
  <c r="BR73" s="1"/>
  <c r="BS73" s="1"/>
  <c r="BT73" s="1"/>
  <c r="BU73" s="1"/>
  <c r="BV73" s="1"/>
  <c r="BW73" s="1"/>
  <c r="BX73" s="1"/>
  <c r="BY73" s="1"/>
  <c r="BZ73" s="1"/>
  <c r="CA73" s="1"/>
  <c r="CB73" s="1"/>
  <c r="CC73" s="1"/>
  <c r="CD73" s="1"/>
  <c r="CE73" s="1"/>
  <c r="CF73" s="1"/>
  <c r="CG73" s="1"/>
  <c r="CH73" s="1"/>
  <c r="CI73" s="1"/>
  <c r="CJ73" s="1"/>
  <c r="CK73" s="1"/>
  <c r="CL73" s="1"/>
  <c r="CM73" s="1"/>
  <c r="CN73" s="1"/>
  <c r="CO73" s="1"/>
  <c r="CP73" s="1"/>
  <c r="CQ73" s="1"/>
  <c r="CR73" s="1"/>
  <c r="CS73" s="1"/>
  <c r="CT73" s="1"/>
  <c r="CU73" s="1"/>
  <c r="CV73" s="1"/>
  <c r="CW73" s="1"/>
  <c r="CX73" s="1"/>
  <c r="CY73" s="1"/>
  <c r="CZ73" s="1"/>
  <c r="DA73" s="1"/>
  <c r="DB73" s="1"/>
  <c r="DC73" s="1"/>
  <c r="DD73" s="1"/>
  <c r="DE73" s="1"/>
  <c r="DF73" s="1"/>
  <c r="DG73" s="1"/>
  <c r="DH73" s="1"/>
  <c r="DI73" s="1"/>
  <c r="AF74"/>
  <c r="AG74" s="1"/>
  <c r="AH74" s="1"/>
  <c r="AI74" s="1"/>
  <c r="AJ74" s="1"/>
  <c r="AK74" s="1"/>
  <c r="AL74" s="1"/>
  <c r="AM74" s="1"/>
  <c r="AN74" s="1"/>
  <c r="AO74" s="1"/>
  <c r="AP74" s="1"/>
  <c r="AQ74" s="1"/>
  <c r="BL74" s="1"/>
  <c r="BM74" s="1"/>
  <c r="BN74" s="1"/>
  <c r="BO74" s="1"/>
  <c r="BP74" s="1"/>
  <c r="BQ74" s="1"/>
  <c r="BR74" s="1"/>
  <c r="BS74" s="1"/>
  <c r="BT74" s="1"/>
  <c r="BU74" s="1"/>
  <c r="BV74" s="1"/>
  <c r="BW74" s="1"/>
  <c r="BX74" s="1"/>
  <c r="BY74" s="1"/>
  <c r="BZ74" s="1"/>
  <c r="CA74" s="1"/>
  <c r="CB74" s="1"/>
  <c r="CC74" s="1"/>
  <c r="CD74" s="1"/>
  <c r="CE74" s="1"/>
  <c r="CF74" s="1"/>
  <c r="CG74" s="1"/>
  <c r="CH74" s="1"/>
  <c r="CI74" s="1"/>
  <c r="CJ74" s="1"/>
  <c r="CK74" s="1"/>
  <c r="CL74" s="1"/>
  <c r="CM74" s="1"/>
  <c r="CN74" s="1"/>
  <c r="CO74" s="1"/>
  <c r="CP74" s="1"/>
  <c r="CQ74" s="1"/>
  <c r="CR74" s="1"/>
  <c r="CS74" s="1"/>
  <c r="CT74" s="1"/>
  <c r="CU74" s="1"/>
  <c r="CV74" s="1"/>
  <c r="CW74" s="1"/>
  <c r="CX74" s="1"/>
  <c r="CY74" s="1"/>
  <c r="CZ74" s="1"/>
  <c r="DA74" s="1"/>
  <c r="DB74" s="1"/>
  <c r="DC74" s="1"/>
  <c r="DD74" s="1"/>
  <c r="DE74" s="1"/>
  <c r="DF74" s="1"/>
  <c r="DG74" s="1"/>
  <c r="DH74" s="1"/>
  <c r="DI74" s="1"/>
  <c r="AF75"/>
  <c r="AG75" s="1"/>
  <c r="AH75" s="1"/>
  <c r="AI75" s="1"/>
  <c r="AJ75" s="1"/>
  <c r="AK75" s="1"/>
  <c r="AL75" s="1"/>
  <c r="AM75" s="1"/>
  <c r="AN75" s="1"/>
  <c r="AO75" s="1"/>
  <c r="AP75" s="1"/>
  <c r="AQ75" s="1"/>
  <c r="BL75" s="1"/>
  <c r="BM75" s="1"/>
  <c r="BN75" s="1"/>
  <c r="BO75" s="1"/>
  <c r="BP75" s="1"/>
  <c r="BQ75" s="1"/>
  <c r="BR75" s="1"/>
  <c r="BS75" s="1"/>
  <c r="BT75" s="1"/>
  <c r="BU75" s="1"/>
  <c r="BV75" s="1"/>
  <c r="BW75" s="1"/>
  <c r="BX75" s="1"/>
  <c r="BY75" s="1"/>
  <c r="BZ75" s="1"/>
  <c r="CA75" s="1"/>
  <c r="CB75" s="1"/>
  <c r="CC75" s="1"/>
  <c r="CD75" s="1"/>
  <c r="CE75" s="1"/>
  <c r="CF75" s="1"/>
  <c r="CG75" s="1"/>
  <c r="CH75" s="1"/>
  <c r="CI75" s="1"/>
  <c r="CJ75" s="1"/>
  <c r="CK75" s="1"/>
  <c r="CL75" s="1"/>
  <c r="CM75" s="1"/>
  <c r="CN75" s="1"/>
  <c r="CO75" s="1"/>
  <c r="CP75" s="1"/>
  <c r="CQ75" s="1"/>
  <c r="CR75" s="1"/>
  <c r="CS75" s="1"/>
  <c r="CT75" s="1"/>
  <c r="CU75" s="1"/>
  <c r="CV75" s="1"/>
  <c r="CW75" s="1"/>
  <c r="CX75" s="1"/>
  <c r="CY75" s="1"/>
  <c r="CZ75" s="1"/>
  <c r="DA75" s="1"/>
  <c r="DB75" s="1"/>
  <c r="DC75" s="1"/>
  <c r="DD75" s="1"/>
  <c r="DE75" s="1"/>
  <c r="DF75" s="1"/>
  <c r="DG75" s="1"/>
  <c r="DH75" s="1"/>
  <c r="DI75" s="1"/>
  <c r="AF76"/>
  <c r="AG76" s="1"/>
  <c r="AH76" s="1"/>
  <c r="AI76" s="1"/>
  <c r="AJ76" s="1"/>
  <c r="AK76" s="1"/>
  <c r="AL76" s="1"/>
  <c r="AM76" s="1"/>
  <c r="AN76" s="1"/>
  <c r="AO76" s="1"/>
  <c r="AP76" s="1"/>
  <c r="AQ76" s="1"/>
  <c r="BL76" s="1"/>
  <c r="BM76" s="1"/>
  <c r="BN76" s="1"/>
  <c r="BO76" s="1"/>
  <c r="BP76" s="1"/>
  <c r="BQ76" s="1"/>
  <c r="BR76" s="1"/>
  <c r="BS76" s="1"/>
  <c r="BT76" s="1"/>
  <c r="BU76" s="1"/>
  <c r="BV76" s="1"/>
  <c r="BW76" s="1"/>
  <c r="BX76" s="1"/>
  <c r="BY76" s="1"/>
  <c r="BZ76" s="1"/>
  <c r="CA76" s="1"/>
  <c r="CB76" s="1"/>
  <c r="CC76" s="1"/>
  <c r="CD76" s="1"/>
  <c r="CE76" s="1"/>
  <c r="CF76" s="1"/>
  <c r="CG76" s="1"/>
  <c r="CH76" s="1"/>
  <c r="CI76" s="1"/>
  <c r="CJ76" s="1"/>
  <c r="CK76" s="1"/>
  <c r="CL76" s="1"/>
  <c r="CM76" s="1"/>
  <c r="CN76" s="1"/>
  <c r="CO76" s="1"/>
  <c r="CP76" s="1"/>
  <c r="CQ76" s="1"/>
  <c r="CR76" s="1"/>
  <c r="CS76" s="1"/>
  <c r="CT76" s="1"/>
  <c r="CU76" s="1"/>
  <c r="CV76" s="1"/>
  <c r="CW76" s="1"/>
  <c r="CX76" s="1"/>
  <c r="CY76" s="1"/>
  <c r="CZ76" s="1"/>
  <c r="DA76" s="1"/>
  <c r="DB76" s="1"/>
  <c r="DC76" s="1"/>
  <c r="DD76" s="1"/>
  <c r="DE76" s="1"/>
  <c r="DF76" s="1"/>
  <c r="DG76" s="1"/>
  <c r="DH76" s="1"/>
  <c r="DI76" s="1"/>
  <c r="AF77"/>
  <c r="AG77" s="1"/>
  <c r="AH77" s="1"/>
  <c r="AI77" s="1"/>
  <c r="AJ77" s="1"/>
  <c r="AK77" s="1"/>
  <c r="AL77" s="1"/>
  <c r="AM77" s="1"/>
  <c r="AN77" s="1"/>
  <c r="AO77" s="1"/>
  <c r="AP77" s="1"/>
  <c r="AQ77" s="1"/>
  <c r="BL77" s="1"/>
  <c r="BM77" s="1"/>
  <c r="BN77" s="1"/>
  <c r="BO77" s="1"/>
  <c r="BP77" s="1"/>
  <c r="BQ77" s="1"/>
  <c r="BR77" s="1"/>
  <c r="BS77" s="1"/>
  <c r="BT77" s="1"/>
  <c r="BU77" s="1"/>
  <c r="BV77" s="1"/>
  <c r="BW77" s="1"/>
  <c r="BX77" s="1"/>
  <c r="BY77" s="1"/>
  <c r="BZ77" s="1"/>
  <c r="CA77" s="1"/>
  <c r="CB77" s="1"/>
  <c r="CC77" s="1"/>
  <c r="CD77" s="1"/>
  <c r="CE77" s="1"/>
  <c r="CF77" s="1"/>
  <c r="CG77" s="1"/>
  <c r="CH77" s="1"/>
  <c r="CI77" s="1"/>
  <c r="CJ77" s="1"/>
  <c r="CK77" s="1"/>
  <c r="CL77" s="1"/>
  <c r="CM77" s="1"/>
  <c r="CN77" s="1"/>
  <c r="CO77" s="1"/>
  <c r="CP77" s="1"/>
  <c r="CQ77" s="1"/>
  <c r="CR77" s="1"/>
  <c r="CS77" s="1"/>
  <c r="CT77" s="1"/>
  <c r="CU77" s="1"/>
  <c r="CV77" s="1"/>
  <c r="CW77" s="1"/>
  <c r="CX77" s="1"/>
  <c r="CY77" s="1"/>
  <c r="CZ77" s="1"/>
  <c r="DA77" s="1"/>
  <c r="DB77" s="1"/>
  <c r="DC77" s="1"/>
  <c r="DD77" s="1"/>
  <c r="DE77" s="1"/>
  <c r="DF77" s="1"/>
  <c r="DG77" s="1"/>
  <c r="DH77" s="1"/>
  <c r="DI77" s="1"/>
  <c r="AF78"/>
  <c r="AG78" s="1"/>
  <c r="AH78" s="1"/>
  <c r="AI78" s="1"/>
  <c r="AJ78" s="1"/>
  <c r="AK78" s="1"/>
  <c r="AL78" s="1"/>
  <c r="AM78" s="1"/>
  <c r="AN78" s="1"/>
  <c r="AO78" s="1"/>
  <c r="AP78" s="1"/>
  <c r="AQ78" s="1"/>
  <c r="BL78" s="1"/>
  <c r="BM78" s="1"/>
  <c r="BN78" s="1"/>
  <c r="BO78" s="1"/>
  <c r="BP78" s="1"/>
  <c r="BQ78" s="1"/>
  <c r="BR78" s="1"/>
  <c r="BS78" s="1"/>
  <c r="BT78" s="1"/>
  <c r="BU78" s="1"/>
  <c r="BV78" s="1"/>
  <c r="BW78" s="1"/>
  <c r="BX78" s="1"/>
  <c r="BY78" s="1"/>
  <c r="BZ78" s="1"/>
  <c r="CA78" s="1"/>
  <c r="CB78" s="1"/>
  <c r="CC78" s="1"/>
  <c r="CD78" s="1"/>
  <c r="CE78" s="1"/>
  <c r="CF78" s="1"/>
  <c r="CG78" s="1"/>
  <c r="CH78" s="1"/>
  <c r="CI78" s="1"/>
  <c r="CJ78" s="1"/>
  <c r="CK78" s="1"/>
  <c r="CL78" s="1"/>
  <c r="CM78" s="1"/>
  <c r="CN78" s="1"/>
  <c r="CO78" s="1"/>
  <c r="CP78" s="1"/>
  <c r="CQ78" s="1"/>
  <c r="CR78" s="1"/>
  <c r="CS78" s="1"/>
  <c r="CT78" s="1"/>
  <c r="CU78" s="1"/>
  <c r="CV78" s="1"/>
  <c r="CW78" s="1"/>
  <c r="CX78" s="1"/>
  <c r="CY78" s="1"/>
  <c r="CZ78" s="1"/>
  <c r="DA78" s="1"/>
  <c r="DB78" s="1"/>
  <c r="DC78" s="1"/>
  <c r="DD78" s="1"/>
  <c r="DE78" s="1"/>
  <c r="DF78" s="1"/>
  <c r="DG78" s="1"/>
  <c r="DH78" s="1"/>
  <c r="DI78" s="1"/>
  <c r="AA69"/>
  <c r="AA70"/>
  <c r="AA71"/>
  <c r="AA72"/>
  <c r="AE83"/>
  <c r="AF83" s="1"/>
  <c r="AG83" s="1"/>
  <c r="AH83" s="1"/>
  <c r="AI83" s="1"/>
  <c r="AJ83" s="1"/>
  <c r="AK83" s="1"/>
  <c r="AL83" s="1"/>
  <c r="AM83" s="1"/>
  <c r="AN83" s="1"/>
  <c r="AO83" s="1"/>
  <c r="AP83" s="1"/>
  <c r="AQ83" s="1"/>
  <c r="BL83" s="1"/>
  <c r="BM83" s="1"/>
  <c r="BN83" s="1"/>
  <c r="BO83" s="1"/>
  <c r="BP83" s="1"/>
  <c r="BQ83" s="1"/>
  <c r="BR83" s="1"/>
  <c r="BS83" s="1"/>
  <c r="BT83" s="1"/>
  <c r="BU83" s="1"/>
  <c r="BV83" s="1"/>
  <c r="BW83" s="1"/>
  <c r="BX83" s="1"/>
  <c r="BY83" s="1"/>
  <c r="BZ83" s="1"/>
  <c r="CA83" s="1"/>
  <c r="CB83" s="1"/>
  <c r="CC83" s="1"/>
  <c r="CD83" s="1"/>
  <c r="CE83" s="1"/>
  <c r="CF83" s="1"/>
  <c r="CG83" s="1"/>
  <c r="CH83" s="1"/>
  <c r="CI83" s="1"/>
  <c r="CJ83" s="1"/>
  <c r="CK83" s="1"/>
  <c r="CL83" s="1"/>
  <c r="CM83" s="1"/>
  <c r="CN83" s="1"/>
  <c r="CO83" s="1"/>
  <c r="CP83" s="1"/>
  <c r="CQ83" s="1"/>
  <c r="CR83" s="1"/>
  <c r="CS83" s="1"/>
  <c r="CT83" s="1"/>
  <c r="CU83" s="1"/>
  <c r="CV83" s="1"/>
  <c r="CW83" s="1"/>
  <c r="CX83" s="1"/>
  <c r="CY83" s="1"/>
  <c r="CZ83" s="1"/>
  <c r="DA83" s="1"/>
  <c r="DB83" s="1"/>
  <c r="DC83" s="1"/>
  <c r="DD83" s="1"/>
  <c r="DE83" s="1"/>
  <c r="DF83" s="1"/>
  <c r="DG83" s="1"/>
  <c r="DH83" s="1"/>
  <c r="DI83" s="1"/>
  <c r="AA79"/>
  <c r="AA80"/>
  <c r="AA81"/>
  <c r="AA82"/>
  <c r="AD56"/>
  <c r="AE56" s="1"/>
  <c r="AF56" s="1"/>
  <c r="AG56" s="1"/>
  <c r="AH56" s="1"/>
  <c r="AI56" s="1"/>
  <c r="AJ56" s="1"/>
  <c r="AK56" s="1"/>
  <c r="AL56" s="1"/>
  <c r="AM56" s="1"/>
  <c r="AN56" s="1"/>
  <c r="AO56" s="1"/>
  <c r="AP56" s="1"/>
  <c r="AQ56" s="1"/>
  <c r="BA56" s="1"/>
  <c r="BB56" s="1"/>
  <c r="BC56" s="1"/>
  <c r="BD56" s="1"/>
  <c r="BE56" s="1"/>
  <c r="BF56" s="1"/>
  <c r="BG56" s="1"/>
  <c r="BH56" s="1"/>
  <c r="BI56" s="1"/>
  <c r="BJ56" s="1"/>
  <c r="BK56" s="1"/>
  <c r="BL56" s="1"/>
  <c r="BM56" s="1"/>
  <c r="BN56" s="1"/>
  <c r="BO56" s="1"/>
  <c r="BP56" s="1"/>
  <c r="BQ56" s="1"/>
  <c r="BR56" s="1"/>
  <c r="BS56" s="1"/>
  <c r="BT56" s="1"/>
  <c r="BU56" s="1"/>
  <c r="BV56" s="1"/>
  <c r="BW56" s="1"/>
  <c r="BX56" s="1"/>
  <c r="BY56" s="1"/>
  <c r="BZ56" s="1"/>
  <c r="CA56" s="1"/>
  <c r="CB56" s="1"/>
  <c r="CC56" s="1"/>
  <c r="CD56" s="1"/>
  <c r="CE56" s="1"/>
  <c r="CF56" s="1"/>
  <c r="CG56" s="1"/>
  <c r="CH56" s="1"/>
  <c r="CI56" s="1"/>
  <c r="CJ56" s="1"/>
  <c r="CK56" s="1"/>
  <c r="CL56" s="1"/>
  <c r="CM56" s="1"/>
  <c r="CN56" s="1"/>
  <c r="CO56" s="1"/>
  <c r="CP56" s="1"/>
  <c r="CQ56" s="1"/>
  <c r="CR56" s="1"/>
  <c r="CS56" s="1"/>
  <c r="CT56" s="1"/>
  <c r="CU56" s="1"/>
  <c r="CV56" s="1"/>
  <c r="CW56" s="1"/>
  <c r="CX56" s="1"/>
  <c r="CY56" s="1"/>
  <c r="CZ56" s="1"/>
  <c r="DA56" s="1"/>
  <c r="DB56" s="1"/>
  <c r="DC56" s="1"/>
  <c r="DD56" s="1"/>
  <c r="DE56" s="1"/>
  <c r="DF56" s="1"/>
  <c r="DG56" s="1"/>
  <c r="DH56" s="1"/>
  <c r="DI56" s="1"/>
  <c r="AD57"/>
  <c r="AE57" s="1"/>
  <c r="AF57" s="1"/>
  <c r="AG57" s="1"/>
  <c r="AH57" s="1"/>
  <c r="AI57" s="1"/>
  <c r="AJ57" s="1"/>
  <c r="AK57" s="1"/>
  <c r="AL57" s="1"/>
  <c r="AM57" s="1"/>
  <c r="AN57" s="1"/>
  <c r="AO57" s="1"/>
  <c r="AP57" s="1"/>
  <c r="AQ57" s="1"/>
  <c r="BA57" s="1"/>
  <c r="BB57" s="1"/>
  <c r="BC57" s="1"/>
  <c r="BD57" s="1"/>
  <c r="BE57" s="1"/>
  <c r="BF57" s="1"/>
  <c r="BG57" s="1"/>
  <c r="BH57" s="1"/>
  <c r="BI57" s="1"/>
  <c r="BJ57" s="1"/>
  <c r="BK57" s="1"/>
  <c r="BL57" s="1"/>
  <c r="BM57" s="1"/>
  <c r="BN57" s="1"/>
  <c r="BO57" s="1"/>
  <c r="BP57" s="1"/>
  <c r="BQ57" s="1"/>
  <c r="BR57" s="1"/>
  <c r="BS57" s="1"/>
  <c r="BT57" s="1"/>
  <c r="BU57" s="1"/>
  <c r="BV57" s="1"/>
  <c r="BW57" s="1"/>
  <c r="BX57" s="1"/>
  <c r="BY57" s="1"/>
  <c r="BZ57" s="1"/>
  <c r="CA57" s="1"/>
  <c r="CB57" s="1"/>
  <c r="CC57" s="1"/>
  <c r="CD57" s="1"/>
  <c r="CE57" s="1"/>
  <c r="CF57" s="1"/>
  <c r="CG57" s="1"/>
  <c r="CH57" s="1"/>
  <c r="CI57" s="1"/>
  <c r="CJ57" s="1"/>
  <c r="CK57" s="1"/>
  <c r="CL57" s="1"/>
  <c r="CM57" s="1"/>
  <c r="CN57" s="1"/>
  <c r="CO57" s="1"/>
  <c r="CP57" s="1"/>
  <c r="CQ57" s="1"/>
  <c r="CR57" s="1"/>
  <c r="CS57" s="1"/>
  <c r="CT57" s="1"/>
  <c r="CU57" s="1"/>
  <c r="CV57" s="1"/>
  <c r="CW57" s="1"/>
  <c r="CX57" s="1"/>
  <c r="CY57" s="1"/>
  <c r="CZ57" s="1"/>
  <c r="DA57" s="1"/>
  <c r="DB57" s="1"/>
  <c r="DC57" s="1"/>
  <c r="DD57" s="1"/>
  <c r="DE57" s="1"/>
  <c r="DF57" s="1"/>
  <c r="DG57" s="1"/>
  <c r="DH57" s="1"/>
  <c r="DI57" s="1"/>
  <c r="AA54"/>
  <c r="AA55"/>
  <c r="AA58"/>
  <c r="AA59"/>
  <c r="AA60"/>
  <c r="AA61"/>
  <c r="AA62"/>
  <c r="AA63"/>
  <c r="AA64"/>
  <c r="AA65"/>
  <c r="AA66"/>
  <c r="AA67"/>
  <c r="AA68"/>
  <c r="BN70" i="16"/>
  <c r="BO70" s="1"/>
  <c r="BP70" s="1"/>
  <c r="BQ70" s="1"/>
  <c r="BR70" s="1"/>
  <c r="BN76"/>
  <c r="BO76" s="1"/>
  <c r="BP76" s="1"/>
  <c r="BQ76" s="1"/>
  <c r="BR76" s="1"/>
  <c r="BS76" s="1"/>
  <c r="BT76" s="1"/>
  <c r="BU76" s="1"/>
  <c r="BV76" s="1"/>
  <c r="BW76" s="1"/>
  <c r="BX76" s="1"/>
  <c r="BY76" s="1"/>
  <c r="BZ76" s="1"/>
  <c r="CA76" s="1"/>
  <c r="CB76" s="1"/>
  <c r="CC76" s="1"/>
  <c r="CD76" s="1"/>
  <c r="CE76" s="1"/>
  <c r="CF76" s="1"/>
  <c r="CG76" s="1"/>
  <c r="CH76" s="1"/>
  <c r="CI76" s="1"/>
  <c r="CJ76" s="1"/>
  <c r="CK76" s="1"/>
  <c r="CL76" s="1"/>
  <c r="CM76" s="1"/>
  <c r="CN76" s="1"/>
  <c r="CO76" s="1"/>
  <c r="CP76" s="1"/>
  <c r="CQ76" s="1"/>
  <c r="CR76" s="1"/>
  <c r="CS76" s="1"/>
  <c r="CT76" s="1"/>
  <c r="CU76" s="1"/>
  <c r="CV76" s="1"/>
  <c r="CW76" s="1"/>
  <c r="CX76" s="1"/>
  <c r="CY76" s="1"/>
  <c r="CZ76" s="1"/>
  <c r="DA76" s="1"/>
  <c r="DB76" s="1"/>
  <c r="DC76" s="1"/>
  <c r="DD76" s="1"/>
  <c r="DE76" s="1"/>
  <c r="DF76" s="1"/>
  <c r="DG76" s="1"/>
  <c r="DH76" s="1"/>
  <c r="DI76" s="1"/>
  <c r="DJ76" s="1"/>
  <c r="DK76" s="1"/>
  <c r="BN78"/>
  <c r="BO78" s="1"/>
  <c r="BP78" s="1"/>
  <c r="BQ78" s="1"/>
  <c r="BR78" s="1"/>
  <c r="BS78" s="1"/>
  <c r="BT78" s="1"/>
  <c r="BU78" s="1"/>
  <c r="BV78" s="1"/>
  <c r="BW78" s="1"/>
  <c r="BX78" s="1"/>
  <c r="BY78" s="1"/>
  <c r="BZ78" s="1"/>
  <c r="CA78" s="1"/>
  <c r="CB78" s="1"/>
  <c r="CC78" s="1"/>
  <c r="CD78" s="1"/>
  <c r="CE78" s="1"/>
  <c r="CF78" s="1"/>
  <c r="CG78" s="1"/>
  <c r="CH78" s="1"/>
  <c r="CI78" s="1"/>
  <c r="CJ78" s="1"/>
  <c r="CK78" s="1"/>
  <c r="CL78" s="1"/>
  <c r="CM78" s="1"/>
  <c r="CN78" s="1"/>
  <c r="CO78" s="1"/>
  <c r="CP78" s="1"/>
  <c r="CQ78" s="1"/>
  <c r="CR78" s="1"/>
  <c r="CS78" s="1"/>
  <c r="CT78" s="1"/>
  <c r="CU78" s="1"/>
  <c r="CV78" s="1"/>
  <c r="CW78" s="1"/>
  <c r="CX78" s="1"/>
  <c r="CY78" s="1"/>
  <c r="CZ78" s="1"/>
  <c r="DA78" s="1"/>
  <c r="BN80"/>
  <c r="BO80" s="1"/>
  <c r="BP80" s="1"/>
  <c r="BQ80" s="1"/>
  <c r="BR80" s="1"/>
  <c r="BS80" s="1"/>
  <c r="BT80" s="1"/>
  <c r="BU80" s="1"/>
  <c r="BV80" s="1"/>
  <c r="BW80" s="1"/>
  <c r="BN73"/>
  <c r="BO73" s="1"/>
  <c r="BP73" s="1"/>
  <c r="BQ73" s="1"/>
  <c r="BR73" s="1"/>
  <c r="BS73" s="1"/>
  <c r="BT73" s="1"/>
  <c r="BU73" s="1"/>
  <c r="BV73" s="1"/>
  <c r="BW73" s="1"/>
  <c r="BX73" s="1"/>
  <c r="BY73" s="1"/>
  <c r="BZ73" s="1"/>
  <c r="CA73" s="1"/>
  <c r="CB73" s="1"/>
  <c r="CC73" s="1"/>
  <c r="CD73" s="1"/>
  <c r="CE73" s="1"/>
  <c r="CF73" s="1"/>
  <c r="CG73" s="1"/>
  <c r="CH73" s="1"/>
  <c r="CI73" s="1"/>
  <c r="CJ73" s="1"/>
  <c r="CK73" s="1"/>
  <c r="CL73" s="1"/>
  <c r="CM73" s="1"/>
  <c r="CN73" s="1"/>
  <c r="CO73" s="1"/>
  <c r="CP73" s="1"/>
  <c r="CQ73" s="1"/>
  <c r="CR73" s="1"/>
  <c r="CS73" s="1"/>
  <c r="CT73" s="1"/>
  <c r="CU73" s="1"/>
  <c r="CV73" s="1"/>
  <c r="BN79"/>
  <c r="BO79" s="1"/>
  <c r="BP79" s="1"/>
  <c r="BQ79" s="1"/>
  <c r="BR79" s="1"/>
  <c r="BS79" s="1"/>
  <c r="BT79" s="1"/>
  <c r="BU79" s="1"/>
  <c r="BV79" s="1"/>
  <c r="BW79" s="1"/>
  <c r="BX79" s="1"/>
  <c r="BY79" s="1"/>
  <c r="BZ79" s="1"/>
  <c r="CA79" s="1"/>
  <c r="CB79" s="1"/>
  <c r="CC79" s="1"/>
  <c r="CD79" s="1"/>
  <c r="CE79" s="1"/>
  <c r="CF79" s="1"/>
  <c r="CG79" s="1"/>
  <c r="BD55"/>
  <c r="BE55" s="1"/>
  <c r="BF55" s="1"/>
  <c r="BG55" s="1"/>
  <c r="BH55" s="1"/>
  <c r="BI55" s="1"/>
  <c r="BJ55" s="1"/>
  <c r="BK55" s="1"/>
  <c r="BL55" s="1"/>
  <c r="BM55" s="1"/>
  <c r="BN55" s="1"/>
  <c r="BO55" s="1"/>
  <c r="BP55" s="1"/>
  <c r="BQ55" s="1"/>
  <c r="BR55" s="1"/>
  <c r="BD61"/>
  <c r="BE61" s="1"/>
  <c r="BF61" s="1"/>
  <c r="BG61" s="1"/>
  <c r="BH61" s="1"/>
  <c r="BI61" s="1"/>
  <c r="BJ61" s="1"/>
  <c r="BK61" s="1"/>
  <c r="BL61" s="1"/>
  <c r="BM61" s="1"/>
  <c r="BN61" s="1"/>
  <c r="BO61" s="1"/>
  <c r="BP61" s="1"/>
  <c r="BQ61" s="1"/>
  <c r="BR61" s="1"/>
  <c r="BS61" s="1"/>
  <c r="BT61" s="1"/>
  <c r="BU61" s="1"/>
  <c r="BV61" s="1"/>
  <c r="BW61" s="1"/>
  <c r="BX61" s="1"/>
  <c r="BY61" s="1"/>
  <c r="BZ61" s="1"/>
  <c r="CA61" s="1"/>
  <c r="CB61" s="1"/>
  <c r="CC61" s="1"/>
  <c r="CD61" s="1"/>
  <c r="CE61" s="1"/>
  <c r="CF61" s="1"/>
  <c r="CG61" s="1"/>
  <c r="CH61" s="1"/>
  <c r="CI61" s="1"/>
  <c r="CJ61" s="1"/>
  <c r="CK61" s="1"/>
  <c r="CL61" s="1"/>
  <c r="CM61" s="1"/>
  <c r="CN61" s="1"/>
  <c r="CO61" s="1"/>
  <c r="CP61" s="1"/>
  <c r="CQ61" s="1"/>
  <c r="CR61" s="1"/>
  <c r="CS61" s="1"/>
  <c r="CT61" s="1"/>
  <c r="CU61" s="1"/>
  <c r="CV61" s="1"/>
  <c r="CW61" s="1"/>
  <c r="CX61" s="1"/>
  <c r="CY61" s="1"/>
  <c r="CZ61" s="1"/>
  <c r="DA61" s="1"/>
  <c r="DB61" s="1"/>
  <c r="DC61" s="1"/>
  <c r="DD61" s="1"/>
  <c r="DE61" s="1"/>
  <c r="DF61" s="1"/>
  <c r="DG61" s="1"/>
  <c r="DH61" s="1"/>
  <c r="DI61" s="1"/>
  <c r="DJ61" s="1"/>
  <c r="DK61" s="1"/>
  <c r="BD63"/>
  <c r="BE63" s="1"/>
  <c r="BF63" s="1"/>
  <c r="BG63" s="1"/>
  <c r="BH63" s="1"/>
  <c r="BI63" s="1"/>
  <c r="BJ63" s="1"/>
  <c r="BK63" s="1"/>
  <c r="BL63" s="1"/>
  <c r="BM63" s="1"/>
  <c r="BN63" s="1"/>
  <c r="BO63" s="1"/>
  <c r="BP63" s="1"/>
  <c r="BQ63" s="1"/>
  <c r="BR63" s="1"/>
  <c r="BS63" s="1"/>
  <c r="BT63" s="1"/>
  <c r="BU63" s="1"/>
  <c r="BV63" s="1"/>
  <c r="BW63" s="1"/>
  <c r="BX63" s="1"/>
  <c r="BY63" s="1"/>
  <c r="BZ63" s="1"/>
  <c r="CA63" s="1"/>
  <c r="CB63" s="1"/>
  <c r="CC63" s="1"/>
  <c r="CD63" s="1"/>
  <c r="CE63" s="1"/>
  <c r="CF63" s="1"/>
  <c r="CG63" s="1"/>
  <c r="CH63" s="1"/>
  <c r="CI63" s="1"/>
  <c r="CJ63" s="1"/>
  <c r="CK63" s="1"/>
  <c r="CL63" s="1"/>
  <c r="CM63" s="1"/>
  <c r="CN63" s="1"/>
  <c r="CO63" s="1"/>
  <c r="CP63" s="1"/>
  <c r="CQ63" s="1"/>
  <c r="CR63" s="1"/>
  <c r="CS63" s="1"/>
  <c r="CT63" s="1"/>
  <c r="CU63" s="1"/>
  <c r="CV63" s="1"/>
  <c r="CW63" s="1"/>
  <c r="CX63" s="1"/>
  <c r="CY63" s="1"/>
  <c r="CZ63" s="1"/>
  <c r="DA63" s="1"/>
  <c r="BD65"/>
  <c r="BE65" s="1"/>
  <c r="BF65" s="1"/>
  <c r="BG65" s="1"/>
  <c r="BH65" s="1"/>
  <c r="BI65" s="1"/>
  <c r="BJ65" s="1"/>
  <c r="BK65" s="1"/>
  <c r="BL65" s="1"/>
  <c r="BM65" s="1"/>
  <c r="BN65" s="1"/>
  <c r="BO65" s="1"/>
  <c r="BP65" s="1"/>
  <c r="BQ65" s="1"/>
  <c r="BR65" s="1"/>
  <c r="BS65" s="1"/>
  <c r="BT65" s="1"/>
  <c r="BU65" s="1"/>
  <c r="BV65" s="1"/>
  <c r="BW65" s="1"/>
  <c r="BD62"/>
  <c r="BE62" s="1"/>
  <c r="BF62" s="1"/>
  <c r="BG62" s="1"/>
  <c r="BH62" s="1"/>
  <c r="BI62" s="1"/>
  <c r="BJ62" s="1"/>
  <c r="BK62" s="1"/>
  <c r="BL62" s="1"/>
  <c r="BM62" s="1"/>
  <c r="BN62" s="1"/>
  <c r="BO62" s="1"/>
  <c r="BP62" s="1"/>
  <c r="BQ62" s="1"/>
  <c r="BR62" s="1"/>
  <c r="BS62" s="1"/>
  <c r="BT62" s="1"/>
  <c r="BU62" s="1"/>
  <c r="BV62" s="1"/>
  <c r="BW62" s="1"/>
  <c r="BX62" s="1"/>
  <c r="BY62" s="1"/>
  <c r="BZ62" s="1"/>
  <c r="CA62" s="1"/>
  <c r="CB62" s="1"/>
  <c r="CC62" s="1"/>
  <c r="CD62" s="1"/>
  <c r="CE62" s="1"/>
  <c r="CF62" s="1"/>
  <c r="CG62" s="1"/>
  <c r="CH62" s="1"/>
  <c r="CI62" s="1"/>
  <c r="CJ62" s="1"/>
  <c r="CK62" s="1"/>
  <c r="CL62" s="1"/>
  <c r="CM62" s="1"/>
  <c r="CN62" s="1"/>
  <c r="CO62" s="1"/>
  <c r="CP62" s="1"/>
  <c r="CQ62" s="1"/>
  <c r="CR62" s="1"/>
  <c r="CS62" s="1"/>
  <c r="CT62" s="1"/>
  <c r="CU62" s="1"/>
  <c r="CV62" s="1"/>
  <c r="CW62" s="1"/>
  <c r="CX62" s="1"/>
  <c r="CY62" s="1"/>
  <c r="CZ62" s="1"/>
  <c r="DA62" s="1"/>
  <c r="DB62" s="1"/>
  <c r="DC62" s="1"/>
  <c r="DD62" s="1"/>
  <c r="DE62" s="1"/>
  <c r="DF62" s="1"/>
  <c r="DG62" s="1"/>
  <c r="DH62" s="1"/>
  <c r="DI62" s="1"/>
  <c r="DJ62" s="1"/>
  <c r="DK62" s="1"/>
  <c r="BD64"/>
  <c r="BE64" s="1"/>
  <c r="BF64" s="1"/>
  <c r="BG64" s="1"/>
  <c r="BH64" s="1"/>
  <c r="BI64" s="1"/>
  <c r="BJ64" s="1"/>
  <c r="BK64" s="1"/>
  <c r="BL64" s="1"/>
  <c r="BM64" s="1"/>
  <c r="BN64" s="1"/>
  <c r="BO64" s="1"/>
  <c r="BP64" s="1"/>
  <c r="BQ64" s="1"/>
  <c r="BR64" s="1"/>
  <c r="BS64" s="1"/>
  <c r="BT64" s="1"/>
  <c r="BU64" s="1"/>
  <c r="BV64" s="1"/>
  <c r="BW64" s="1"/>
  <c r="BX64" s="1"/>
  <c r="BY64" s="1"/>
  <c r="BZ64" s="1"/>
  <c r="CA64" s="1"/>
  <c r="CB64" s="1"/>
  <c r="CC64" s="1"/>
  <c r="CD64" s="1"/>
  <c r="CE64" s="1"/>
  <c r="CF64" s="1"/>
  <c r="CG64" s="1"/>
  <c r="AH71"/>
  <c r="AI71" s="1"/>
  <c r="AJ71" s="1"/>
  <c r="AK71" s="1"/>
  <c r="AL71" s="1"/>
  <c r="AM71" s="1"/>
  <c r="AN71" s="1"/>
  <c r="AO71" s="1"/>
  <c r="AP71" s="1"/>
  <c r="AQ71" s="1"/>
  <c r="AR71" s="1"/>
  <c r="AS71" s="1"/>
  <c r="BN71" s="1"/>
  <c r="BO71" s="1"/>
  <c r="BP71" s="1"/>
  <c r="BQ71" s="1"/>
  <c r="BR71" s="1"/>
  <c r="BS71" s="1"/>
  <c r="BT71" s="1"/>
  <c r="BU71" s="1"/>
  <c r="BV71" s="1"/>
  <c r="BW71" s="1"/>
  <c r="BX71" s="1"/>
  <c r="BY71" s="1"/>
  <c r="BZ71" s="1"/>
  <c r="CA71" s="1"/>
  <c r="CB71" s="1"/>
  <c r="CC71" s="1"/>
  <c r="CD71" s="1"/>
  <c r="CE71" s="1"/>
  <c r="CF71" s="1"/>
  <c r="CG71" s="1"/>
  <c r="CH71" s="1"/>
  <c r="CI71" s="1"/>
  <c r="CJ71" s="1"/>
  <c r="CK71" s="1"/>
  <c r="CL71" s="1"/>
  <c r="CM71" s="1"/>
  <c r="CN71" s="1"/>
  <c r="CO71" s="1"/>
  <c r="CP71" s="1"/>
  <c r="CQ71" s="1"/>
  <c r="CR71" s="1"/>
  <c r="CS71" s="1"/>
  <c r="CT71" s="1"/>
  <c r="CU71" s="1"/>
  <c r="CV71" s="1"/>
  <c r="CW71" s="1"/>
  <c r="CX71" s="1"/>
  <c r="CY71" s="1"/>
  <c r="CZ71" s="1"/>
  <c r="DA71" s="1"/>
  <c r="DB71" s="1"/>
  <c r="DC71" s="1"/>
  <c r="DD71" s="1"/>
  <c r="DE71" s="1"/>
  <c r="DF71" s="1"/>
  <c r="DG71" s="1"/>
  <c r="DH71" s="1"/>
  <c r="DI71" s="1"/>
  <c r="DJ71" s="1"/>
  <c r="DK71" s="1"/>
  <c r="AH72"/>
  <c r="AI72" s="1"/>
  <c r="AJ72" s="1"/>
  <c r="AK72" s="1"/>
  <c r="AL72" s="1"/>
  <c r="AM72" s="1"/>
  <c r="AN72" s="1"/>
  <c r="AO72" s="1"/>
  <c r="AP72" s="1"/>
  <c r="AQ72" s="1"/>
  <c r="AR72" s="1"/>
  <c r="AS72" s="1"/>
  <c r="BN72" s="1"/>
  <c r="BO72" s="1"/>
  <c r="BP72" s="1"/>
  <c r="BQ72" s="1"/>
  <c r="BR72" s="1"/>
  <c r="BS72" s="1"/>
  <c r="BT72" s="1"/>
  <c r="BU72" s="1"/>
  <c r="BV72" s="1"/>
  <c r="BW72" s="1"/>
  <c r="BX72" s="1"/>
  <c r="BY72" s="1"/>
  <c r="BZ72" s="1"/>
  <c r="CA72" s="1"/>
  <c r="CB72" s="1"/>
  <c r="CC72" s="1"/>
  <c r="CD72" s="1"/>
  <c r="CE72" s="1"/>
  <c r="CF72" s="1"/>
  <c r="CG72" s="1"/>
  <c r="CH72" s="1"/>
  <c r="CI72" s="1"/>
  <c r="CJ72" s="1"/>
  <c r="CK72" s="1"/>
  <c r="CL72" s="1"/>
  <c r="CM72" s="1"/>
  <c r="CN72" s="1"/>
  <c r="CO72" s="1"/>
  <c r="CP72" s="1"/>
  <c r="CQ72" s="1"/>
  <c r="CR72" s="1"/>
  <c r="CS72" s="1"/>
  <c r="CT72" s="1"/>
  <c r="CU72" s="1"/>
  <c r="CV72" s="1"/>
  <c r="CW72" s="1"/>
  <c r="CX72" s="1"/>
  <c r="CY72" s="1"/>
  <c r="CZ72" s="1"/>
  <c r="DA72" s="1"/>
  <c r="DB72" s="1"/>
  <c r="DC72" s="1"/>
  <c r="DD72" s="1"/>
  <c r="DE72" s="1"/>
  <c r="DF72" s="1"/>
  <c r="DG72" s="1"/>
  <c r="DH72" s="1"/>
  <c r="DI72" s="1"/>
  <c r="DJ72" s="1"/>
  <c r="DK72" s="1"/>
  <c r="AH66"/>
  <c r="AI66" s="1"/>
  <c r="AJ66" s="1"/>
  <c r="AK66" s="1"/>
  <c r="AL66" s="1"/>
  <c r="AM66" s="1"/>
  <c r="AN66" s="1"/>
  <c r="AO66" s="1"/>
  <c r="AP66" s="1"/>
  <c r="AQ66" s="1"/>
  <c r="AR66" s="1"/>
  <c r="AS66" s="1"/>
  <c r="BN66" s="1"/>
  <c r="BO66" s="1"/>
  <c r="BP66" s="1"/>
  <c r="BQ66" s="1"/>
  <c r="BR66" s="1"/>
  <c r="BS66" s="1"/>
  <c r="BT66" s="1"/>
  <c r="BU66" s="1"/>
  <c r="BV66" s="1"/>
  <c r="BW66" s="1"/>
  <c r="BX66" s="1"/>
  <c r="BY66" s="1"/>
  <c r="BZ66" s="1"/>
  <c r="CA66" s="1"/>
  <c r="CB66" s="1"/>
  <c r="CC66" s="1"/>
  <c r="CD66" s="1"/>
  <c r="CE66" s="1"/>
  <c r="CF66" s="1"/>
  <c r="CG66" s="1"/>
  <c r="CH66" s="1"/>
  <c r="CI66" s="1"/>
  <c r="CJ66" s="1"/>
  <c r="CK66" s="1"/>
  <c r="CL66" s="1"/>
  <c r="CM66" s="1"/>
  <c r="CN66" s="1"/>
  <c r="CO66" s="1"/>
  <c r="CP66" s="1"/>
  <c r="CQ66" s="1"/>
  <c r="CR66" s="1"/>
  <c r="CS66" s="1"/>
  <c r="CT66" s="1"/>
  <c r="CU66" s="1"/>
  <c r="CV66" s="1"/>
  <c r="CW66" s="1"/>
  <c r="CX66" s="1"/>
  <c r="CY66" s="1"/>
  <c r="CZ66" s="1"/>
  <c r="DA66" s="1"/>
  <c r="DB66" s="1"/>
  <c r="DC66" s="1"/>
  <c r="DD66" s="1"/>
  <c r="DE66" s="1"/>
  <c r="DF66" s="1"/>
  <c r="DG66" s="1"/>
  <c r="DH66" s="1"/>
  <c r="DI66" s="1"/>
  <c r="DJ66" s="1"/>
  <c r="DK66" s="1"/>
  <c r="AH67"/>
  <c r="AI67" s="1"/>
  <c r="AJ67" s="1"/>
  <c r="AK67" s="1"/>
  <c r="AL67" s="1"/>
  <c r="AM67" s="1"/>
  <c r="AN67" s="1"/>
  <c r="AO67" s="1"/>
  <c r="AP67" s="1"/>
  <c r="AQ67" s="1"/>
  <c r="AR67" s="1"/>
  <c r="AS67" s="1"/>
  <c r="BN67" s="1"/>
  <c r="BO67" s="1"/>
  <c r="BP67" s="1"/>
  <c r="BQ67" s="1"/>
  <c r="BR67" s="1"/>
  <c r="BS67" s="1"/>
  <c r="BT67" s="1"/>
  <c r="BU67" s="1"/>
  <c r="BV67" s="1"/>
  <c r="BW67" s="1"/>
  <c r="BX67" s="1"/>
  <c r="BY67" s="1"/>
  <c r="BZ67" s="1"/>
  <c r="CA67" s="1"/>
  <c r="CB67" s="1"/>
  <c r="CC67" s="1"/>
  <c r="CD67" s="1"/>
  <c r="CE67" s="1"/>
  <c r="CF67" s="1"/>
  <c r="CG67" s="1"/>
  <c r="CH67" s="1"/>
  <c r="CI67" s="1"/>
  <c r="CJ67" s="1"/>
  <c r="CK67" s="1"/>
  <c r="CL67" s="1"/>
  <c r="CM67" s="1"/>
  <c r="CN67" s="1"/>
  <c r="CO67" s="1"/>
  <c r="CP67" s="1"/>
  <c r="CQ67" s="1"/>
  <c r="CR67" s="1"/>
  <c r="CS67" s="1"/>
  <c r="CT67" s="1"/>
  <c r="CU67" s="1"/>
  <c r="CV67" s="1"/>
  <c r="CW67" s="1"/>
  <c r="CX67" s="1"/>
  <c r="CY67" s="1"/>
  <c r="CZ67" s="1"/>
  <c r="DA67" s="1"/>
  <c r="DB67" s="1"/>
  <c r="DC67" s="1"/>
  <c r="DD67" s="1"/>
  <c r="DE67" s="1"/>
  <c r="DF67" s="1"/>
  <c r="DG67" s="1"/>
  <c r="DH67" s="1"/>
  <c r="DI67" s="1"/>
  <c r="DJ67" s="1"/>
  <c r="DK67" s="1"/>
  <c r="AH68"/>
  <c r="AI68" s="1"/>
  <c r="AJ68" s="1"/>
  <c r="AK68" s="1"/>
  <c r="AL68" s="1"/>
  <c r="AM68" s="1"/>
  <c r="AN68" s="1"/>
  <c r="AO68" s="1"/>
  <c r="AP68" s="1"/>
  <c r="AQ68" s="1"/>
  <c r="AR68" s="1"/>
  <c r="AS68" s="1"/>
  <c r="BN68" s="1"/>
  <c r="BO68" s="1"/>
  <c r="BP68" s="1"/>
  <c r="BQ68" s="1"/>
  <c r="BR68" s="1"/>
  <c r="BS68" s="1"/>
  <c r="BT68" s="1"/>
  <c r="BU68" s="1"/>
  <c r="BV68" s="1"/>
  <c r="BW68" s="1"/>
  <c r="BX68" s="1"/>
  <c r="BY68" s="1"/>
  <c r="BZ68" s="1"/>
  <c r="CA68" s="1"/>
  <c r="CB68" s="1"/>
  <c r="CC68" s="1"/>
  <c r="CD68" s="1"/>
  <c r="CE68" s="1"/>
  <c r="CF68" s="1"/>
  <c r="CG68" s="1"/>
  <c r="CH68" s="1"/>
  <c r="CI68" s="1"/>
  <c r="CJ68" s="1"/>
  <c r="CK68" s="1"/>
  <c r="CL68" s="1"/>
  <c r="CM68" s="1"/>
  <c r="CN68" s="1"/>
  <c r="CO68" s="1"/>
  <c r="CP68" s="1"/>
  <c r="CQ68" s="1"/>
  <c r="AH69"/>
  <c r="AI69" s="1"/>
  <c r="AJ69" s="1"/>
  <c r="AK69" s="1"/>
  <c r="AL69" s="1"/>
  <c r="AM69" s="1"/>
  <c r="AN69" s="1"/>
  <c r="AO69" s="1"/>
  <c r="AP69" s="1"/>
  <c r="AQ69" s="1"/>
  <c r="AR69" s="1"/>
  <c r="AS69" s="1"/>
  <c r="BN69" s="1"/>
  <c r="BO69" s="1"/>
  <c r="BP69" s="1"/>
  <c r="BQ69" s="1"/>
  <c r="BR69" s="1"/>
  <c r="BS69" s="1"/>
  <c r="BT69" s="1"/>
  <c r="BU69" s="1"/>
  <c r="BV69" s="1"/>
  <c r="BW69" s="1"/>
  <c r="BX69" s="1"/>
  <c r="BY69" s="1"/>
  <c r="BZ69" s="1"/>
  <c r="AH74"/>
  <c r="AI74" s="1"/>
  <c r="AJ74" s="1"/>
  <c r="AK74" s="1"/>
  <c r="AL74" s="1"/>
  <c r="AM74" s="1"/>
  <c r="AN74" s="1"/>
  <c r="AO74" s="1"/>
  <c r="AP74" s="1"/>
  <c r="AQ74" s="1"/>
  <c r="AR74" s="1"/>
  <c r="AS74" s="1"/>
  <c r="BN74" s="1"/>
  <c r="BO74" s="1"/>
  <c r="BP74" s="1"/>
  <c r="BQ74" s="1"/>
  <c r="BR74" s="1"/>
  <c r="BS74" s="1"/>
  <c r="BT74" s="1"/>
  <c r="BU74" s="1"/>
  <c r="BV74" s="1"/>
  <c r="BW74" s="1"/>
  <c r="BX74" s="1"/>
  <c r="BY74" s="1"/>
  <c r="BZ74" s="1"/>
  <c r="CA74" s="1"/>
  <c r="CB74" s="1"/>
  <c r="CC74" s="1"/>
  <c r="AH75"/>
  <c r="AI75" s="1"/>
  <c r="AJ75" s="1"/>
  <c r="AK75" s="1"/>
  <c r="AL75" s="1"/>
  <c r="AM75" s="1"/>
  <c r="AN75" s="1"/>
  <c r="AO75" s="1"/>
  <c r="AP75" s="1"/>
  <c r="AQ75" s="1"/>
  <c r="AR75" s="1"/>
  <c r="AS75" s="1"/>
  <c r="BN75" s="1"/>
  <c r="BO75" s="1"/>
  <c r="BP75" s="1"/>
  <c r="BQ75" s="1"/>
  <c r="BR75" s="1"/>
  <c r="BS75" s="1"/>
  <c r="BT75" s="1"/>
  <c r="AG77"/>
  <c r="AH77" s="1"/>
  <c r="AI77" s="1"/>
  <c r="AJ77" s="1"/>
  <c r="AK77" s="1"/>
  <c r="AL77" s="1"/>
  <c r="AM77" s="1"/>
  <c r="AN77" s="1"/>
  <c r="AO77" s="1"/>
  <c r="AP77" s="1"/>
  <c r="AQ77" s="1"/>
  <c r="AR77" s="1"/>
  <c r="AS77" s="1"/>
  <c r="BN77" s="1"/>
  <c r="BO77" s="1"/>
  <c r="BP77" s="1"/>
  <c r="BQ77" s="1"/>
  <c r="BR77" s="1"/>
  <c r="BS77" s="1"/>
  <c r="BT77" s="1"/>
  <c r="BU77" s="1"/>
  <c r="BV77" s="1"/>
  <c r="BW77" s="1"/>
  <c r="BX77" s="1"/>
  <c r="BY77" s="1"/>
  <c r="BZ77" s="1"/>
  <c r="CA77" s="1"/>
  <c r="CB77" s="1"/>
  <c r="CC77" s="1"/>
  <c r="CD77" s="1"/>
  <c r="CE77" s="1"/>
  <c r="CF77" s="1"/>
  <c r="CG77" s="1"/>
  <c r="CH77" s="1"/>
  <c r="CI77" s="1"/>
  <c r="CJ77" s="1"/>
  <c r="CK77" s="1"/>
  <c r="CL77" s="1"/>
  <c r="CM77" s="1"/>
  <c r="CN77" s="1"/>
  <c r="CO77" s="1"/>
  <c r="CP77" s="1"/>
  <c r="CQ77" s="1"/>
  <c r="CR77" s="1"/>
  <c r="CS77" s="1"/>
  <c r="CT77" s="1"/>
  <c r="CU77" s="1"/>
  <c r="CV77" s="1"/>
  <c r="CW77" s="1"/>
  <c r="CX77" s="1"/>
  <c r="CY77" s="1"/>
  <c r="CZ77" s="1"/>
  <c r="DA77" s="1"/>
  <c r="DB77" s="1"/>
  <c r="DC77" s="1"/>
  <c r="DD77" s="1"/>
  <c r="DE77" s="1"/>
  <c r="DF77" s="1"/>
  <c r="DG77" s="1"/>
  <c r="DH77" s="1"/>
  <c r="DI77" s="1"/>
  <c r="DJ77" s="1"/>
  <c r="DK77" s="1"/>
  <c r="AC70"/>
  <c r="AC73"/>
  <c r="AC76"/>
  <c r="AC78"/>
  <c r="AC79"/>
  <c r="AC80"/>
  <c r="AH56"/>
  <c r="AI56" s="1"/>
  <c r="AJ56" s="1"/>
  <c r="AK56" s="1"/>
  <c r="AL56" s="1"/>
  <c r="AM56" s="1"/>
  <c r="AN56" s="1"/>
  <c r="AO56" s="1"/>
  <c r="AP56" s="1"/>
  <c r="AQ56" s="1"/>
  <c r="AR56" s="1"/>
  <c r="AS56" s="1"/>
  <c r="BD56" s="1"/>
  <c r="BE56" s="1"/>
  <c r="BF56" s="1"/>
  <c r="BG56" s="1"/>
  <c r="BH56" s="1"/>
  <c r="BI56" s="1"/>
  <c r="BJ56" s="1"/>
  <c r="BK56" s="1"/>
  <c r="BL56" s="1"/>
  <c r="BM56" s="1"/>
  <c r="BN56" s="1"/>
  <c r="BO56" s="1"/>
  <c r="BP56" s="1"/>
  <c r="BQ56" s="1"/>
  <c r="BR56" s="1"/>
  <c r="BS56" s="1"/>
  <c r="BT56" s="1"/>
  <c r="BU56" s="1"/>
  <c r="BV56" s="1"/>
  <c r="BW56" s="1"/>
  <c r="BX56" s="1"/>
  <c r="BY56" s="1"/>
  <c r="BZ56" s="1"/>
  <c r="CA56" s="1"/>
  <c r="CB56" s="1"/>
  <c r="CC56" s="1"/>
  <c r="CD56" s="1"/>
  <c r="CE56" s="1"/>
  <c r="CF56" s="1"/>
  <c r="CG56" s="1"/>
  <c r="CH56" s="1"/>
  <c r="CI56" s="1"/>
  <c r="CJ56" s="1"/>
  <c r="CK56" s="1"/>
  <c r="CL56" s="1"/>
  <c r="CM56" s="1"/>
  <c r="CN56" s="1"/>
  <c r="CO56" s="1"/>
  <c r="CP56" s="1"/>
  <c r="CQ56" s="1"/>
  <c r="CR56" s="1"/>
  <c r="CS56" s="1"/>
  <c r="CT56" s="1"/>
  <c r="CU56" s="1"/>
  <c r="CV56" s="1"/>
  <c r="CW56" s="1"/>
  <c r="CX56" s="1"/>
  <c r="CY56" s="1"/>
  <c r="CZ56" s="1"/>
  <c r="DA56" s="1"/>
  <c r="DB56" s="1"/>
  <c r="DC56" s="1"/>
  <c r="DD56" s="1"/>
  <c r="DE56" s="1"/>
  <c r="DF56" s="1"/>
  <c r="DG56" s="1"/>
  <c r="DH56" s="1"/>
  <c r="DI56" s="1"/>
  <c r="DJ56" s="1"/>
  <c r="DK56" s="1"/>
  <c r="AH57"/>
  <c r="AI57" s="1"/>
  <c r="AJ57" s="1"/>
  <c r="AK57" s="1"/>
  <c r="AL57" s="1"/>
  <c r="AM57" s="1"/>
  <c r="AN57" s="1"/>
  <c r="AO57" s="1"/>
  <c r="AP57" s="1"/>
  <c r="AQ57" s="1"/>
  <c r="AR57" s="1"/>
  <c r="AS57" s="1"/>
  <c r="BD57" s="1"/>
  <c r="BE57" s="1"/>
  <c r="BF57" s="1"/>
  <c r="BG57" s="1"/>
  <c r="BH57" s="1"/>
  <c r="BI57" s="1"/>
  <c r="BJ57" s="1"/>
  <c r="BK57" s="1"/>
  <c r="BL57" s="1"/>
  <c r="BM57" s="1"/>
  <c r="BN57" s="1"/>
  <c r="BO57" s="1"/>
  <c r="BP57" s="1"/>
  <c r="BQ57" s="1"/>
  <c r="BR57" s="1"/>
  <c r="BS57" s="1"/>
  <c r="BT57" s="1"/>
  <c r="BU57" s="1"/>
  <c r="BV57" s="1"/>
  <c r="BW57" s="1"/>
  <c r="BX57" s="1"/>
  <c r="BY57" s="1"/>
  <c r="BZ57" s="1"/>
  <c r="CA57" s="1"/>
  <c r="CB57" s="1"/>
  <c r="CC57" s="1"/>
  <c r="CD57" s="1"/>
  <c r="CE57" s="1"/>
  <c r="CF57" s="1"/>
  <c r="CG57" s="1"/>
  <c r="CH57" s="1"/>
  <c r="CI57" s="1"/>
  <c r="CJ57" s="1"/>
  <c r="CK57" s="1"/>
  <c r="CL57" s="1"/>
  <c r="CM57" s="1"/>
  <c r="CN57" s="1"/>
  <c r="CO57" s="1"/>
  <c r="CP57" s="1"/>
  <c r="CQ57" s="1"/>
  <c r="CR57" s="1"/>
  <c r="CS57" s="1"/>
  <c r="CT57" s="1"/>
  <c r="CU57" s="1"/>
  <c r="CV57" s="1"/>
  <c r="CW57" s="1"/>
  <c r="CX57" s="1"/>
  <c r="CY57" s="1"/>
  <c r="CZ57" s="1"/>
  <c r="DA57" s="1"/>
  <c r="DB57" s="1"/>
  <c r="DC57" s="1"/>
  <c r="DD57" s="1"/>
  <c r="DE57" s="1"/>
  <c r="DF57" s="1"/>
  <c r="DG57" s="1"/>
  <c r="DH57" s="1"/>
  <c r="DI57" s="1"/>
  <c r="DJ57" s="1"/>
  <c r="DK57" s="1"/>
  <c r="AH51"/>
  <c r="AI51" s="1"/>
  <c r="AJ51" s="1"/>
  <c r="AK51" s="1"/>
  <c r="AL51" s="1"/>
  <c r="AM51" s="1"/>
  <c r="AN51" s="1"/>
  <c r="AO51" s="1"/>
  <c r="AP51" s="1"/>
  <c r="AQ51" s="1"/>
  <c r="AR51" s="1"/>
  <c r="AS51" s="1"/>
  <c r="BD51" s="1"/>
  <c r="BE51" s="1"/>
  <c r="BF51" s="1"/>
  <c r="BG51" s="1"/>
  <c r="BH51" s="1"/>
  <c r="BI51" s="1"/>
  <c r="BJ51" s="1"/>
  <c r="BK51" s="1"/>
  <c r="BL51" s="1"/>
  <c r="BM51" s="1"/>
  <c r="BN51" s="1"/>
  <c r="BO51" s="1"/>
  <c r="BP51" s="1"/>
  <c r="BQ51" s="1"/>
  <c r="BR51" s="1"/>
  <c r="BS51" s="1"/>
  <c r="BT51" s="1"/>
  <c r="BU51" s="1"/>
  <c r="BV51" s="1"/>
  <c r="BW51" s="1"/>
  <c r="BX51" s="1"/>
  <c r="BY51" s="1"/>
  <c r="BZ51" s="1"/>
  <c r="CA51" s="1"/>
  <c r="CB51" s="1"/>
  <c r="CC51" s="1"/>
  <c r="CD51" s="1"/>
  <c r="CE51" s="1"/>
  <c r="CF51" s="1"/>
  <c r="CG51" s="1"/>
  <c r="CH51" s="1"/>
  <c r="CI51" s="1"/>
  <c r="CJ51" s="1"/>
  <c r="CK51" s="1"/>
  <c r="CL51" s="1"/>
  <c r="CM51" s="1"/>
  <c r="CN51" s="1"/>
  <c r="CO51" s="1"/>
  <c r="CP51" s="1"/>
  <c r="CQ51" s="1"/>
  <c r="CR51" s="1"/>
  <c r="CS51" s="1"/>
  <c r="CT51" s="1"/>
  <c r="CU51" s="1"/>
  <c r="CV51" s="1"/>
  <c r="CW51" s="1"/>
  <c r="CX51" s="1"/>
  <c r="CY51" s="1"/>
  <c r="CZ51" s="1"/>
  <c r="DA51" s="1"/>
  <c r="DB51" s="1"/>
  <c r="DC51" s="1"/>
  <c r="DD51" s="1"/>
  <c r="DE51" s="1"/>
  <c r="DF51" s="1"/>
  <c r="DG51" s="1"/>
  <c r="DH51" s="1"/>
  <c r="DI51" s="1"/>
  <c r="DJ51" s="1"/>
  <c r="DK51" s="1"/>
  <c r="AH52"/>
  <c r="AI52" s="1"/>
  <c r="AJ52" s="1"/>
  <c r="AK52" s="1"/>
  <c r="AL52" s="1"/>
  <c r="AM52" s="1"/>
  <c r="AN52" s="1"/>
  <c r="AO52" s="1"/>
  <c r="AP52" s="1"/>
  <c r="AQ52" s="1"/>
  <c r="AR52" s="1"/>
  <c r="AS52" s="1"/>
  <c r="BD52" s="1"/>
  <c r="BE52" s="1"/>
  <c r="BF52" s="1"/>
  <c r="BG52" s="1"/>
  <c r="BH52" s="1"/>
  <c r="BI52" s="1"/>
  <c r="BJ52" s="1"/>
  <c r="BK52" s="1"/>
  <c r="BL52" s="1"/>
  <c r="BM52" s="1"/>
  <c r="BN52" s="1"/>
  <c r="BO52" s="1"/>
  <c r="BP52" s="1"/>
  <c r="BQ52" s="1"/>
  <c r="BR52" s="1"/>
  <c r="BS52" s="1"/>
  <c r="BT52" s="1"/>
  <c r="BU52" s="1"/>
  <c r="BV52" s="1"/>
  <c r="BW52" s="1"/>
  <c r="BX52" s="1"/>
  <c r="BY52" s="1"/>
  <c r="BZ52" s="1"/>
  <c r="CA52" s="1"/>
  <c r="CB52" s="1"/>
  <c r="CC52" s="1"/>
  <c r="CD52" s="1"/>
  <c r="CE52" s="1"/>
  <c r="CF52" s="1"/>
  <c r="CG52" s="1"/>
  <c r="CH52" s="1"/>
  <c r="CI52" s="1"/>
  <c r="CJ52" s="1"/>
  <c r="CK52" s="1"/>
  <c r="CL52" s="1"/>
  <c r="CM52" s="1"/>
  <c r="CN52" s="1"/>
  <c r="CO52" s="1"/>
  <c r="CP52" s="1"/>
  <c r="CQ52" s="1"/>
  <c r="CR52" s="1"/>
  <c r="CS52" s="1"/>
  <c r="CT52" s="1"/>
  <c r="CU52" s="1"/>
  <c r="CV52" s="1"/>
  <c r="CW52" s="1"/>
  <c r="CX52" s="1"/>
  <c r="CY52" s="1"/>
  <c r="CZ52" s="1"/>
  <c r="DA52" s="1"/>
  <c r="DB52" s="1"/>
  <c r="DC52" s="1"/>
  <c r="DD52" s="1"/>
  <c r="DE52" s="1"/>
  <c r="DF52" s="1"/>
  <c r="DG52" s="1"/>
  <c r="DH52" s="1"/>
  <c r="DI52" s="1"/>
  <c r="DJ52" s="1"/>
  <c r="DK52" s="1"/>
  <c r="AH53"/>
  <c r="AI53" s="1"/>
  <c r="AJ53" s="1"/>
  <c r="AK53" s="1"/>
  <c r="AL53" s="1"/>
  <c r="AM53" s="1"/>
  <c r="AN53" s="1"/>
  <c r="AO53" s="1"/>
  <c r="AP53" s="1"/>
  <c r="AQ53" s="1"/>
  <c r="AR53" s="1"/>
  <c r="AS53" s="1"/>
  <c r="BD53" s="1"/>
  <c r="BE53" s="1"/>
  <c r="BF53" s="1"/>
  <c r="BG53" s="1"/>
  <c r="BH53" s="1"/>
  <c r="BI53" s="1"/>
  <c r="BJ53" s="1"/>
  <c r="BK53" s="1"/>
  <c r="BL53" s="1"/>
  <c r="BM53" s="1"/>
  <c r="BN53" s="1"/>
  <c r="BO53" s="1"/>
  <c r="BP53" s="1"/>
  <c r="BQ53" s="1"/>
  <c r="BR53" s="1"/>
  <c r="BS53" s="1"/>
  <c r="BT53" s="1"/>
  <c r="BU53" s="1"/>
  <c r="BV53" s="1"/>
  <c r="BW53" s="1"/>
  <c r="BX53" s="1"/>
  <c r="BY53" s="1"/>
  <c r="BZ53" s="1"/>
  <c r="CA53" s="1"/>
  <c r="CB53" s="1"/>
  <c r="CC53" s="1"/>
  <c r="CD53" s="1"/>
  <c r="CE53" s="1"/>
  <c r="CF53" s="1"/>
  <c r="CG53" s="1"/>
  <c r="CH53" s="1"/>
  <c r="CI53" s="1"/>
  <c r="CJ53" s="1"/>
  <c r="CK53" s="1"/>
  <c r="CL53" s="1"/>
  <c r="CM53" s="1"/>
  <c r="CN53" s="1"/>
  <c r="CO53" s="1"/>
  <c r="CP53" s="1"/>
  <c r="CQ53" s="1"/>
  <c r="AH54"/>
  <c r="AI54" s="1"/>
  <c r="AJ54" s="1"/>
  <c r="AK54" s="1"/>
  <c r="AL54" s="1"/>
  <c r="AM54" s="1"/>
  <c r="AN54" s="1"/>
  <c r="AO54" s="1"/>
  <c r="AP54" s="1"/>
  <c r="AQ54" s="1"/>
  <c r="AR54" s="1"/>
  <c r="AS54" s="1"/>
  <c r="BD54" s="1"/>
  <c r="BE54" s="1"/>
  <c r="BF54" s="1"/>
  <c r="BG54" s="1"/>
  <c r="BH54" s="1"/>
  <c r="BI54" s="1"/>
  <c r="BJ54" s="1"/>
  <c r="BK54" s="1"/>
  <c r="BL54" s="1"/>
  <c r="BM54" s="1"/>
  <c r="BN54" s="1"/>
  <c r="BO54" s="1"/>
  <c r="BP54" s="1"/>
  <c r="BQ54" s="1"/>
  <c r="BR54" s="1"/>
  <c r="BS54" s="1"/>
  <c r="BT54" s="1"/>
  <c r="BU54" s="1"/>
  <c r="BV54" s="1"/>
  <c r="BW54" s="1"/>
  <c r="BX54" s="1"/>
  <c r="BY54" s="1"/>
  <c r="BZ54" s="1"/>
  <c r="AF58"/>
  <c r="AG58" s="1"/>
  <c r="AH58" s="1"/>
  <c r="AI58" s="1"/>
  <c r="AJ58" s="1"/>
  <c r="AK58" s="1"/>
  <c r="AL58" s="1"/>
  <c r="AM58" s="1"/>
  <c r="AN58" s="1"/>
  <c r="AO58" s="1"/>
  <c r="AP58" s="1"/>
  <c r="AQ58" s="1"/>
  <c r="AR58" s="1"/>
  <c r="AS58" s="1"/>
  <c r="BD58" s="1"/>
  <c r="BE58" s="1"/>
  <c r="BF58" s="1"/>
  <c r="BG58" s="1"/>
  <c r="BH58" s="1"/>
  <c r="BI58" s="1"/>
  <c r="BJ58" s="1"/>
  <c r="BK58" s="1"/>
  <c r="BL58" s="1"/>
  <c r="BM58" s="1"/>
  <c r="BN58" s="1"/>
  <c r="BO58" s="1"/>
  <c r="BP58" s="1"/>
  <c r="BQ58" s="1"/>
  <c r="BR58" s="1"/>
  <c r="BS58" s="1"/>
  <c r="BT58" s="1"/>
  <c r="BU58" s="1"/>
  <c r="BV58" s="1"/>
  <c r="BW58" s="1"/>
  <c r="BX58" s="1"/>
  <c r="BY58" s="1"/>
  <c r="BZ58" s="1"/>
  <c r="CA58" s="1"/>
  <c r="CB58" s="1"/>
  <c r="CC58" s="1"/>
  <c r="CD58" s="1"/>
  <c r="CE58" s="1"/>
  <c r="CF58" s="1"/>
  <c r="CG58" s="1"/>
  <c r="CH58" s="1"/>
  <c r="CI58" s="1"/>
  <c r="CJ58" s="1"/>
  <c r="CK58" s="1"/>
  <c r="CL58" s="1"/>
  <c r="CM58" s="1"/>
  <c r="CN58" s="1"/>
  <c r="CO58" s="1"/>
  <c r="CP58" s="1"/>
  <c r="CQ58" s="1"/>
  <c r="CR58" s="1"/>
  <c r="CS58" s="1"/>
  <c r="CT58" s="1"/>
  <c r="CU58" s="1"/>
  <c r="CV58" s="1"/>
  <c r="AH59"/>
  <c r="AI59" s="1"/>
  <c r="AJ59" s="1"/>
  <c r="AK59" s="1"/>
  <c r="AL59" s="1"/>
  <c r="AM59" s="1"/>
  <c r="AN59" s="1"/>
  <c r="AO59" s="1"/>
  <c r="AP59" s="1"/>
  <c r="AQ59" s="1"/>
  <c r="AR59" s="1"/>
  <c r="AS59" s="1"/>
  <c r="BD59" s="1"/>
  <c r="BE59" s="1"/>
  <c r="BF59" s="1"/>
  <c r="BG59" s="1"/>
  <c r="BH59" s="1"/>
  <c r="BI59" s="1"/>
  <c r="BJ59" s="1"/>
  <c r="BK59" s="1"/>
  <c r="BL59" s="1"/>
  <c r="BM59" s="1"/>
  <c r="BN59" s="1"/>
  <c r="BO59" s="1"/>
  <c r="BP59" s="1"/>
  <c r="BQ59" s="1"/>
  <c r="BR59" s="1"/>
  <c r="BS59" s="1"/>
  <c r="BT59" s="1"/>
  <c r="BU59" s="1"/>
  <c r="BV59" s="1"/>
  <c r="BW59" s="1"/>
  <c r="BX59" s="1"/>
  <c r="BY59" s="1"/>
  <c r="BZ59" s="1"/>
  <c r="CA59" s="1"/>
  <c r="CB59" s="1"/>
  <c r="CC59" s="1"/>
  <c r="AH60"/>
  <c r="AI60" s="1"/>
  <c r="AJ60" s="1"/>
  <c r="AK60" s="1"/>
  <c r="AL60" s="1"/>
  <c r="AM60" s="1"/>
  <c r="AN60" s="1"/>
  <c r="AO60" s="1"/>
  <c r="AP60" s="1"/>
  <c r="AQ60" s="1"/>
  <c r="AR60" s="1"/>
  <c r="AS60" s="1"/>
  <c r="BD60" s="1"/>
  <c r="BE60" s="1"/>
  <c r="BF60" s="1"/>
  <c r="BG60" s="1"/>
  <c r="BH60" s="1"/>
  <c r="BI60" s="1"/>
  <c r="BJ60" s="1"/>
  <c r="BK60" s="1"/>
  <c r="BL60" s="1"/>
  <c r="BM60" s="1"/>
  <c r="BN60" s="1"/>
  <c r="BO60" s="1"/>
  <c r="BP60" s="1"/>
  <c r="BQ60" s="1"/>
  <c r="BR60" s="1"/>
  <c r="BS60" s="1"/>
  <c r="BT60" s="1"/>
  <c r="AC55"/>
  <c r="AC61"/>
  <c r="AC62"/>
  <c r="AC63"/>
  <c r="AC64"/>
  <c r="AC65"/>
  <c r="U23"/>
  <c r="T24"/>
  <c r="V24"/>
  <c r="U25"/>
  <c r="T26"/>
  <c r="V26"/>
  <c r="U27"/>
  <c r="V33"/>
  <c r="V43" s="1"/>
  <c r="U34"/>
  <c r="U44" s="1"/>
  <c r="T35"/>
  <c r="T45" s="1"/>
  <c r="V35"/>
  <c r="V45" s="1"/>
  <c r="U36"/>
  <c r="U46" s="1"/>
  <c r="T37"/>
  <c r="T47" s="1"/>
  <c r="V37"/>
  <c r="V47" s="1"/>
  <c r="Q23"/>
  <c r="P24"/>
  <c r="R24"/>
  <c r="Q25"/>
  <c r="P26"/>
  <c r="R26"/>
  <c r="Q27"/>
  <c r="P33"/>
  <c r="P43" s="1"/>
  <c r="R33"/>
  <c r="R43" s="1"/>
  <c r="Q34"/>
  <c r="Q44" s="1"/>
  <c r="P35"/>
  <c r="P45" s="1"/>
  <c r="R35"/>
  <c r="R45" s="1"/>
  <c r="Q36"/>
  <c r="Q46" s="1"/>
  <c r="P37"/>
  <c r="P47" s="1"/>
  <c r="R37"/>
  <c r="R47" s="1"/>
  <c r="G212" i="22" l="1"/>
  <c r="G218"/>
  <c r="G211"/>
  <c r="H218"/>
  <c r="H216"/>
  <c r="H212"/>
  <c r="H210"/>
  <c r="H184"/>
  <c r="H182"/>
  <c r="H181"/>
  <c r="H219"/>
  <c r="H217"/>
  <c r="H213"/>
  <c r="H211"/>
  <c r="H209"/>
  <c r="H183"/>
  <c r="G213"/>
  <c r="G219"/>
  <c r="N56" i="16"/>
  <c r="R56"/>
  <c r="N58"/>
  <c r="R58"/>
  <c r="M57"/>
  <c r="Q57"/>
  <c r="L56"/>
  <c r="P56"/>
  <c r="N54"/>
  <c r="R54"/>
  <c r="L58"/>
  <c r="P58"/>
  <c r="M55"/>
  <c r="Q55"/>
  <c r="W119" i="22"/>
  <c r="AQ99"/>
  <c r="I12" i="31"/>
  <c r="AR139" i="22"/>
  <c r="Y139"/>
  <c r="Y140"/>
  <c r="AR100"/>
  <c r="Y100"/>
  <c r="AR118"/>
  <c r="Y118"/>
  <c r="AR160"/>
  <c r="Y160"/>
  <c r="Y161"/>
  <c r="AQ98"/>
  <c r="X98"/>
  <c r="X100"/>
  <c r="AQ119"/>
  <c r="X119"/>
  <c r="AQ139"/>
  <c r="W14"/>
  <c r="AR98"/>
  <c r="Y98"/>
  <c r="AR99"/>
  <c r="Y99"/>
  <c r="AR119"/>
  <c r="Y119"/>
  <c r="Y120"/>
  <c r="AR120"/>
  <c r="AQ118"/>
  <c r="X118"/>
  <c r="X120"/>
  <c r="AQ160"/>
  <c r="X160"/>
  <c r="W15"/>
  <c r="X99"/>
  <c r="W74"/>
  <c r="W13"/>
  <c r="I180"/>
  <c r="C220"/>
  <c r="G190"/>
  <c r="G197" s="1"/>
  <c r="P204" s="1"/>
  <c r="D197"/>
  <c r="D204" s="1"/>
  <c r="D196"/>
  <c r="D203" s="1"/>
  <c r="G189"/>
  <c r="G196" s="1"/>
  <c r="G188"/>
  <c r="G195" s="1"/>
  <c r="L202" s="1"/>
  <c r="D195"/>
  <c r="D202" s="1"/>
  <c r="D198"/>
  <c r="D205" s="1"/>
  <c r="G191"/>
  <c r="G198" s="1"/>
  <c r="C100"/>
  <c r="W100" s="1"/>
  <c r="B101"/>
  <c r="F101" s="1"/>
  <c r="C140"/>
  <c r="W140" s="1"/>
  <c r="B141"/>
  <c r="F141" s="1"/>
  <c r="D140"/>
  <c r="AR140" s="1"/>
  <c r="C161"/>
  <c r="W161" s="1"/>
  <c r="D161"/>
  <c r="B162"/>
  <c r="C120"/>
  <c r="W120" s="1"/>
  <c r="B121"/>
  <c r="G137"/>
  <c r="F139"/>
  <c r="F138"/>
  <c r="AS138" s="1"/>
  <c r="F140"/>
  <c r="G96"/>
  <c r="F98"/>
  <c r="F100"/>
  <c r="F97"/>
  <c r="AS97" s="1"/>
  <c r="F99"/>
  <c r="F117"/>
  <c r="AS117" s="1"/>
  <c r="F119"/>
  <c r="F121"/>
  <c r="G116"/>
  <c r="F118"/>
  <c r="F120"/>
  <c r="G158"/>
  <c r="F160"/>
  <c r="F162"/>
  <c r="F159"/>
  <c r="AS159" s="1"/>
  <c r="F161"/>
  <c r="B75"/>
  <c r="C75" s="1"/>
  <c r="B16"/>
  <c r="C16" s="1"/>
  <c r="AA83" i="15"/>
  <c r="AA78"/>
  <c r="AA77"/>
  <c r="AA76"/>
  <c r="AA75"/>
  <c r="AA74"/>
  <c r="AA73"/>
  <c r="AA57"/>
  <c r="AA56"/>
  <c r="AC77" i="16"/>
  <c r="AC75"/>
  <c r="AC74"/>
  <c r="AC69"/>
  <c r="AC68"/>
  <c r="AC67"/>
  <c r="AC66"/>
  <c r="AC72"/>
  <c r="AC71"/>
  <c r="AC60"/>
  <c r="AC59"/>
  <c r="AC58"/>
  <c r="AC54"/>
  <c r="AC53"/>
  <c r="AC52"/>
  <c r="AC51"/>
  <c r="AC57"/>
  <c r="AC56"/>
  <c r="F220" i="22" l="1"/>
  <c r="G220"/>
  <c r="I219"/>
  <c r="I217"/>
  <c r="I213"/>
  <c r="I211"/>
  <c r="I209"/>
  <c r="I183"/>
  <c r="I220"/>
  <c r="I218"/>
  <c r="I216"/>
  <c r="I212"/>
  <c r="I210"/>
  <c r="I184"/>
  <c r="I182"/>
  <c r="I181"/>
  <c r="H220"/>
  <c r="J12" i="31"/>
  <c r="AS161" i="22"/>
  <c r="Z161"/>
  <c r="Z162"/>
  <c r="AS118"/>
  <c r="Z118"/>
  <c r="Z121"/>
  <c r="AS99"/>
  <c r="Z99"/>
  <c r="AS100"/>
  <c r="Z100"/>
  <c r="AS139"/>
  <c r="Z139"/>
  <c r="W16"/>
  <c r="AQ100"/>
  <c r="AS160"/>
  <c r="Z160"/>
  <c r="AS120"/>
  <c r="Z120"/>
  <c r="AS119"/>
  <c r="Z119"/>
  <c r="Z101"/>
  <c r="AS98"/>
  <c r="Z98"/>
  <c r="AS140"/>
  <c r="Z140"/>
  <c r="Z141"/>
  <c r="AQ161"/>
  <c r="X161"/>
  <c r="AQ140"/>
  <c r="X140"/>
  <c r="AQ120"/>
  <c r="AR161"/>
  <c r="W75"/>
  <c r="J180"/>
  <c r="C221"/>
  <c r="I221" s="1"/>
  <c r="G205"/>
  <c r="R205"/>
  <c r="H205"/>
  <c r="G203"/>
  <c r="H203"/>
  <c r="I202"/>
  <c r="Q202"/>
  <c r="O203"/>
  <c r="M204"/>
  <c r="K205"/>
  <c r="J202"/>
  <c r="R202"/>
  <c r="P203"/>
  <c r="N204"/>
  <c r="L205"/>
  <c r="K202"/>
  <c r="I203"/>
  <c r="Q203"/>
  <c r="O204"/>
  <c r="M205"/>
  <c r="J203"/>
  <c r="R203"/>
  <c r="N205"/>
  <c r="G202"/>
  <c r="H202"/>
  <c r="G204"/>
  <c r="H204"/>
  <c r="M202"/>
  <c r="K203"/>
  <c r="I204"/>
  <c r="Q204"/>
  <c r="O205"/>
  <c r="N202"/>
  <c r="L203"/>
  <c r="J204"/>
  <c r="R204"/>
  <c r="P205"/>
  <c r="O202"/>
  <c r="M203"/>
  <c r="K204"/>
  <c r="I205"/>
  <c r="Q205"/>
  <c r="P202"/>
  <c r="N203"/>
  <c r="L204"/>
  <c r="J205"/>
  <c r="D121"/>
  <c r="C121"/>
  <c r="W121" s="1"/>
  <c r="B122"/>
  <c r="E121"/>
  <c r="AS121" s="1"/>
  <c r="C162"/>
  <c r="W162" s="1"/>
  <c r="B163"/>
  <c r="D162"/>
  <c r="E162"/>
  <c r="AS162" s="1"/>
  <c r="D141"/>
  <c r="C141"/>
  <c r="W141" s="1"/>
  <c r="B142"/>
  <c r="E141"/>
  <c r="AS141" s="1"/>
  <c r="D101"/>
  <c r="C101"/>
  <c r="W101" s="1"/>
  <c r="B102"/>
  <c r="E101"/>
  <c r="AS101" s="1"/>
  <c r="G159"/>
  <c r="AT159" s="1"/>
  <c r="G161"/>
  <c r="G163"/>
  <c r="H158"/>
  <c r="G160"/>
  <c r="G162"/>
  <c r="H116"/>
  <c r="G118"/>
  <c r="G120"/>
  <c r="G122"/>
  <c r="G117"/>
  <c r="AT117" s="1"/>
  <c r="G119"/>
  <c r="G121"/>
  <c r="G97"/>
  <c r="AT97" s="1"/>
  <c r="G99"/>
  <c r="G101"/>
  <c r="H96"/>
  <c r="G98"/>
  <c r="G100"/>
  <c r="G102"/>
  <c r="G138"/>
  <c r="AT138" s="1"/>
  <c r="G140"/>
  <c r="H137"/>
  <c r="G139"/>
  <c r="G141"/>
  <c r="G142"/>
  <c r="B76"/>
  <c r="C76" s="1"/>
  <c r="B17"/>
  <c r="C17" s="1"/>
  <c r="J220" l="1"/>
  <c r="J218"/>
  <c r="J216"/>
  <c r="J212"/>
  <c r="J210"/>
  <c r="J184"/>
  <c r="J182"/>
  <c r="J221"/>
  <c r="J219"/>
  <c r="J217"/>
  <c r="J213"/>
  <c r="J211"/>
  <c r="J209"/>
  <c r="J183"/>
  <c r="J181"/>
  <c r="F221"/>
  <c r="G221"/>
  <c r="H221"/>
  <c r="K12" i="31"/>
  <c r="AT141" i="22"/>
  <c r="AA141"/>
  <c r="AT100"/>
  <c r="AA100"/>
  <c r="AT99"/>
  <c r="AA99"/>
  <c r="AT121"/>
  <c r="AA121"/>
  <c r="AT120"/>
  <c r="AA120"/>
  <c r="AT160"/>
  <c r="AA160"/>
  <c r="AA163"/>
  <c r="AQ101"/>
  <c r="X101"/>
  <c r="AQ141"/>
  <c r="X141"/>
  <c r="AQ162"/>
  <c r="X162"/>
  <c r="AQ121"/>
  <c r="X121"/>
  <c r="AA142"/>
  <c r="AT139"/>
  <c r="AA139"/>
  <c r="AT140"/>
  <c r="AA140"/>
  <c r="AA102"/>
  <c r="AT98"/>
  <c r="AA98"/>
  <c r="AT101"/>
  <c r="AA101"/>
  <c r="AT119"/>
  <c r="AA119"/>
  <c r="AA122"/>
  <c r="AA118"/>
  <c r="AT118"/>
  <c r="AT162"/>
  <c r="AA162"/>
  <c r="AT161"/>
  <c r="AA161"/>
  <c r="AR101"/>
  <c r="Y101"/>
  <c r="AR141"/>
  <c r="Y141"/>
  <c r="AR162"/>
  <c r="Y162"/>
  <c r="AR121"/>
  <c r="Y121"/>
  <c r="W76"/>
  <c r="W17"/>
  <c r="K180"/>
  <c r="C142"/>
  <c r="W142" s="1"/>
  <c r="E142"/>
  <c r="D142"/>
  <c r="B143"/>
  <c r="F142"/>
  <c r="C163"/>
  <c r="W163" s="1"/>
  <c r="B164"/>
  <c r="D163"/>
  <c r="E163"/>
  <c r="F163"/>
  <c r="C102"/>
  <c r="W102" s="1"/>
  <c r="B103"/>
  <c r="E102"/>
  <c r="D102"/>
  <c r="F102"/>
  <c r="C122"/>
  <c r="W122" s="1"/>
  <c r="B123"/>
  <c r="D122"/>
  <c r="E122"/>
  <c r="F122"/>
  <c r="I137"/>
  <c r="H139"/>
  <c r="H141"/>
  <c r="H138"/>
  <c r="AU138" s="1"/>
  <c r="H140"/>
  <c r="H142"/>
  <c r="H143"/>
  <c r="I96"/>
  <c r="H98"/>
  <c r="H100"/>
  <c r="H102"/>
  <c r="H97"/>
  <c r="AU97" s="1"/>
  <c r="H99"/>
  <c r="H101"/>
  <c r="H103"/>
  <c r="H117"/>
  <c r="AU117" s="1"/>
  <c r="H119"/>
  <c r="H121"/>
  <c r="H123"/>
  <c r="I116"/>
  <c r="H118"/>
  <c r="H120"/>
  <c r="H122"/>
  <c r="I158"/>
  <c r="H160"/>
  <c r="H162"/>
  <c r="H164"/>
  <c r="H159"/>
  <c r="AU159" s="1"/>
  <c r="H161"/>
  <c r="H163"/>
  <c r="B77"/>
  <c r="C77" s="1"/>
  <c r="B18"/>
  <c r="C18" s="1"/>
  <c r="K221" l="1"/>
  <c r="K219"/>
  <c r="K217"/>
  <c r="K213"/>
  <c r="K211"/>
  <c r="K209"/>
  <c r="K183"/>
  <c r="K181"/>
  <c r="K220"/>
  <c r="K218"/>
  <c r="K216"/>
  <c r="K212"/>
  <c r="K210"/>
  <c r="K184"/>
  <c r="K182"/>
  <c r="L12" i="31"/>
  <c r="AU161" i="22"/>
  <c r="AB161"/>
  <c r="AB164"/>
  <c r="AU160"/>
  <c r="AB160"/>
  <c r="AU122"/>
  <c r="AB122"/>
  <c r="AU118"/>
  <c r="AB118"/>
  <c r="AB123"/>
  <c r="AU119"/>
  <c r="AB119"/>
  <c r="AB103"/>
  <c r="AU99"/>
  <c r="AB99"/>
  <c r="AU102"/>
  <c r="AB102"/>
  <c r="AU98"/>
  <c r="AB98"/>
  <c r="AB143"/>
  <c r="AU140"/>
  <c r="AB140"/>
  <c r="AU141"/>
  <c r="AB141"/>
  <c r="AR122"/>
  <c r="Y122"/>
  <c r="AS102"/>
  <c r="Z102"/>
  <c r="AR102"/>
  <c r="Y102"/>
  <c r="AR163"/>
  <c r="Y163"/>
  <c r="AS142"/>
  <c r="Z142"/>
  <c r="AQ142"/>
  <c r="X142"/>
  <c r="AT102"/>
  <c r="AT142"/>
  <c r="AU163"/>
  <c r="AB163"/>
  <c r="AU162"/>
  <c r="AB162"/>
  <c r="AU120"/>
  <c r="AB120"/>
  <c r="AU121"/>
  <c r="AB121"/>
  <c r="AU101"/>
  <c r="AB101"/>
  <c r="AU100"/>
  <c r="AB100"/>
  <c r="AU142"/>
  <c r="AB142"/>
  <c r="AU139"/>
  <c r="AB139"/>
  <c r="AS122"/>
  <c r="Z122"/>
  <c r="AQ122"/>
  <c r="X122"/>
  <c r="AQ102"/>
  <c r="X102"/>
  <c r="AS163"/>
  <c r="Z163"/>
  <c r="AQ163"/>
  <c r="X163"/>
  <c r="AR142"/>
  <c r="Y142"/>
  <c r="AT122"/>
  <c r="W18"/>
  <c r="AT163"/>
  <c r="W77"/>
  <c r="L180"/>
  <c r="C143"/>
  <c r="W143" s="1"/>
  <c r="D143"/>
  <c r="B144"/>
  <c r="E143"/>
  <c r="F143"/>
  <c r="G143"/>
  <c r="AU143" s="1"/>
  <c r="D123"/>
  <c r="C123"/>
  <c r="W123" s="1"/>
  <c r="B124"/>
  <c r="E123"/>
  <c r="F123"/>
  <c r="G123"/>
  <c r="AU123" s="1"/>
  <c r="D103"/>
  <c r="C103"/>
  <c r="W103" s="1"/>
  <c r="B104"/>
  <c r="E103"/>
  <c r="F103"/>
  <c r="G103"/>
  <c r="AU103" s="1"/>
  <c r="D164"/>
  <c r="C164"/>
  <c r="W164" s="1"/>
  <c r="B165"/>
  <c r="E164"/>
  <c r="F164"/>
  <c r="G164"/>
  <c r="AU164" s="1"/>
  <c r="I159"/>
  <c r="AV159" s="1"/>
  <c r="I161"/>
  <c r="I163"/>
  <c r="I165"/>
  <c r="J158"/>
  <c r="I160"/>
  <c r="I162"/>
  <c r="I164"/>
  <c r="J116"/>
  <c r="I118"/>
  <c r="I120"/>
  <c r="I122"/>
  <c r="I124"/>
  <c r="I117"/>
  <c r="AV117" s="1"/>
  <c r="I119"/>
  <c r="I121"/>
  <c r="I123"/>
  <c r="I97"/>
  <c r="AV97" s="1"/>
  <c r="I99"/>
  <c r="I101"/>
  <c r="I103"/>
  <c r="J96"/>
  <c r="I98"/>
  <c r="I100"/>
  <c r="I102"/>
  <c r="I104"/>
  <c r="I138"/>
  <c r="AV138" s="1"/>
  <c r="I140"/>
  <c r="J137"/>
  <c r="I139"/>
  <c r="I141"/>
  <c r="I143"/>
  <c r="I142"/>
  <c r="I144"/>
  <c r="B78"/>
  <c r="C78" s="1"/>
  <c r="B19"/>
  <c r="C19" s="1"/>
  <c r="L220" l="1"/>
  <c r="L218"/>
  <c r="L216"/>
  <c r="L212"/>
  <c r="L210"/>
  <c r="L184"/>
  <c r="L182"/>
  <c r="L221"/>
  <c r="L219"/>
  <c r="L217"/>
  <c r="L213"/>
  <c r="L211"/>
  <c r="L209"/>
  <c r="L183"/>
  <c r="L181"/>
  <c r="M12" i="31"/>
  <c r="AV142" i="22"/>
  <c r="AC142"/>
  <c r="AV141"/>
  <c r="AC141"/>
  <c r="AV102"/>
  <c r="AC102"/>
  <c r="AV98"/>
  <c r="AC98"/>
  <c r="AV103"/>
  <c r="AC103"/>
  <c r="AV99"/>
  <c r="AC99"/>
  <c r="AV123"/>
  <c r="AC123"/>
  <c r="AV119"/>
  <c r="AC119"/>
  <c r="AC124"/>
  <c r="AC120"/>
  <c r="AV120"/>
  <c r="AV162"/>
  <c r="AC162"/>
  <c r="AV163"/>
  <c r="AC163"/>
  <c r="AS164"/>
  <c r="Z164"/>
  <c r="AQ164"/>
  <c r="X164"/>
  <c r="AS103"/>
  <c r="Z103"/>
  <c r="AQ103"/>
  <c r="X103"/>
  <c r="AS123"/>
  <c r="Z123"/>
  <c r="AQ123"/>
  <c r="X123"/>
  <c r="AS143"/>
  <c r="Z143"/>
  <c r="AC144"/>
  <c r="AC143"/>
  <c r="AV143"/>
  <c r="AV139"/>
  <c r="AC139"/>
  <c r="AV140"/>
  <c r="AC140"/>
  <c r="AC104"/>
  <c r="AV100"/>
  <c r="AC100"/>
  <c r="AV101"/>
  <c r="AC101"/>
  <c r="AV121"/>
  <c r="AC121"/>
  <c r="AV122"/>
  <c r="AC122"/>
  <c r="AV118"/>
  <c r="AC118"/>
  <c r="AV164"/>
  <c r="AC164"/>
  <c r="AV160"/>
  <c r="AC160"/>
  <c r="AC165"/>
  <c r="AC161"/>
  <c r="AV161"/>
  <c r="AT164"/>
  <c r="AA164"/>
  <c r="AR164"/>
  <c r="Y164"/>
  <c r="AT103"/>
  <c r="AA103"/>
  <c r="AR103"/>
  <c r="Y103"/>
  <c r="AT123"/>
  <c r="AA123"/>
  <c r="AR123"/>
  <c r="Y123"/>
  <c r="AT143"/>
  <c r="AA143"/>
  <c r="AR143"/>
  <c r="Y143"/>
  <c r="AQ143"/>
  <c r="X143"/>
  <c r="W19"/>
  <c r="W78"/>
  <c r="M180"/>
  <c r="C104"/>
  <c r="W104" s="1"/>
  <c r="B105"/>
  <c r="D104"/>
  <c r="E104"/>
  <c r="F104"/>
  <c r="G104"/>
  <c r="H104"/>
  <c r="C124"/>
  <c r="W124" s="1"/>
  <c r="B125"/>
  <c r="D124"/>
  <c r="E124"/>
  <c r="F124"/>
  <c r="G124"/>
  <c r="H124"/>
  <c r="C165"/>
  <c r="W165" s="1"/>
  <c r="D165"/>
  <c r="B166"/>
  <c r="E165"/>
  <c r="F165"/>
  <c r="G165"/>
  <c r="H165"/>
  <c r="C144"/>
  <c r="W144" s="1"/>
  <c r="E144"/>
  <c r="D144"/>
  <c r="B145"/>
  <c r="F144"/>
  <c r="G144"/>
  <c r="H144"/>
  <c r="AV144" s="1"/>
  <c r="K137"/>
  <c r="J139"/>
  <c r="J141"/>
  <c r="J138"/>
  <c r="AW138" s="1"/>
  <c r="J140"/>
  <c r="J142"/>
  <c r="J144"/>
  <c r="J143"/>
  <c r="J145"/>
  <c r="K96"/>
  <c r="J98"/>
  <c r="J100"/>
  <c r="J102"/>
  <c r="J104"/>
  <c r="J97"/>
  <c r="AW97" s="1"/>
  <c r="J99"/>
  <c r="J101"/>
  <c r="J103"/>
  <c r="J105"/>
  <c r="J117"/>
  <c r="AW117" s="1"/>
  <c r="J119"/>
  <c r="J121"/>
  <c r="J123"/>
  <c r="J125"/>
  <c r="K116"/>
  <c r="J118"/>
  <c r="J120"/>
  <c r="J122"/>
  <c r="J124"/>
  <c r="K158"/>
  <c r="J160"/>
  <c r="J162"/>
  <c r="J164"/>
  <c r="J166"/>
  <c r="J159"/>
  <c r="AW159" s="1"/>
  <c r="J161"/>
  <c r="J163"/>
  <c r="J165"/>
  <c r="B79"/>
  <c r="C79" s="1"/>
  <c r="B20"/>
  <c r="C20" s="1"/>
  <c r="M221" l="1"/>
  <c r="M219"/>
  <c r="M217"/>
  <c r="M213"/>
  <c r="M211"/>
  <c r="M209"/>
  <c r="M183"/>
  <c r="M181"/>
  <c r="M220"/>
  <c r="M218"/>
  <c r="M216"/>
  <c r="M212"/>
  <c r="M210"/>
  <c r="M184"/>
  <c r="M182"/>
  <c r="N12" i="31"/>
  <c r="AW163" i="22"/>
  <c r="AD163"/>
  <c r="AW164"/>
  <c r="BK14" s="1"/>
  <c r="BK24" s="1"/>
  <c r="AD164"/>
  <c r="BK12" s="1"/>
  <c r="BK22" s="1"/>
  <c r="AW160"/>
  <c r="AD160"/>
  <c r="AW124"/>
  <c r="AD124"/>
  <c r="AW120"/>
  <c r="AD120"/>
  <c r="AW123"/>
  <c r="BI14" s="1"/>
  <c r="BI24" s="1"/>
  <c r="AD123"/>
  <c r="BI12" s="1"/>
  <c r="BI22" s="1"/>
  <c r="AW119"/>
  <c r="AD119"/>
  <c r="AD105"/>
  <c r="AW101"/>
  <c r="AD101"/>
  <c r="AW102"/>
  <c r="AD102"/>
  <c r="AW98"/>
  <c r="AD98"/>
  <c r="AD145"/>
  <c r="AW144"/>
  <c r="BJ14" s="1"/>
  <c r="BJ24" s="1"/>
  <c r="AD144"/>
  <c r="BJ12" s="1"/>
  <c r="BJ22" s="1"/>
  <c r="AW140"/>
  <c r="AD140"/>
  <c r="AW141"/>
  <c r="AD141"/>
  <c r="AT144"/>
  <c r="AA144"/>
  <c r="AR144"/>
  <c r="Y144"/>
  <c r="AU165"/>
  <c r="AB165"/>
  <c r="AS165"/>
  <c r="Z165"/>
  <c r="AT124"/>
  <c r="AA124"/>
  <c r="Y124"/>
  <c r="AR124"/>
  <c r="AU104"/>
  <c r="AB104"/>
  <c r="AS104"/>
  <c r="Z104"/>
  <c r="AQ104"/>
  <c r="X104"/>
  <c r="AV104"/>
  <c r="AW165"/>
  <c r="AD165"/>
  <c r="AW161"/>
  <c r="AD161"/>
  <c r="AD166"/>
  <c r="AW162"/>
  <c r="AD162"/>
  <c r="AW122"/>
  <c r="AD122"/>
  <c r="AW118"/>
  <c r="AD118"/>
  <c r="AD125"/>
  <c r="AW121"/>
  <c r="AD121"/>
  <c r="AW103"/>
  <c r="AD103"/>
  <c r="AW99"/>
  <c r="AD99"/>
  <c r="AW104"/>
  <c r="BH14" s="1"/>
  <c r="BH24" s="1"/>
  <c r="AD104"/>
  <c r="BH12" s="1"/>
  <c r="BH22" s="1"/>
  <c r="AW100"/>
  <c r="AD100"/>
  <c r="AW143"/>
  <c r="AD143"/>
  <c r="AW142"/>
  <c r="AD142"/>
  <c r="AW139"/>
  <c r="AD139"/>
  <c r="AU144"/>
  <c r="AB144"/>
  <c r="AS144"/>
  <c r="Z144"/>
  <c r="AQ144"/>
  <c r="X144"/>
  <c r="AT165"/>
  <c r="AA165"/>
  <c r="Y165"/>
  <c r="AR165"/>
  <c r="AQ165"/>
  <c r="X165"/>
  <c r="AU124"/>
  <c r="AB124"/>
  <c r="AS124"/>
  <c r="Z124"/>
  <c r="AQ124"/>
  <c r="X124"/>
  <c r="AT104"/>
  <c r="AA104"/>
  <c r="AR104"/>
  <c r="Y104"/>
  <c r="AV165"/>
  <c r="W20"/>
  <c r="AV124"/>
  <c r="W79"/>
  <c r="N180"/>
  <c r="C145"/>
  <c r="W145" s="1"/>
  <c r="D145"/>
  <c r="B146"/>
  <c r="E145"/>
  <c r="F145"/>
  <c r="G145"/>
  <c r="H145"/>
  <c r="I145"/>
  <c r="C166"/>
  <c r="W166" s="1"/>
  <c r="B167"/>
  <c r="D166"/>
  <c r="E166"/>
  <c r="F166"/>
  <c r="G166"/>
  <c r="H166"/>
  <c r="I166"/>
  <c r="D125"/>
  <c r="C125"/>
  <c r="W125" s="1"/>
  <c r="B126"/>
  <c r="E125"/>
  <c r="F125"/>
  <c r="G125"/>
  <c r="H125"/>
  <c r="I125"/>
  <c r="D105"/>
  <c r="C105"/>
  <c r="W105" s="1"/>
  <c r="B106"/>
  <c r="E105"/>
  <c r="F105"/>
  <c r="G105"/>
  <c r="H105"/>
  <c r="I105"/>
  <c r="K159"/>
  <c r="AX159" s="1"/>
  <c r="K161"/>
  <c r="K163"/>
  <c r="K165"/>
  <c r="L158"/>
  <c r="K160"/>
  <c r="K162"/>
  <c r="K164"/>
  <c r="K166"/>
  <c r="L116"/>
  <c r="K118"/>
  <c r="K120"/>
  <c r="K122"/>
  <c r="K124"/>
  <c r="K126"/>
  <c r="K117"/>
  <c r="AX117" s="1"/>
  <c r="K119"/>
  <c r="K121"/>
  <c r="K123"/>
  <c r="K125"/>
  <c r="K97"/>
  <c r="AX97" s="1"/>
  <c r="K99"/>
  <c r="K101"/>
  <c r="K103"/>
  <c r="K105"/>
  <c r="L96"/>
  <c r="K98"/>
  <c r="K100"/>
  <c r="K102"/>
  <c r="K104"/>
  <c r="K106"/>
  <c r="K138"/>
  <c r="AX138" s="1"/>
  <c r="K140"/>
  <c r="L137"/>
  <c r="K139"/>
  <c r="K141"/>
  <c r="K143"/>
  <c r="K145"/>
  <c r="K142"/>
  <c r="K144"/>
  <c r="K146"/>
  <c r="B80"/>
  <c r="C80" s="1"/>
  <c r="B21"/>
  <c r="C21" s="1"/>
  <c r="W21" s="1"/>
  <c r="N220" l="1"/>
  <c r="N218"/>
  <c r="N216"/>
  <c r="N212"/>
  <c r="N210"/>
  <c r="N184"/>
  <c r="N182"/>
  <c r="N221"/>
  <c r="N219"/>
  <c r="N217"/>
  <c r="N213"/>
  <c r="N211"/>
  <c r="N209"/>
  <c r="N183"/>
  <c r="N181"/>
  <c r="BJ16"/>
  <c r="BJ26" s="1"/>
  <c r="BJ15"/>
  <c r="BJ25" s="1"/>
  <c r="BI16"/>
  <c r="BI26" s="1"/>
  <c r="BI15"/>
  <c r="BI25" s="1"/>
  <c r="BK16"/>
  <c r="BK26" s="1"/>
  <c r="BK15"/>
  <c r="BK25" s="1"/>
  <c r="BH16"/>
  <c r="BH26" s="1"/>
  <c r="BH15"/>
  <c r="BH25" s="1"/>
  <c r="O12" i="31"/>
  <c r="AX104" i="22"/>
  <c r="AE104"/>
  <c r="AX100"/>
  <c r="AE100"/>
  <c r="AX103"/>
  <c r="AE103"/>
  <c r="AX99"/>
  <c r="AE99"/>
  <c r="AX125"/>
  <c r="AE125"/>
  <c r="AX121"/>
  <c r="AE121"/>
  <c r="AX124"/>
  <c r="AE124"/>
  <c r="AX120"/>
  <c r="AE120"/>
  <c r="AX164"/>
  <c r="AE164"/>
  <c r="AX160"/>
  <c r="AE160"/>
  <c r="AX165"/>
  <c r="AE165"/>
  <c r="AX161"/>
  <c r="AE161"/>
  <c r="AV105"/>
  <c r="AC105"/>
  <c r="AA105"/>
  <c r="AT105"/>
  <c r="AR105"/>
  <c r="Y105"/>
  <c r="AV125"/>
  <c r="AC125"/>
  <c r="AT125"/>
  <c r="AA125"/>
  <c r="AR125"/>
  <c r="Y125"/>
  <c r="AV166"/>
  <c r="AC166"/>
  <c r="AT166"/>
  <c r="AA166"/>
  <c r="AR166"/>
  <c r="Y166"/>
  <c r="AV145"/>
  <c r="AC145"/>
  <c r="AA145"/>
  <c r="AT145"/>
  <c r="AR145"/>
  <c r="Y145"/>
  <c r="AQ145"/>
  <c r="X145"/>
  <c r="AW145"/>
  <c r="AW105"/>
  <c r="AX144"/>
  <c r="AE144"/>
  <c r="AE145"/>
  <c r="AX145"/>
  <c r="AX141"/>
  <c r="AE141"/>
  <c r="AE146"/>
  <c r="AX142"/>
  <c r="AE142"/>
  <c r="AX143"/>
  <c r="AE143"/>
  <c r="AX139"/>
  <c r="AE139"/>
  <c r="AX140"/>
  <c r="AE140"/>
  <c r="AE106"/>
  <c r="AX102"/>
  <c r="AE102"/>
  <c r="AX98"/>
  <c r="AE98"/>
  <c r="AE105"/>
  <c r="AX105"/>
  <c r="AX101"/>
  <c r="AE101"/>
  <c r="AX123"/>
  <c r="AE123"/>
  <c r="AX119"/>
  <c r="AE119"/>
  <c r="AE126"/>
  <c r="AE122"/>
  <c r="AX122"/>
  <c r="AE118"/>
  <c r="AX118"/>
  <c r="AX166"/>
  <c r="AE166"/>
  <c r="AX162"/>
  <c r="AE162"/>
  <c r="AE163"/>
  <c r="AX163"/>
  <c r="AU105"/>
  <c r="AB105"/>
  <c r="AS105"/>
  <c r="Z105"/>
  <c r="AQ105"/>
  <c r="X105"/>
  <c r="AU125"/>
  <c r="AB125"/>
  <c r="AS125"/>
  <c r="Z125"/>
  <c r="AQ125"/>
  <c r="X125"/>
  <c r="AU166"/>
  <c r="AB166"/>
  <c r="AS166"/>
  <c r="Z166"/>
  <c r="AQ166"/>
  <c r="X166"/>
  <c r="AU145"/>
  <c r="AB145"/>
  <c r="AS145"/>
  <c r="Z145"/>
  <c r="AW125"/>
  <c r="AW166"/>
  <c r="W80"/>
  <c r="O180"/>
  <c r="C106"/>
  <c r="W106" s="1"/>
  <c r="B107"/>
  <c r="E106"/>
  <c r="D106"/>
  <c r="F106"/>
  <c r="G106"/>
  <c r="H106"/>
  <c r="I106"/>
  <c r="J106"/>
  <c r="AX106" s="1"/>
  <c r="C126"/>
  <c r="W126" s="1"/>
  <c r="B127"/>
  <c r="D126"/>
  <c r="E126"/>
  <c r="F126"/>
  <c r="G126"/>
  <c r="H126"/>
  <c r="I126"/>
  <c r="J126"/>
  <c r="C167"/>
  <c r="W167" s="1"/>
  <c r="B168"/>
  <c r="D167"/>
  <c r="E167"/>
  <c r="F167"/>
  <c r="G167"/>
  <c r="H167"/>
  <c r="I167"/>
  <c r="J167"/>
  <c r="C146"/>
  <c r="W146" s="1"/>
  <c r="E146"/>
  <c r="D146"/>
  <c r="B147"/>
  <c r="F146"/>
  <c r="G146"/>
  <c r="H146"/>
  <c r="I146"/>
  <c r="J146"/>
  <c r="K167"/>
  <c r="M137"/>
  <c r="L139"/>
  <c r="L138"/>
  <c r="AY138" s="1"/>
  <c r="L140"/>
  <c r="L142"/>
  <c r="L144"/>
  <c r="L146"/>
  <c r="L141"/>
  <c r="L143"/>
  <c r="L145"/>
  <c r="L147"/>
  <c r="M96"/>
  <c r="L98"/>
  <c r="L100"/>
  <c r="L102"/>
  <c r="L104"/>
  <c r="L106"/>
  <c r="L97"/>
  <c r="AY97" s="1"/>
  <c r="L99"/>
  <c r="L101"/>
  <c r="L103"/>
  <c r="L105"/>
  <c r="L107"/>
  <c r="L117"/>
  <c r="AY117" s="1"/>
  <c r="L119"/>
  <c r="L121"/>
  <c r="L123"/>
  <c r="L125"/>
  <c r="L127"/>
  <c r="M116"/>
  <c r="L118"/>
  <c r="L120"/>
  <c r="L122"/>
  <c r="L124"/>
  <c r="L126"/>
  <c r="M158"/>
  <c r="L160"/>
  <c r="L162"/>
  <c r="L164"/>
  <c r="L166"/>
  <c r="L168"/>
  <c r="L159"/>
  <c r="AY159" s="1"/>
  <c r="L161"/>
  <c r="L163"/>
  <c r="L165"/>
  <c r="L167"/>
  <c r="B81"/>
  <c r="C81" s="1"/>
  <c r="B22"/>
  <c r="C22" s="1"/>
  <c r="C8" i="15"/>
  <c r="C7"/>
  <c r="C6"/>
  <c r="A30" i="4"/>
  <c r="O221" i="22" l="1"/>
  <c r="O219"/>
  <c r="O217"/>
  <c r="O213"/>
  <c r="O211"/>
  <c r="O209"/>
  <c r="O183"/>
  <c r="O181"/>
  <c r="O220"/>
  <c r="O218"/>
  <c r="O216"/>
  <c r="O212"/>
  <c r="O210"/>
  <c r="O184"/>
  <c r="O182"/>
  <c r="P12" i="31"/>
  <c r="AY165" i="22"/>
  <c r="AF165"/>
  <c r="AY161"/>
  <c r="AF161"/>
  <c r="AF168"/>
  <c r="AY164"/>
  <c r="AF164"/>
  <c r="AY160"/>
  <c r="AF160"/>
  <c r="AY126"/>
  <c r="AF126"/>
  <c r="AY122"/>
  <c r="AF122"/>
  <c r="AY118"/>
  <c r="AF118"/>
  <c r="AF127"/>
  <c r="AY123"/>
  <c r="AF123"/>
  <c r="AY119"/>
  <c r="AF119"/>
  <c r="AF107"/>
  <c r="AY103"/>
  <c r="AF103"/>
  <c r="AY99"/>
  <c r="AF99"/>
  <c r="AY106"/>
  <c r="AF106"/>
  <c r="AY102"/>
  <c r="AF102"/>
  <c r="AY98"/>
  <c r="AF98"/>
  <c r="AF147"/>
  <c r="AY143"/>
  <c r="AF143"/>
  <c r="AY146"/>
  <c r="AF146"/>
  <c r="AY142"/>
  <c r="AF142"/>
  <c r="AW146"/>
  <c r="AD146"/>
  <c r="AU146"/>
  <c r="AB146"/>
  <c r="AS146"/>
  <c r="Z146"/>
  <c r="AQ146"/>
  <c r="X146"/>
  <c r="AV167"/>
  <c r="AC167"/>
  <c r="AA167"/>
  <c r="AT167"/>
  <c r="AR167"/>
  <c r="Y167"/>
  <c r="AW126"/>
  <c r="AD126"/>
  <c r="AU126"/>
  <c r="AB126"/>
  <c r="AS126"/>
  <c r="Z126"/>
  <c r="AQ126"/>
  <c r="X126"/>
  <c r="AV106"/>
  <c r="AC106"/>
  <c r="AT106"/>
  <c r="AA106"/>
  <c r="AQ106"/>
  <c r="X106"/>
  <c r="AX146"/>
  <c r="AY167"/>
  <c r="AF167"/>
  <c r="AY163"/>
  <c r="AF163"/>
  <c r="AY166"/>
  <c r="AF166"/>
  <c r="AY162"/>
  <c r="AF162"/>
  <c r="AY124"/>
  <c r="AF124"/>
  <c r="AY120"/>
  <c r="AF120"/>
  <c r="AY125"/>
  <c r="AF125"/>
  <c r="AY121"/>
  <c r="AF121"/>
  <c r="AY105"/>
  <c r="AF105"/>
  <c r="AY101"/>
  <c r="AF101"/>
  <c r="AY104"/>
  <c r="AF104"/>
  <c r="AY100"/>
  <c r="AF100"/>
  <c r="AY145"/>
  <c r="AF145"/>
  <c r="AY141"/>
  <c r="AF141"/>
  <c r="AY144"/>
  <c r="AF144"/>
  <c r="AY140"/>
  <c r="AF140"/>
  <c r="AY139"/>
  <c r="AF139"/>
  <c r="AE167"/>
  <c r="AX167"/>
  <c r="AV146"/>
  <c r="AC146"/>
  <c r="AT146"/>
  <c r="AA146"/>
  <c r="AR146"/>
  <c r="Y146"/>
  <c r="AW167"/>
  <c r="AD167"/>
  <c r="AU167"/>
  <c r="AB167"/>
  <c r="AS167"/>
  <c r="Z167"/>
  <c r="AQ167"/>
  <c r="X167"/>
  <c r="AV126"/>
  <c r="AC126"/>
  <c r="AA126"/>
  <c r="AT126"/>
  <c r="AR126"/>
  <c r="Y126"/>
  <c r="AW106"/>
  <c r="AD106"/>
  <c r="AU106"/>
  <c r="AB106"/>
  <c r="AS106"/>
  <c r="Z106"/>
  <c r="AR106"/>
  <c r="Y106"/>
  <c r="AX126"/>
  <c r="W22"/>
  <c r="W81"/>
  <c r="P180"/>
  <c r="C147"/>
  <c r="W147" s="1"/>
  <c r="D147"/>
  <c r="B148"/>
  <c r="E147"/>
  <c r="F147"/>
  <c r="G147"/>
  <c r="H147"/>
  <c r="I147"/>
  <c r="J147"/>
  <c r="K147"/>
  <c r="AY147" s="1"/>
  <c r="D168"/>
  <c r="C168"/>
  <c r="W168" s="1"/>
  <c r="B169"/>
  <c r="E168"/>
  <c r="F168"/>
  <c r="G168"/>
  <c r="H168"/>
  <c r="I168"/>
  <c r="J168"/>
  <c r="K168"/>
  <c r="AY168" s="1"/>
  <c r="D127"/>
  <c r="C127"/>
  <c r="W127" s="1"/>
  <c r="B128"/>
  <c r="E127"/>
  <c r="F127"/>
  <c r="G127"/>
  <c r="H127"/>
  <c r="I127"/>
  <c r="J127"/>
  <c r="K127"/>
  <c r="AY127" s="1"/>
  <c r="D107"/>
  <c r="C107"/>
  <c r="W107" s="1"/>
  <c r="B108"/>
  <c r="E107"/>
  <c r="F107"/>
  <c r="G107"/>
  <c r="H107"/>
  <c r="I107"/>
  <c r="J107"/>
  <c r="K107"/>
  <c r="AY107" s="1"/>
  <c r="M159"/>
  <c r="AZ159" s="1"/>
  <c r="M161"/>
  <c r="M163"/>
  <c r="M165"/>
  <c r="M167"/>
  <c r="M169"/>
  <c r="N158"/>
  <c r="M160"/>
  <c r="M162"/>
  <c r="M164"/>
  <c r="M166"/>
  <c r="M168"/>
  <c r="N116"/>
  <c r="M118"/>
  <c r="M120"/>
  <c r="M122"/>
  <c r="M124"/>
  <c r="M126"/>
  <c r="M128"/>
  <c r="M117"/>
  <c r="AZ117" s="1"/>
  <c r="M119"/>
  <c r="M121"/>
  <c r="M123"/>
  <c r="M125"/>
  <c r="M127"/>
  <c r="M97"/>
  <c r="AZ97" s="1"/>
  <c r="M99"/>
  <c r="M101"/>
  <c r="M103"/>
  <c r="M105"/>
  <c r="M107"/>
  <c r="N96"/>
  <c r="M98"/>
  <c r="M100"/>
  <c r="M102"/>
  <c r="M104"/>
  <c r="M106"/>
  <c r="M108"/>
  <c r="M138"/>
  <c r="AZ138" s="1"/>
  <c r="M140"/>
  <c r="N137"/>
  <c r="M139"/>
  <c r="M141"/>
  <c r="M143"/>
  <c r="M145"/>
  <c r="M147"/>
  <c r="M142"/>
  <c r="M144"/>
  <c r="M146"/>
  <c r="M148"/>
  <c r="B82"/>
  <c r="C82" s="1"/>
  <c r="B23"/>
  <c r="C23" s="1"/>
  <c r="W23" s="1"/>
  <c r="P220" l="1"/>
  <c r="P218"/>
  <c r="P216"/>
  <c r="P212"/>
  <c r="P210"/>
  <c r="P184"/>
  <c r="P182"/>
  <c r="P221"/>
  <c r="P219"/>
  <c r="P217"/>
  <c r="P213"/>
  <c r="P211"/>
  <c r="P209"/>
  <c r="P183"/>
  <c r="P181"/>
  <c r="Q12" i="31"/>
  <c r="AZ146" i="22"/>
  <c r="AG146"/>
  <c r="AZ142"/>
  <c r="AG142"/>
  <c r="AZ145"/>
  <c r="AG145"/>
  <c r="AZ141"/>
  <c r="AG141"/>
  <c r="AZ106"/>
  <c r="AG106"/>
  <c r="AZ102"/>
  <c r="AG102"/>
  <c r="AZ98"/>
  <c r="AG98"/>
  <c r="AG107"/>
  <c r="AZ107"/>
  <c r="AZ103"/>
  <c r="AG103"/>
  <c r="AZ99"/>
  <c r="AG99"/>
  <c r="AZ127"/>
  <c r="AG127"/>
  <c r="AZ123"/>
  <c r="AG123"/>
  <c r="AZ119"/>
  <c r="AG119"/>
  <c r="AG128"/>
  <c r="AG124"/>
  <c r="AZ124"/>
  <c r="AG120"/>
  <c r="AZ120"/>
  <c r="AZ166"/>
  <c r="AG166"/>
  <c r="AZ162"/>
  <c r="AG162"/>
  <c r="AZ167"/>
  <c r="AG167"/>
  <c r="AZ163"/>
  <c r="AG163"/>
  <c r="AW107"/>
  <c r="AD107"/>
  <c r="AU107"/>
  <c r="AB107"/>
  <c r="AS107"/>
  <c r="Z107"/>
  <c r="AQ107"/>
  <c r="X107"/>
  <c r="AW127"/>
  <c r="AD127"/>
  <c r="AU127"/>
  <c r="AB127"/>
  <c r="AS127"/>
  <c r="Z127"/>
  <c r="AQ127"/>
  <c r="X127"/>
  <c r="AW168"/>
  <c r="AD168"/>
  <c r="AU168"/>
  <c r="AB168"/>
  <c r="AS168"/>
  <c r="Z168"/>
  <c r="AQ168"/>
  <c r="X168"/>
  <c r="AW147"/>
  <c r="AD147"/>
  <c r="AU147"/>
  <c r="AB147"/>
  <c r="AS147"/>
  <c r="Z147"/>
  <c r="AG148"/>
  <c r="AZ144"/>
  <c r="AG144"/>
  <c r="AG147"/>
  <c r="AZ147"/>
  <c r="AG143"/>
  <c r="AZ143"/>
  <c r="AZ139"/>
  <c r="AG139"/>
  <c r="AZ140"/>
  <c r="AG140"/>
  <c r="AG108"/>
  <c r="AZ104"/>
  <c r="AG104"/>
  <c r="AZ100"/>
  <c r="AG100"/>
  <c r="AZ105"/>
  <c r="AG105"/>
  <c r="AZ101"/>
  <c r="AG101"/>
  <c r="AZ125"/>
  <c r="AG125"/>
  <c r="AZ121"/>
  <c r="AG121"/>
  <c r="AZ126"/>
  <c r="AG126"/>
  <c r="AZ122"/>
  <c r="AG122"/>
  <c r="AZ118"/>
  <c r="AG118"/>
  <c r="AZ168"/>
  <c r="AG168"/>
  <c r="AZ164"/>
  <c r="AG164"/>
  <c r="AZ160"/>
  <c r="AG160"/>
  <c r="AG169"/>
  <c r="AG165"/>
  <c r="AZ165"/>
  <c r="AG161"/>
  <c r="AZ161"/>
  <c r="AX107"/>
  <c r="AE107"/>
  <c r="AC107"/>
  <c r="AV107"/>
  <c r="AT107"/>
  <c r="AA107"/>
  <c r="Y107"/>
  <c r="AR107"/>
  <c r="AX127"/>
  <c r="AE127"/>
  <c r="AV127"/>
  <c r="AC127"/>
  <c r="AT127"/>
  <c r="AA127"/>
  <c r="AR127"/>
  <c r="Y127"/>
  <c r="AX168"/>
  <c r="AE168"/>
  <c r="AV168"/>
  <c r="AC168"/>
  <c r="AT168"/>
  <c r="AA168"/>
  <c r="AR168"/>
  <c r="Y168"/>
  <c r="AX147"/>
  <c r="AE147"/>
  <c r="AC147"/>
  <c r="AV147"/>
  <c r="AT147"/>
  <c r="AA147"/>
  <c r="Y147"/>
  <c r="AR147"/>
  <c r="AQ147"/>
  <c r="X147"/>
  <c r="W82"/>
  <c r="Q180"/>
  <c r="C108"/>
  <c r="W108" s="1"/>
  <c r="B109"/>
  <c r="D108"/>
  <c r="E108"/>
  <c r="F108"/>
  <c r="G108"/>
  <c r="H108"/>
  <c r="I108"/>
  <c r="J108"/>
  <c r="K108"/>
  <c r="L108"/>
  <c r="AZ108" s="1"/>
  <c r="C128"/>
  <c r="W128" s="1"/>
  <c r="B129"/>
  <c r="D128"/>
  <c r="E128"/>
  <c r="F128"/>
  <c r="G128"/>
  <c r="H128"/>
  <c r="I128"/>
  <c r="J128"/>
  <c r="K128"/>
  <c r="L128"/>
  <c r="C169"/>
  <c r="W169" s="1"/>
  <c r="D169"/>
  <c r="B170"/>
  <c r="E169"/>
  <c r="F169"/>
  <c r="G169"/>
  <c r="H169"/>
  <c r="I169"/>
  <c r="J169"/>
  <c r="K169"/>
  <c r="L169"/>
  <c r="F148"/>
  <c r="D148"/>
  <c r="E148"/>
  <c r="C148"/>
  <c r="W148" s="1"/>
  <c r="B149"/>
  <c r="G148"/>
  <c r="H148"/>
  <c r="I148"/>
  <c r="J148"/>
  <c r="K148"/>
  <c r="L148"/>
  <c r="O137"/>
  <c r="N139"/>
  <c r="N138"/>
  <c r="BA138" s="1"/>
  <c r="N140"/>
  <c r="N142"/>
  <c r="N144"/>
  <c r="N146"/>
  <c r="N148"/>
  <c r="N141"/>
  <c r="N143"/>
  <c r="N145"/>
  <c r="N147"/>
  <c r="N149"/>
  <c r="O96"/>
  <c r="N98"/>
  <c r="N100"/>
  <c r="N102"/>
  <c r="N104"/>
  <c r="N106"/>
  <c r="N108"/>
  <c r="N97"/>
  <c r="BA97" s="1"/>
  <c r="N99"/>
  <c r="N101"/>
  <c r="N103"/>
  <c r="N105"/>
  <c r="N107"/>
  <c r="N109"/>
  <c r="N117"/>
  <c r="BA117" s="1"/>
  <c r="N119"/>
  <c r="N121"/>
  <c r="N123"/>
  <c r="N125"/>
  <c r="N127"/>
  <c r="N129"/>
  <c r="O116"/>
  <c r="N118"/>
  <c r="N120"/>
  <c r="N122"/>
  <c r="N124"/>
  <c r="N126"/>
  <c r="N128"/>
  <c r="O158"/>
  <c r="N160"/>
  <c r="N162"/>
  <c r="N164"/>
  <c r="N166"/>
  <c r="N168"/>
  <c r="N170"/>
  <c r="N159"/>
  <c r="BA159" s="1"/>
  <c r="N161"/>
  <c r="N163"/>
  <c r="N165"/>
  <c r="N167"/>
  <c r="N169"/>
  <c r="B83"/>
  <c r="C83" s="1"/>
  <c r="B24"/>
  <c r="C24" s="1"/>
  <c r="N1" i="4"/>
  <c r="Q221" i="22" l="1"/>
  <c r="Q219"/>
  <c r="Q217"/>
  <c r="Q213"/>
  <c r="Q211"/>
  <c r="Q209"/>
  <c r="Q183"/>
  <c r="Q181"/>
  <c r="Q220"/>
  <c r="Q218"/>
  <c r="Q216"/>
  <c r="Q212"/>
  <c r="Q210"/>
  <c r="Q184"/>
  <c r="Q182"/>
  <c r="R12" i="31"/>
  <c r="BA169" i="22"/>
  <c r="AH169"/>
  <c r="BA165"/>
  <c r="AH165"/>
  <c r="BA161"/>
  <c r="AH161"/>
  <c r="AH170"/>
  <c r="BA166"/>
  <c r="AH166"/>
  <c r="BA162"/>
  <c r="AH162"/>
  <c r="BA126"/>
  <c r="AH126"/>
  <c r="BA122"/>
  <c r="AH122"/>
  <c r="BA118"/>
  <c r="AH118"/>
  <c r="AH129"/>
  <c r="BA125"/>
  <c r="AH125"/>
  <c r="BA121"/>
  <c r="AH121"/>
  <c r="BA107"/>
  <c r="AH107"/>
  <c r="BA103"/>
  <c r="AH103"/>
  <c r="BA99"/>
  <c r="AH99"/>
  <c r="BA108"/>
  <c r="AH108"/>
  <c r="BA104"/>
  <c r="AH104"/>
  <c r="BA100"/>
  <c r="AH100"/>
  <c r="BA147"/>
  <c r="AH147"/>
  <c r="BA143"/>
  <c r="AH143"/>
  <c r="BA148"/>
  <c r="AH148"/>
  <c r="BA144"/>
  <c r="AH144"/>
  <c r="BA140"/>
  <c r="AH140"/>
  <c r="BA139"/>
  <c r="AH139"/>
  <c r="AY148"/>
  <c r="AF148"/>
  <c r="AW148"/>
  <c r="AD148"/>
  <c r="AU148"/>
  <c r="AB148"/>
  <c r="AR148"/>
  <c r="Y148"/>
  <c r="AS148"/>
  <c r="Z148"/>
  <c r="AX169"/>
  <c r="AE169"/>
  <c r="AC169"/>
  <c r="AV169"/>
  <c r="AT169"/>
  <c r="AA169"/>
  <c r="Y169"/>
  <c r="AR169"/>
  <c r="AQ169"/>
  <c r="X169"/>
  <c r="AY128"/>
  <c r="AF128"/>
  <c r="AW128"/>
  <c r="AD128"/>
  <c r="AU128"/>
  <c r="AB128"/>
  <c r="AS128"/>
  <c r="Z128"/>
  <c r="AQ128"/>
  <c r="X128"/>
  <c r="AX108"/>
  <c r="AE108"/>
  <c r="AV108"/>
  <c r="AC108"/>
  <c r="AT108"/>
  <c r="AA108"/>
  <c r="AR108"/>
  <c r="Y108"/>
  <c r="AZ148"/>
  <c r="AZ128"/>
  <c r="BA167"/>
  <c r="AH167"/>
  <c r="BA163"/>
  <c r="AH163"/>
  <c r="BA168"/>
  <c r="AH168"/>
  <c r="BA164"/>
  <c r="AH164"/>
  <c r="BA160"/>
  <c r="AH160"/>
  <c r="BA128"/>
  <c r="AH128"/>
  <c r="BA124"/>
  <c r="AH124"/>
  <c r="BA120"/>
  <c r="AH120"/>
  <c r="BA127"/>
  <c r="AH127"/>
  <c r="BA123"/>
  <c r="AH123"/>
  <c r="BA119"/>
  <c r="AH119"/>
  <c r="AH109"/>
  <c r="BA105"/>
  <c r="AH105"/>
  <c r="BA101"/>
  <c r="AH101"/>
  <c r="BA106"/>
  <c r="AH106"/>
  <c r="BA102"/>
  <c r="AH102"/>
  <c r="BA98"/>
  <c r="AH98"/>
  <c r="AH149"/>
  <c r="BA145"/>
  <c r="AH145"/>
  <c r="BA141"/>
  <c r="AH141"/>
  <c r="BA146"/>
  <c r="AH146"/>
  <c r="BA142"/>
  <c r="AH142"/>
  <c r="AX148"/>
  <c r="AE148"/>
  <c r="AV148"/>
  <c r="AC148"/>
  <c r="AT148"/>
  <c r="AA148"/>
  <c r="AQ148"/>
  <c r="X148"/>
  <c r="AY169"/>
  <c r="AF169"/>
  <c r="AW169"/>
  <c r="AD169"/>
  <c r="AU169"/>
  <c r="AB169"/>
  <c r="AS169"/>
  <c r="Z169"/>
  <c r="AX128"/>
  <c r="AE128"/>
  <c r="AV128"/>
  <c r="AC128"/>
  <c r="AT128"/>
  <c r="AA128"/>
  <c r="AR128"/>
  <c r="Y128"/>
  <c r="AY108"/>
  <c r="AF108"/>
  <c r="AW108"/>
  <c r="AD108"/>
  <c r="AU108"/>
  <c r="AB108"/>
  <c r="AS108"/>
  <c r="Z108"/>
  <c r="AQ108"/>
  <c r="X108"/>
  <c r="AZ169"/>
  <c r="W24"/>
  <c r="W83"/>
  <c r="R180"/>
  <c r="F149"/>
  <c r="G149"/>
  <c r="E149"/>
  <c r="D149"/>
  <c r="C149"/>
  <c r="W149" s="1"/>
  <c r="B150"/>
  <c r="H149"/>
  <c r="I149"/>
  <c r="J149"/>
  <c r="K149"/>
  <c r="L149"/>
  <c r="M149"/>
  <c r="C170"/>
  <c r="W170" s="1"/>
  <c r="B171"/>
  <c r="D170"/>
  <c r="E170"/>
  <c r="F170"/>
  <c r="G170"/>
  <c r="H170"/>
  <c r="I170"/>
  <c r="J170"/>
  <c r="K170"/>
  <c r="L170"/>
  <c r="M170"/>
  <c r="D129"/>
  <c r="C129"/>
  <c r="W129" s="1"/>
  <c r="B130"/>
  <c r="E129"/>
  <c r="F129"/>
  <c r="G129"/>
  <c r="H129"/>
  <c r="I129"/>
  <c r="J129"/>
  <c r="K129"/>
  <c r="L129"/>
  <c r="M129"/>
  <c r="D109"/>
  <c r="C109"/>
  <c r="W109" s="1"/>
  <c r="B110"/>
  <c r="E109"/>
  <c r="F109"/>
  <c r="G109"/>
  <c r="H109"/>
  <c r="I109"/>
  <c r="J109"/>
  <c r="K109"/>
  <c r="L109"/>
  <c r="M109"/>
  <c r="O159"/>
  <c r="BB159" s="1"/>
  <c r="O161"/>
  <c r="O163"/>
  <c r="O165"/>
  <c r="O167"/>
  <c r="O169"/>
  <c r="O171"/>
  <c r="P158"/>
  <c r="O160"/>
  <c r="O162"/>
  <c r="O164"/>
  <c r="O166"/>
  <c r="O168"/>
  <c r="O170"/>
  <c r="P116"/>
  <c r="O118"/>
  <c r="O120"/>
  <c r="O122"/>
  <c r="O124"/>
  <c r="O126"/>
  <c r="O128"/>
  <c r="O130"/>
  <c r="O117"/>
  <c r="BB117" s="1"/>
  <c r="O119"/>
  <c r="O121"/>
  <c r="O123"/>
  <c r="O125"/>
  <c r="O127"/>
  <c r="O129"/>
  <c r="O97"/>
  <c r="BB97" s="1"/>
  <c r="O99"/>
  <c r="O101"/>
  <c r="O103"/>
  <c r="O105"/>
  <c r="O107"/>
  <c r="O109"/>
  <c r="P96"/>
  <c r="O98"/>
  <c r="O100"/>
  <c r="O102"/>
  <c r="O104"/>
  <c r="O106"/>
  <c r="O108"/>
  <c r="O110"/>
  <c r="O138"/>
  <c r="BB138" s="1"/>
  <c r="O140"/>
  <c r="P137"/>
  <c r="O139"/>
  <c r="O141"/>
  <c r="O143"/>
  <c r="O145"/>
  <c r="O147"/>
  <c r="O149"/>
  <c r="O142"/>
  <c r="O144"/>
  <c r="O146"/>
  <c r="O148"/>
  <c r="O150"/>
  <c r="B84"/>
  <c r="C84" s="1"/>
  <c r="B25"/>
  <c r="B33"/>
  <c r="C52"/>
  <c r="B53"/>
  <c r="D51"/>
  <c r="E51" s="1"/>
  <c r="F51" s="1"/>
  <c r="G51" s="1"/>
  <c r="H51" s="1"/>
  <c r="I51" s="1"/>
  <c r="J51" s="1"/>
  <c r="K51" s="1"/>
  <c r="L51" s="1"/>
  <c r="M51" s="1"/>
  <c r="N51" s="1"/>
  <c r="O51" s="1"/>
  <c r="P51" s="1"/>
  <c r="Q51" s="1"/>
  <c r="R51" s="1"/>
  <c r="D31"/>
  <c r="D280" l="1"/>
  <c r="D281"/>
  <c r="D282"/>
  <c r="D283"/>
  <c r="D284"/>
  <c r="D285"/>
  <c r="R220"/>
  <c r="R218"/>
  <c r="R216"/>
  <c r="R212"/>
  <c r="R210"/>
  <c r="R184"/>
  <c r="R182"/>
  <c r="R221"/>
  <c r="R219"/>
  <c r="R217"/>
  <c r="R213"/>
  <c r="R211"/>
  <c r="R209"/>
  <c r="R183"/>
  <c r="R181"/>
  <c r="AI150"/>
  <c r="BB146"/>
  <c r="AI146"/>
  <c r="BB142"/>
  <c r="AI142"/>
  <c r="BB147"/>
  <c r="AI147"/>
  <c r="BB143"/>
  <c r="AI143"/>
  <c r="BB139"/>
  <c r="AI139"/>
  <c r="BB140"/>
  <c r="AI140"/>
  <c r="AI110"/>
  <c r="BB106"/>
  <c r="AI106"/>
  <c r="BB102"/>
  <c r="AI102"/>
  <c r="BB98"/>
  <c r="AI98"/>
  <c r="AI109"/>
  <c r="BB109"/>
  <c r="AI105"/>
  <c r="BB105"/>
  <c r="BB101"/>
  <c r="AI101"/>
  <c r="BB127"/>
  <c r="AI127"/>
  <c r="BB123"/>
  <c r="AI123"/>
  <c r="BB119"/>
  <c r="AI119"/>
  <c r="AI130"/>
  <c r="AI126"/>
  <c r="BB126"/>
  <c r="AI122"/>
  <c r="BB122"/>
  <c r="AI118"/>
  <c r="BB118"/>
  <c r="BB170"/>
  <c r="AI170"/>
  <c r="BB166"/>
  <c r="AI166"/>
  <c r="BB162"/>
  <c r="AI162"/>
  <c r="BB169"/>
  <c r="AI169"/>
  <c r="BB165"/>
  <c r="AI165"/>
  <c r="BB161"/>
  <c r="AI161"/>
  <c r="AZ109"/>
  <c r="AG109"/>
  <c r="AE109"/>
  <c r="AX109"/>
  <c r="AV109"/>
  <c r="AC109"/>
  <c r="AA109"/>
  <c r="AT109"/>
  <c r="AR109"/>
  <c r="Y109"/>
  <c r="AZ129"/>
  <c r="AG129"/>
  <c r="AX129"/>
  <c r="AE129"/>
  <c r="AC129"/>
  <c r="AV129"/>
  <c r="AT129"/>
  <c r="AA129"/>
  <c r="AR129"/>
  <c r="Y129"/>
  <c r="AZ170"/>
  <c r="AG170"/>
  <c r="AX170"/>
  <c r="AE170"/>
  <c r="AV170"/>
  <c r="AC170"/>
  <c r="AT170"/>
  <c r="AA170"/>
  <c r="AR170"/>
  <c r="Y170"/>
  <c r="AZ149"/>
  <c r="AG149"/>
  <c r="AE149"/>
  <c r="AX149"/>
  <c r="AV149"/>
  <c r="AC149"/>
  <c r="AQ149"/>
  <c r="X149"/>
  <c r="AA149"/>
  <c r="AT149"/>
  <c r="BA149"/>
  <c r="BA109"/>
  <c r="BA129"/>
  <c r="BA170"/>
  <c r="W33"/>
  <c r="BB148"/>
  <c r="AI148"/>
  <c r="BB144"/>
  <c r="AI144"/>
  <c r="AI149"/>
  <c r="BB149"/>
  <c r="AI145"/>
  <c r="BB145"/>
  <c r="BB141"/>
  <c r="AI141"/>
  <c r="BB108"/>
  <c r="AI108"/>
  <c r="BB104"/>
  <c r="AI104"/>
  <c r="BB100"/>
  <c r="AI100"/>
  <c r="BB107"/>
  <c r="AI107"/>
  <c r="BB103"/>
  <c r="AI103"/>
  <c r="BB99"/>
  <c r="AI99"/>
  <c r="BB129"/>
  <c r="AI129"/>
  <c r="BB125"/>
  <c r="AI125"/>
  <c r="BB121"/>
  <c r="AI121"/>
  <c r="BB128"/>
  <c r="AI128"/>
  <c r="BB124"/>
  <c r="AI124"/>
  <c r="BB120"/>
  <c r="AI120"/>
  <c r="BB168"/>
  <c r="AI168"/>
  <c r="BB164"/>
  <c r="AI164"/>
  <c r="BB160"/>
  <c r="AI160"/>
  <c r="AI171"/>
  <c r="AI167"/>
  <c r="BB167"/>
  <c r="AI163"/>
  <c r="BB163"/>
  <c r="AY109"/>
  <c r="AF109"/>
  <c r="AW109"/>
  <c r="AD109"/>
  <c r="AU109"/>
  <c r="AB109"/>
  <c r="AS109"/>
  <c r="Z109"/>
  <c r="AQ109"/>
  <c r="X109"/>
  <c r="AY129"/>
  <c r="AF129"/>
  <c r="AW129"/>
  <c r="AD129"/>
  <c r="AU129"/>
  <c r="AB129"/>
  <c r="AS129"/>
  <c r="Z129"/>
  <c r="AQ129"/>
  <c r="X129"/>
  <c r="AY170"/>
  <c r="AF170"/>
  <c r="AW170"/>
  <c r="AD170"/>
  <c r="AU170"/>
  <c r="AB170"/>
  <c r="AS170"/>
  <c r="Z170"/>
  <c r="AQ170"/>
  <c r="X170"/>
  <c r="AY149"/>
  <c r="AF149"/>
  <c r="AW149"/>
  <c r="AD149"/>
  <c r="AU149"/>
  <c r="AB149"/>
  <c r="AR149"/>
  <c r="Y149"/>
  <c r="AS149"/>
  <c r="Z149"/>
  <c r="W84"/>
  <c r="W25"/>
  <c r="C110"/>
  <c r="W110" s="1"/>
  <c r="D110"/>
  <c r="B111"/>
  <c r="E110"/>
  <c r="F110"/>
  <c r="G110"/>
  <c r="H110"/>
  <c r="I110"/>
  <c r="J110"/>
  <c r="K110"/>
  <c r="L110"/>
  <c r="M110"/>
  <c r="N110"/>
  <c r="C130"/>
  <c r="W130" s="1"/>
  <c r="B131"/>
  <c r="D130"/>
  <c r="E130"/>
  <c r="F130"/>
  <c r="G130"/>
  <c r="H130"/>
  <c r="I130"/>
  <c r="J130"/>
  <c r="K130"/>
  <c r="L130"/>
  <c r="M130"/>
  <c r="N130"/>
  <c r="BB130" s="1"/>
  <c r="C171"/>
  <c r="W171" s="1"/>
  <c r="B172"/>
  <c r="D171"/>
  <c r="E171"/>
  <c r="F171"/>
  <c r="G171"/>
  <c r="H171"/>
  <c r="I171"/>
  <c r="J171"/>
  <c r="K171"/>
  <c r="L171"/>
  <c r="M171"/>
  <c r="N171"/>
  <c r="D150"/>
  <c r="E150"/>
  <c r="F150"/>
  <c r="H150"/>
  <c r="G150"/>
  <c r="C150"/>
  <c r="W150" s="1"/>
  <c r="B151"/>
  <c r="I150"/>
  <c r="J150"/>
  <c r="K150"/>
  <c r="L150"/>
  <c r="M150"/>
  <c r="N150"/>
  <c r="BB150" s="1"/>
  <c r="Q137"/>
  <c r="P139"/>
  <c r="P138"/>
  <c r="BC138" s="1"/>
  <c r="P140"/>
  <c r="P142"/>
  <c r="P144"/>
  <c r="P146"/>
  <c r="P148"/>
  <c r="P150"/>
  <c r="P141"/>
  <c r="P143"/>
  <c r="P145"/>
  <c r="P147"/>
  <c r="P149"/>
  <c r="P151"/>
  <c r="Q96"/>
  <c r="P98"/>
  <c r="P100"/>
  <c r="P102"/>
  <c r="P104"/>
  <c r="P106"/>
  <c r="P108"/>
  <c r="P110"/>
  <c r="P97"/>
  <c r="BC97" s="1"/>
  <c r="P99"/>
  <c r="P101"/>
  <c r="P103"/>
  <c r="P105"/>
  <c r="P107"/>
  <c r="P109"/>
  <c r="P111"/>
  <c r="P117"/>
  <c r="BC117" s="1"/>
  <c r="P119"/>
  <c r="P121"/>
  <c r="P123"/>
  <c r="P125"/>
  <c r="P127"/>
  <c r="P129"/>
  <c r="P131"/>
  <c r="Q116"/>
  <c r="P118"/>
  <c r="P120"/>
  <c r="P122"/>
  <c r="P124"/>
  <c r="P126"/>
  <c r="P128"/>
  <c r="P130"/>
  <c r="Q158"/>
  <c r="P160"/>
  <c r="P162"/>
  <c r="P164"/>
  <c r="P166"/>
  <c r="P168"/>
  <c r="P170"/>
  <c r="P172"/>
  <c r="P159"/>
  <c r="BC159" s="1"/>
  <c r="P161"/>
  <c r="P163"/>
  <c r="P165"/>
  <c r="P167"/>
  <c r="P169"/>
  <c r="P171"/>
  <c r="D84"/>
  <c r="D83"/>
  <c r="D82"/>
  <c r="D81"/>
  <c r="D80"/>
  <c r="D79"/>
  <c r="D78"/>
  <c r="D77"/>
  <c r="D76"/>
  <c r="D75"/>
  <c r="D74"/>
  <c r="D73"/>
  <c r="D72"/>
  <c r="B85"/>
  <c r="C85" s="1"/>
  <c r="W85" s="1"/>
  <c r="E31"/>
  <c r="D25"/>
  <c r="AQ25" s="1"/>
  <c r="D24"/>
  <c r="D23"/>
  <c r="D22"/>
  <c r="D21"/>
  <c r="D20"/>
  <c r="D19"/>
  <c r="D18"/>
  <c r="D17"/>
  <c r="D16"/>
  <c r="D15"/>
  <c r="D14"/>
  <c r="D13"/>
  <c r="D12"/>
  <c r="B26"/>
  <c r="D52"/>
  <c r="AQ52" s="1"/>
  <c r="B34"/>
  <c r="AQ33"/>
  <c r="D34"/>
  <c r="E34"/>
  <c r="E52"/>
  <c r="D53"/>
  <c r="C53"/>
  <c r="B54"/>
  <c r="E33" l="1"/>
  <c r="E281"/>
  <c r="E280"/>
  <c r="E282"/>
  <c r="E283"/>
  <c r="E284"/>
  <c r="E285"/>
  <c r="E53"/>
  <c r="Y53" s="1"/>
  <c r="E32"/>
  <c r="AR32" s="1"/>
  <c r="AQ53"/>
  <c r="AR34"/>
  <c r="X33"/>
  <c r="AQ32"/>
  <c r="X13"/>
  <c r="AQ12"/>
  <c r="X15"/>
  <c r="AQ14"/>
  <c r="X17"/>
  <c r="AQ16"/>
  <c r="X19"/>
  <c r="AQ18"/>
  <c r="X21"/>
  <c r="AQ20"/>
  <c r="X23"/>
  <c r="AQ22"/>
  <c r="X25"/>
  <c r="AQ24"/>
  <c r="X73"/>
  <c r="AQ72"/>
  <c r="X75"/>
  <c r="AQ74"/>
  <c r="X77"/>
  <c r="AQ76"/>
  <c r="X79"/>
  <c r="AQ78"/>
  <c r="X81"/>
  <c r="AQ80"/>
  <c r="X83"/>
  <c r="AQ82"/>
  <c r="BC169"/>
  <c r="AJ169"/>
  <c r="BC165"/>
  <c r="AJ165"/>
  <c r="BC161"/>
  <c r="AJ161"/>
  <c r="AJ172"/>
  <c r="BC168"/>
  <c r="AJ168"/>
  <c r="BC164"/>
  <c r="AJ164"/>
  <c r="BC160"/>
  <c r="AJ160"/>
  <c r="BC130"/>
  <c r="AJ130"/>
  <c r="BC126"/>
  <c r="AJ126"/>
  <c r="BC122"/>
  <c r="AJ122"/>
  <c r="BC118"/>
  <c r="AJ118"/>
  <c r="AJ131"/>
  <c r="BC127"/>
  <c r="AJ127"/>
  <c r="BC123"/>
  <c r="AJ123"/>
  <c r="BC119"/>
  <c r="AJ119"/>
  <c r="AJ111"/>
  <c r="BC107"/>
  <c r="AJ107"/>
  <c r="BC103"/>
  <c r="AJ103"/>
  <c r="BC99"/>
  <c r="AJ99"/>
  <c r="BC110"/>
  <c r="AJ110"/>
  <c r="BC106"/>
  <c r="AJ106"/>
  <c r="BC102"/>
  <c r="AJ102"/>
  <c r="BC98"/>
  <c r="AJ98"/>
  <c r="AJ151"/>
  <c r="BC147"/>
  <c r="AJ147"/>
  <c r="BC143"/>
  <c r="AJ143"/>
  <c r="BC150"/>
  <c r="AJ150"/>
  <c r="BC146"/>
  <c r="AJ146"/>
  <c r="BC142"/>
  <c r="AJ142"/>
  <c r="AZ150"/>
  <c r="AG150"/>
  <c r="AX150"/>
  <c r="AE150"/>
  <c r="AV150"/>
  <c r="AC150"/>
  <c r="AU150"/>
  <c r="AB150"/>
  <c r="AR150"/>
  <c r="Y150"/>
  <c r="BA171"/>
  <c r="AH171"/>
  <c r="AY171"/>
  <c r="AF171"/>
  <c r="AW171"/>
  <c r="AD171"/>
  <c r="AU171"/>
  <c r="AB171"/>
  <c r="AS171"/>
  <c r="Z171"/>
  <c r="AQ171"/>
  <c r="X171"/>
  <c r="AZ130"/>
  <c r="AG130"/>
  <c r="AX130"/>
  <c r="AE130"/>
  <c r="AV130"/>
  <c r="AC130"/>
  <c r="AT130"/>
  <c r="AA130"/>
  <c r="AR130"/>
  <c r="Y130"/>
  <c r="BA110"/>
  <c r="AH110"/>
  <c r="AY110"/>
  <c r="AF110"/>
  <c r="AW110"/>
  <c r="AD110"/>
  <c r="AU110"/>
  <c r="AB110"/>
  <c r="AS110"/>
  <c r="Z110"/>
  <c r="BB171"/>
  <c r="BB110"/>
  <c r="Y33"/>
  <c r="Y34"/>
  <c r="AR33"/>
  <c r="X34"/>
  <c r="AR52"/>
  <c r="X53"/>
  <c r="X14"/>
  <c r="AQ13"/>
  <c r="X16"/>
  <c r="AQ15"/>
  <c r="X18"/>
  <c r="AQ17"/>
  <c r="X20"/>
  <c r="AQ19"/>
  <c r="X22"/>
  <c r="AQ21"/>
  <c r="X24"/>
  <c r="AQ23"/>
  <c r="X74"/>
  <c r="AQ73"/>
  <c r="X76"/>
  <c r="AQ75"/>
  <c r="X78"/>
  <c r="AQ77"/>
  <c r="X80"/>
  <c r="AQ79"/>
  <c r="X82"/>
  <c r="AQ81"/>
  <c r="X84"/>
  <c r="AQ83"/>
  <c r="BC171"/>
  <c r="AJ171"/>
  <c r="BC167"/>
  <c r="AJ167"/>
  <c r="BC163"/>
  <c r="AJ163"/>
  <c r="BC170"/>
  <c r="AJ170"/>
  <c r="BC166"/>
  <c r="AJ166"/>
  <c r="BC162"/>
  <c r="AJ162"/>
  <c r="BC128"/>
  <c r="AJ128"/>
  <c r="BC124"/>
  <c r="AJ124"/>
  <c r="BC120"/>
  <c r="AJ120"/>
  <c r="BC129"/>
  <c r="AJ129"/>
  <c r="BC125"/>
  <c r="AJ125"/>
  <c r="BC121"/>
  <c r="AJ121"/>
  <c r="BC109"/>
  <c r="AJ109"/>
  <c r="BC105"/>
  <c r="AJ105"/>
  <c r="BC101"/>
  <c r="AJ101"/>
  <c r="BC108"/>
  <c r="AJ108"/>
  <c r="BC104"/>
  <c r="AJ104"/>
  <c r="BC100"/>
  <c r="AJ100"/>
  <c r="BC149"/>
  <c r="AJ149"/>
  <c r="BC145"/>
  <c r="AJ145"/>
  <c r="BC141"/>
  <c r="AJ141"/>
  <c r="BC148"/>
  <c r="AJ148"/>
  <c r="BC144"/>
  <c r="AJ144"/>
  <c r="BC140"/>
  <c r="AJ140"/>
  <c r="BC139"/>
  <c r="AJ139"/>
  <c r="BA150"/>
  <c r="AH150"/>
  <c r="AY150"/>
  <c r="AF150"/>
  <c r="AW150"/>
  <c r="AD150"/>
  <c r="AT150"/>
  <c r="AA150"/>
  <c r="AS150"/>
  <c r="Z150"/>
  <c r="AQ150"/>
  <c r="X150"/>
  <c r="AZ171"/>
  <c r="AG171"/>
  <c r="AE171"/>
  <c r="AX171"/>
  <c r="AV171"/>
  <c r="AC171"/>
  <c r="AA171"/>
  <c r="AT171"/>
  <c r="AR171"/>
  <c r="Y171"/>
  <c r="BA130"/>
  <c r="AH130"/>
  <c r="AY130"/>
  <c r="AF130"/>
  <c r="AW130"/>
  <c r="AD130"/>
  <c r="AU130"/>
  <c r="AB130"/>
  <c r="AS130"/>
  <c r="Z130"/>
  <c r="AQ130"/>
  <c r="X130"/>
  <c r="AZ110"/>
  <c r="AG110"/>
  <c r="AX110"/>
  <c r="AE110"/>
  <c r="AV110"/>
  <c r="AC110"/>
  <c r="AT110"/>
  <c r="AA110"/>
  <c r="AR110"/>
  <c r="Y110"/>
  <c r="AQ110"/>
  <c r="X110"/>
  <c r="AQ84"/>
  <c r="W26"/>
  <c r="W53"/>
  <c r="D172"/>
  <c r="C172"/>
  <c r="W172" s="1"/>
  <c r="B173"/>
  <c r="Q173" s="1"/>
  <c r="E172"/>
  <c r="F172"/>
  <c r="G172"/>
  <c r="H172"/>
  <c r="I172"/>
  <c r="J172"/>
  <c r="K172"/>
  <c r="L172"/>
  <c r="M172"/>
  <c r="N172"/>
  <c r="O172"/>
  <c r="BC172" s="1"/>
  <c r="H151"/>
  <c r="I151"/>
  <c r="E151"/>
  <c r="D151"/>
  <c r="G151"/>
  <c r="C151"/>
  <c r="W151" s="1"/>
  <c r="B152"/>
  <c r="Q152" s="1"/>
  <c r="F151"/>
  <c r="J151"/>
  <c r="K151"/>
  <c r="L151"/>
  <c r="M151"/>
  <c r="N151"/>
  <c r="O151"/>
  <c r="BC151" s="1"/>
  <c r="D131"/>
  <c r="C131"/>
  <c r="W131" s="1"/>
  <c r="E131"/>
  <c r="F131"/>
  <c r="G131"/>
  <c r="H131"/>
  <c r="I131"/>
  <c r="J131"/>
  <c r="K131"/>
  <c r="L131"/>
  <c r="M131"/>
  <c r="N131"/>
  <c r="O131"/>
  <c r="C111"/>
  <c r="W111" s="1"/>
  <c r="D111"/>
  <c r="E111"/>
  <c r="F111"/>
  <c r="G111"/>
  <c r="H111"/>
  <c r="I111"/>
  <c r="J111"/>
  <c r="K111"/>
  <c r="L111"/>
  <c r="M111"/>
  <c r="N111"/>
  <c r="O111"/>
  <c r="BC111" s="1"/>
  <c r="Q159"/>
  <c r="BD159" s="1"/>
  <c r="Q161"/>
  <c r="Q163"/>
  <c r="Q165"/>
  <c r="Q167"/>
  <c r="Q169"/>
  <c r="Q171"/>
  <c r="R158"/>
  <c r="Q160"/>
  <c r="Q162"/>
  <c r="Q164"/>
  <c r="Q166"/>
  <c r="Q168"/>
  <c r="Q170"/>
  <c r="Q172"/>
  <c r="R116"/>
  <c r="Q118"/>
  <c r="Q120"/>
  <c r="Q122"/>
  <c r="Q124"/>
  <c r="Q126"/>
  <c r="Q128"/>
  <c r="Q130"/>
  <c r="Q117"/>
  <c r="BD117" s="1"/>
  <c r="Q119"/>
  <c r="Q121"/>
  <c r="Q123"/>
  <c r="Q125"/>
  <c r="Q127"/>
  <c r="Q129"/>
  <c r="Q131"/>
  <c r="Q97"/>
  <c r="BD97" s="1"/>
  <c r="Q99"/>
  <c r="Q101"/>
  <c r="Q103"/>
  <c r="Q105"/>
  <c r="Q107"/>
  <c r="Q109"/>
  <c r="Q111"/>
  <c r="R96"/>
  <c r="Q98"/>
  <c r="Q100"/>
  <c r="Q102"/>
  <c r="Q104"/>
  <c r="Q106"/>
  <c r="Q108"/>
  <c r="Q110"/>
  <c r="Q138"/>
  <c r="BD138" s="1"/>
  <c r="Q140"/>
  <c r="R137"/>
  <c r="Q139"/>
  <c r="Q141"/>
  <c r="Q143"/>
  <c r="Q145"/>
  <c r="Q147"/>
  <c r="Q149"/>
  <c r="Q151"/>
  <c r="Q142"/>
  <c r="Q144"/>
  <c r="Q146"/>
  <c r="Q148"/>
  <c r="Q150"/>
  <c r="E85"/>
  <c r="E84"/>
  <c r="AR84" s="1"/>
  <c r="E83"/>
  <c r="E82"/>
  <c r="E81"/>
  <c r="E80"/>
  <c r="AR80" s="1"/>
  <c r="E79"/>
  <c r="E78"/>
  <c r="E77"/>
  <c r="E76"/>
  <c r="AR76" s="1"/>
  <c r="E75"/>
  <c r="E74"/>
  <c r="E73"/>
  <c r="E72"/>
  <c r="AR72" s="1"/>
  <c r="D85"/>
  <c r="B86"/>
  <c r="F31"/>
  <c r="E26"/>
  <c r="E25"/>
  <c r="E24"/>
  <c r="E23"/>
  <c r="E22"/>
  <c r="AR22" s="1"/>
  <c r="E21"/>
  <c r="E20"/>
  <c r="E19"/>
  <c r="E18"/>
  <c r="AR18" s="1"/>
  <c r="E17"/>
  <c r="E16"/>
  <c r="E15"/>
  <c r="E14"/>
  <c r="AR14" s="1"/>
  <c r="E13"/>
  <c r="E12"/>
  <c r="D26"/>
  <c r="B35"/>
  <c r="C34"/>
  <c r="E54"/>
  <c r="C54"/>
  <c r="D54"/>
  <c r="B55"/>
  <c r="F54" l="1"/>
  <c r="F280"/>
  <c r="F281"/>
  <c r="F282"/>
  <c r="F283"/>
  <c r="F284"/>
  <c r="F285"/>
  <c r="AR26"/>
  <c r="AR53"/>
  <c r="AQ54"/>
  <c r="AQ34"/>
  <c r="W34"/>
  <c r="Y14"/>
  <c r="Y16"/>
  <c r="Y18"/>
  <c r="Y20"/>
  <c r="Y22"/>
  <c r="Y24"/>
  <c r="Y26"/>
  <c r="AR85"/>
  <c r="Y74"/>
  <c r="Y76"/>
  <c r="Y78"/>
  <c r="Y80"/>
  <c r="Y82"/>
  <c r="Y84"/>
  <c r="BD150"/>
  <c r="AK150"/>
  <c r="BD146"/>
  <c r="AK146"/>
  <c r="BD142"/>
  <c r="AK142"/>
  <c r="BD149"/>
  <c r="AK149"/>
  <c r="BD145"/>
  <c r="AK145"/>
  <c r="BD141"/>
  <c r="AK141"/>
  <c r="BD108"/>
  <c r="AK108"/>
  <c r="BD104"/>
  <c r="AK104"/>
  <c r="BD100"/>
  <c r="AK100"/>
  <c r="BD109"/>
  <c r="AK109"/>
  <c r="BD105"/>
  <c r="AK105"/>
  <c r="BD101"/>
  <c r="AK101"/>
  <c r="BD129"/>
  <c r="AK129"/>
  <c r="BD125"/>
  <c r="AK125"/>
  <c r="BD121"/>
  <c r="AK121"/>
  <c r="BD128"/>
  <c r="AK128"/>
  <c r="AK124"/>
  <c r="BD124"/>
  <c r="AK120"/>
  <c r="BD120"/>
  <c r="BD170"/>
  <c r="AK170"/>
  <c r="BD166"/>
  <c r="AK166"/>
  <c r="BD162"/>
  <c r="AK162"/>
  <c r="BD171"/>
  <c r="AK171"/>
  <c r="BD167"/>
  <c r="AK167"/>
  <c r="BD163"/>
  <c r="AK163"/>
  <c r="BA111"/>
  <c r="AH111"/>
  <c r="AY111"/>
  <c r="AF111"/>
  <c r="AW111"/>
  <c r="AD111"/>
  <c r="AU111"/>
  <c r="AB111"/>
  <c r="AS111"/>
  <c r="Z111"/>
  <c r="AQ111"/>
  <c r="X111"/>
  <c r="BB131"/>
  <c r="AI131"/>
  <c r="AZ131"/>
  <c r="AG131"/>
  <c r="AX131"/>
  <c r="AE131"/>
  <c r="AV131"/>
  <c r="AC131"/>
  <c r="AT131"/>
  <c r="AA131"/>
  <c r="AR131"/>
  <c r="Y131"/>
  <c r="AQ131"/>
  <c r="X131"/>
  <c r="BA151"/>
  <c r="AH151"/>
  <c r="AY151"/>
  <c r="AF151"/>
  <c r="AW151"/>
  <c r="AD151"/>
  <c r="AT151"/>
  <c r="AA151"/>
  <c r="Y151"/>
  <c r="AR151"/>
  <c r="AU151"/>
  <c r="AB151"/>
  <c r="BA172"/>
  <c r="AH172"/>
  <c r="AY172"/>
  <c r="AF172"/>
  <c r="AW172"/>
  <c r="AD172"/>
  <c r="AU172"/>
  <c r="AB172"/>
  <c r="AS172"/>
  <c r="Z172"/>
  <c r="AQ172"/>
  <c r="X172"/>
  <c r="AQ26"/>
  <c r="AR81"/>
  <c r="AR77"/>
  <c r="AR73"/>
  <c r="AQ85"/>
  <c r="AR25"/>
  <c r="AR21"/>
  <c r="AR19"/>
  <c r="AR15"/>
  <c r="BC131"/>
  <c r="AR54"/>
  <c r="AS54"/>
  <c r="Y13"/>
  <c r="Y15"/>
  <c r="Y17"/>
  <c r="Y19"/>
  <c r="Y21"/>
  <c r="Y23"/>
  <c r="Y25"/>
  <c r="Y73"/>
  <c r="Y75"/>
  <c r="Y77"/>
  <c r="Y79"/>
  <c r="Y81"/>
  <c r="Y83"/>
  <c r="Y85"/>
  <c r="AK152"/>
  <c r="BD148"/>
  <c r="AK148"/>
  <c r="BD144"/>
  <c r="AK144"/>
  <c r="AK151"/>
  <c r="BD151"/>
  <c r="AK147"/>
  <c r="BD147"/>
  <c r="AK143"/>
  <c r="BD143"/>
  <c r="BD139"/>
  <c r="AK139"/>
  <c r="BD140"/>
  <c r="AK140"/>
  <c r="BD110"/>
  <c r="AK110"/>
  <c r="BD106"/>
  <c r="AK106"/>
  <c r="BD102"/>
  <c r="AK102"/>
  <c r="BD98"/>
  <c r="AK98"/>
  <c r="AK111"/>
  <c r="BD111"/>
  <c r="AK107"/>
  <c r="BD107"/>
  <c r="BD103"/>
  <c r="AK103"/>
  <c r="BD99"/>
  <c r="AK99"/>
  <c r="BD131"/>
  <c r="AK131"/>
  <c r="BD127"/>
  <c r="AK127"/>
  <c r="BD123"/>
  <c r="AK123"/>
  <c r="BD119"/>
  <c r="AK119"/>
  <c r="BD130"/>
  <c r="AK130"/>
  <c r="BD126"/>
  <c r="AK126"/>
  <c r="BD122"/>
  <c r="AK122"/>
  <c r="BD118"/>
  <c r="AK118"/>
  <c r="BD172"/>
  <c r="AK172"/>
  <c r="BD168"/>
  <c r="AK168"/>
  <c r="BD164"/>
  <c r="AK164"/>
  <c r="BD160"/>
  <c r="AK160"/>
  <c r="AK173"/>
  <c r="AK169"/>
  <c r="BD169"/>
  <c r="AK165"/>
  <c r="BD165"/>
  <c r="AK161"/>
  <c r="BD161"/>
  <c r="BB111"/>
  <c r="AI111"/>
  <c r="AG111"/>
  <c r="AZ111"/>
  <c r="AX111"/>
  <c r="AE111"/>
  <c r="AC111"/>
  <c r="AV111"/>
  <c r="AT111"/>
  <c r="AA111"/>
  <c r="Y111"/>
  <c r="AR111"/>
  <c r="BA131"/>
  <c r="AH131"/>
  <c r="AY131"/>
  <c r="AF131"/>
  <c r="AW131"/>
  <c r="AD131"/>
  <c r="AU131"/>
  <c r="AB131"/>
  <c r="AS131"/>
  <c r="Z131"/>
  <c r="BB151"/>
  <c r="AI151"/>
  <c r="AG151"/>
  <c r="AZ151"/>
  <c r="AX151"/>
  <c r="AE151"/>
  <c r="AS151"/>
  <c r="Z151"/>
  <c r="AQ151"/>
  <c r="X151"/>
  <c r="AC151"/>
  <c r="AV151"/>
  <c r="BB172"/>
  <c r="AI172"/>
  <c r="AZ172"/>
  <c r="AG172"/>
  <c r="AX172"/>
  <c r="AE172"/>
  <c r="AV172"/>
  <c r="AC172"/>
  <c r="AT172"/>
  <c r="AA172"/>
  <c r="AR172"/>
  <c r="Y172"/>
  <c r="AR83"/>
  <c r="AR79"/>
  <c r="AR75"/>
  <c r="X26"/>
  <c r="AR23"/>
  <c r="AR17"/>
  <c r="AR13"/>
  <c r="X54"/>
  <c r="Y54"/>
  <c r="X85"/>
  <c r="AR82"/>
  <c r="AR78"/>
  <c r="AR74"/>
  <c r="AR24"/>
  <c r="AR20"/>
  <c r="AR16"/>
  <c r="AR12"/>
  <c r="W54"/>
  <c r="I152"/>
  <c r="D152"/>
  <c r="E152"/>
  <c r="G152"/>
  <c r="J152"/>
  <c r="C152"/>
  <c r="W152" s="1"/>
  <c r="F152"/>
  <c r="H152"/>
  <c r="K152"/>
  <c r="L152"/>
  <c r="M152"/>
  <c r="N152"/>
  <c r="O152"/>
  <c r="P152"/>
  <c r="C173"/>
  <c r="W173" s="1"/>
  <c r="D173"/>
  <c r="E173"/>
  <c r="F173"/>
  <c r="G173"/>
  <c r="H173"/>
  <c r="I173"/>
  <c r="J173"/>
  <c r="K173"/>
  <c r="L173"/>
  <c r="M173"/>
  <c r="N173"/>
  <c r="O173"/>
  <c r="P173"/>
  <c r="R139"/>
  <c r="R138"/>
  <c r="BE138" s="1"/>
  <c r="R140"/>
  <c r="R142"/>
  <c r="R144"/>
  <c r="R146"/>
  <c r="R148"/>
  <c r="R150"/>
  <c r="R152"/>
  <c r="R141"/>
  <c r="R143"/>
  <c r="R145"/>
  <c r="R147"/>
  <c r="R149"/>
  <c r="R151"/>
  <c r="R98"/>
  <c r="R100"/>
  <c r="R102"/>
  <c r="R104"/>
  <c r="R106"/>
  <c r="R108"/>
  <c r="R110"/>
  <c r="R97"/>
  <c r="BE97" s="1"/>
  <c r="R99"/>
  <c r="R101"/>
  <c r="R103"/>
  <c r="R105"/>
  <c r="R107"/>
  <c r="R109"/>
  <c r="R111"/>
  <c r="R117"/>
  <c r="BE117" s="1"/>
  <c r="R119"/>
  <c r="R121"/>
  <c r="R123"/>
  <c r="R125"/>
  <c r="R127"/>
  <c r="R129"/>
  <c r="R131"/>
  <c r="R118"/>
  <c r="R120"/>
  <c r="R122"/>
  <c r="R124"/>
  <c r="R126"/>
  <c r="R128"/>
  <c r="R130"/>
  <c r="R160"/>
  <c r="R162"/>
  <c r="R164"/>
  <c r="R166"/>
  <c r="R168"/>
  <c r="R170"/>
  <c r="R172"/>
  <c r="R159"/>
  <c r="BE159" s="1"/>
  <c r="R161"/>
  <c r="R163"/>
  <c r="R165"/>
  <c r="R167"/>
  <c r="R169"/>
  <c r="R171"/>
  <c r="R173"/>
  <c r="C86"/>
  <c r="D86"/>
  <c r="X86" s="1"/>
  <c r="E86"/>
  <c r="F86"/>
  <c r="F85"/>
  <c r="F84"/>
  <c r="F83"/>
  <c r="F82"/>
  <c r="F81"/>
  <c r="F80"/>
  <c r="F79"/>
  <c r="F78"/>
  <c r="F77"/>
  <c r="F76"/>
  <c r="F75"/>
  <c r="F74"/>
  <c r="F73"/>
  <c r="F72"/>
  <c r="G31"/>
  <c r="F26"/>
  <c r="F25"/>
  <c r="F24"/>
  <c r="F23"/>
  <c r="F22"/>
  <c r="F21"/>
  <c r="F20"/>
  <c r="F19"/>
  <c r="F18"/>
  <c r="F17"/>
  <c r="F16"/>
  <c r="F15"/>
  <c r="F14"/>
  <c r="F13"/>
  <c r="F12"/>
  <c r="F32"/>
  <c r="F52"/>
  <c r="F33"/>
  <c r="F34"/>
  <c r="F53"/>
  <c r="C35"/>
  <c r="D35"/>
  <c r="E35"/>
  <c r="B36"/>
  <c r="F35"/>
  <c r="G35"/>
  <c r="G55"/>
  <c r="E55"/>
  <c r="C55"/>
  <c r="F55"/>
  <c r="D55"/>
  <c r="X55" s="1"/>
  <c r="B56"/>
  <c r="Z55" l="1"/>
  <c r="T55"/>
  <c r="G281"/>
  <c r="G280"/>
  <c r="G282"/>
  <c r="G283"/>
  <c r="G284"/>
  <c r="G285"/>
  <c r="AS86"/>
  <c r="AS55"/>
  <c r="AR35"/>
  <c r="X35"/>
  <c r="Z54"/>
  <c r="AS53"/>
  <c r="Z34"/>
  <c r="AS33"/>
  <c r="Z33"/>
  <c r="AS32"/>
  <c r="Z14"/>
  <c r="Z16"/>
  <c r="Z18"/>
  <c r="Z20"/>
  <c r="Z22"/>
  <c r="Z24"/>
  <c r="Z26"/>
  <c r="Z74"/>
  <c r="Z76"/>
  <c r="Z78"/>
  <c r="Z80"/>
  <c r="Z82"/>
  <c r="Z84"/>
  <c r="Z86"/>
  <c r="AQ86"/>
  <c r="W86"/>
  <c r="BE171"/>
  <c r="AL171"/>
  <c r="BE167"/>
  <c r="AL167"/>
  <c r="BE163"/>
  <c r="AL163"/>
  <c r="BE170"/>
  <c r="AL170"/>
  <c r="BE166"/>
  <c r="AL166"/>
  <c r="BE162"/>
  <c r="AL162"/>
  <c r="BE130"/>
  <c r="AL130"/>
  <c r="BE126"/>
  <c r="AL126"/>
  <c r="BE122"/>
  <c r="AL122"/>
  <c r="BE118"/>
  <c r="AL118"/>
  <c r="BE129"/>
  <c r="AL129"/>
  <c r="BE125"/>
  <c r="AL125"/>
  <c r="BE121"/>
  <c r="AL121"/>
  <c r="BE109"/>
  <c r="AL109"/>
  <c r="BE105"/>
  <c r="AL105"/>
  <c r="BE101"/>
  <c r="AL101"/>
  <c r="BE108"/>
  <c r="AL108"/>
  <c r="BE104"/>
  <c r="AL104"/>
  <c r="BE100"/>
  <c r="AL100"/>
  <c r="BE151"/>
  <c r="AL151"/>
  <c r="BE147"/>
  <c r="AL147"/>
  <c r="BE143"/>
  <c r="AL143"/>
  <c r="BE152"/>
  <c r="AL152"/>
  <c r="BE148"/>
  <c r="AL148"/>
  <c r="BE144"/>
  <c r="AL144"/>
  <c r="BE140"/>
  <c r="AL140"/>
  <c r="BE139"/>
  <c r="AL139"/>
  <c r="BB173"/>
  <c r="AI173"/>
  <c r="AG173"/>
  <c r="AZ173"/>
  <c r="AX173"/>
  <c r="AE173"/>
  <c r="AC173"/>
  <c r="AV173"/>
  <c r="AT173"/>
  <c r="AA173"/>
  <c r="Y173"/>
  <c r="AR173"/>
  <c r="BB152"/>
  <c r="AI152"/>
  <c r="AZ152"/>
  <c r="AG152"/>
  <c r="AX152"/>
  <c r="AE152"/>
  <c r="AS152"/>
  <c r="Z152"/>
  <c r="AW152"/>
  <c r="AD152"/>
  <c r="AR152"/>
  <c r="Y152"/>
  <c r="AV152"/>
  <c r="AC152"/>
  <c r="Y55"/>
  <c r="Y86"/>
  <c r="AT55"/>
  <c r="AR55"/>
  <c r="AQ55"/>
  <c r="AT35"/>
  <c r="AS35"/>
  <c r="Y35"/>
  <c r="AQ35"/>
  <c r="Z35"/>
  <c r="AS34"/>
  <c r="Z53"/>
  <c r="AS52"/>
  <c r="Z13"/>
  <c r="Z15"/>
  <c r="Z17"/>
  <c r="Z19"/>
  <c r="Z21"/>
  <c r="Z23"/>
  <c r="Z25"/>
  <c r="Z73"/>
  <c r="Z75"/>
  <c r="Z77"/>
  <c r="Z79"/>
  <c r="Z81"/>
  <c r="Z83"/>
  <c r="Z85"/>
  <c r="BE173"/>
  <c r="AL173"/>
  <c r="BE169"/>
  <c r="AL169"/>
  <c r="BE165"/>
  <c r="AL165"/>
  <c r="BE161"/>
  <c r="AL161"/>
  <c r="BE172"/>
  <c r="AL172"/>
  <c r="BE168"/>
  <c r="AL168"/>
  <c r="BE164"/>
  <c r="AL164"/>
  <c r="BE160"/>
  <c r="AL160"/>
  <c r="BE128"/>
  <c r="AL128"/>
  <c r="BE124"/>
  <c r="AL124"/>
  <c r="BE120"/>
  <c r="AL120"/>
  <c r="BE131"/>
  <c r="AL131"/>
  <c r="BE127"/>
  <c r="AL127"/>
  <c r="BE123"/>
  <c r="AL123"/>
  <c r="BE119"/>
  <c r="AL119"/>
  <c r="BE111"/>
  <c r="AL111"/>
  <c r="BE107"/>
  <c r="AL107"/>
  <c r="BE103"/>
  <c r="AL103"/>
  <c r="BE99"/>
  <c r="AL99"/>
  <c r="BE110"/>
  <c r="AL110"/>
  <c r="BE106"/>
  <c r="AL106"/>
  <c r="BE102"/>
  <c r="AL102"/>
  <c r="BE98"/>
  <c r="AL98"/>
  <c r="BE149"/>
  <c r="AL149"/>
  <c r="BE145"/>
  <c r="AL145"/>
  <c r="BE141"/>
  <c r="AL141"/>
  <c r="BE150"/>
  <c r="AL150"/>
  <c r="BE146"/>
  <c r="AL146"/>
  <c r="BE142"/>
  <c r="AL142"/>
  <c r="BC173"/>
  <c r="AJ173"/>
  <c r="BA173"/>
  <c r="AH173"/>
  <c r="AY173"/>
  <c r="AF173"/>
  <c r="AW173"/>
  <c r="AD173"/>
  <c r="AU173"/>
  <c r="AB173"/>
  <c r="AS173"/>
  <c r="Z173"/>
  <c r="AQ173"/>
  <c r="X173"/>
  <c r="BC152"/>
  <c r="AJ152"/>
  <c r="BA152"/>
  <c r="AH152"/>
  <c r="AY152"/>
  <c r="AF152"/>
  <c r="AU152"/>
  <c r="AB152"/>
  <c r="AT152"/>
  <c r="AA152"/>
  <c r="AQ152"/>
  <c r="X152"/>
  <c r="AR86"/>
  <c r="AS26"/>
  <c r="BD173"/>
  <c r="BD152"/>
  <c r="AS84"/>
  <c r="AS82"/>
  <c r="AS80"/>
  <c r="AS78"/>
  <c r="AS76"/>
  <c r="AS74"/>
  <c r="AS72"/>
  <c r="AS24"/>
  <c r="AS22"/>
  <c r="AS20"/>
  <c r="AS18"/>
  <c r="AS16"/>
  <c r="AS14"/>
  <c r="AS12"/>
  <c r="AS85"/>
  <c r="AS83"/>
  <c r="AS81"/>
  <c r="AS79"/>
  <c r="AS77"/>
  <c r="AS75"/>
  <c r="AS73"/>
  <c r="AS25"/>
  <c r="AS23"/>
  <c r="AS21"/>
  <c r="AS19"/>
  <c r="AS17"/>
  <c r="AS15"/>
  <c r="AS13"/>
  <c r="W35"/>
  <c r="W55"/>
  <c r="G86"/>
  <c r="AT86" s="1"/>
  <c r="G85"/>
  <c r="G84"/>
  <c r="G83"/>
  <c r="G82"/>
  <c r="G81"/>
  <c r="G80"/>
  <c r="G79"/>
  <c r="G78"/>
  <c r="G77"/>
  <c r="G76"/>
  <c r="G75"/>
  <c r="G74"/>
  <c r="G73"/>
  <c r="G72"/>
  <c r="H31"/>
  <c r="G26"/>
  <c r="G25"/>
  <c r="G24"/>
  <c r="G23"/>
  <c r="G22"/>
  <c r="G21"/>
  <c r="G20"/>
  <c r="G19"/>
  <c r="G18"/>
  <c r="G17"/>
  <c r="G16"/>
  <c r="G15"/>
  <c r="G14"/>
  <c r="G13"/>
  <c r="G12"/>
  <c r="G34"/>
  <c r="G52"/>
  <c r="G53"/>
  <c r="T53" s="1"/>
  <c r="G33"/>
  <c r="AT33" s="1"/>
  <c r="G32"/>
  <c r="G54"/>
  <c r="B37"/>
  <c r="C36"/>
  <c r="W36" s="1"/>
  <c r="D36"/>
  <c r="H36"/>
  <c r="G36"/>
  <c r="F36"/>
  <c r="E36"/>
  <c r="G56"/>
  <c r="E56"/>
  <c r="C56"/>
  <c r="H56"/>
  <c r="F56"/>
  <c r="T56" s="1"/>
  <c r="D56"/>
  <c r="B57"/>
  <c r="AT52" l="1"/>
  <c r="T54"/>
  <c r="H280"/>
  <c r="H281"/>
  <c r="H282"/>
  <c r="H283"/>
  <c r="H284"/>
  <c r="H285"/>
  <c r="AR56"/>
  <c r="AS56"/>
  <c r="AS36"/>
  <c r="AU36"/>
  <c r="AR36"/>
  <c r="AA33"/>
  <c r="AA54"/>
  <c r="AA35"/>
  <c r="AA14"/>
  <c r="AA16"/>
  <c r="AA18"/>
  <c r="AA20"/>
  <c r="AA22"/>
  <c r="AA24"/>
  <c r="AA26"/>
  <c r="AA74"/>
  <c r="AA76"/>
  <c r="AA78"/>
  <c r="AA80"/>
  <c r="AA82"/>
  <c r="AA84"/>
  <c r="AA86"/>
  <c r="AT85"/>
  <c r="AT83"/>
  <c r="AT81"/>
  <c r="AT79"/>
  <c r="AT77"/>
  <c r="AT75"/>
  <c r="AT73"/>
  <c r="AT25"/>
  <c r="AT23"/>
  <c r="AT21"/>
  <c r="AT19"/>
  <c r="AT56"/>
  <c r="AQ56"/>
  <c r="AU56"/>
  <c r="AT36"/>
  <c r="AQ36"/>
  <c r="AA55"/>
  <c r="AT54"/>
  <c r="AA34"/>
  <c r="AA53"/>
  <c r="AA13"/>
  <c r="AA15"/>
  <c r="AA17"/>
  <c r="AA19"/>
  <c r="AA21"/>
  <c r="AA23"/>
  <c r="AA25"/>
  <c r="AA73"/>
  <c r="AA75"/>
  <c r="AA77"/>
  <c r="AA79"/>
  <c r="AA81"/>
  <c r="AA83"/>
  <c r="AA85"/>
  <c r="AT26"/>
  <c r="AT84"/>
  <c r="AT82"/>
  <c r="AT80"/>
  <c r="AT78"/>
  <c r="AT76"/>
  <c r="AT74"/>
  <c r="AT72"/>
  <c r="AT24"/>
  <c r="AT22"/>
  <c r="AT20"/>
  <c r="AT18"/>
  <c r="AT16"/>
  <c r="AT14"/>
  <c r="AT12"/>
  <c r="AT34"/>
  <c r="Y36"/>
  <c r="Z36"/>
  <c r="AA56"/>
  <c r="W56"/>
  <c r="X56"/>
  <c r="Z56"/>
  <c r="AT17"/>
  <c r="AT15"/>
  <c r="AT13"/>
  <c r="AT32"/>
  <c r="AT53"/>
  <c r="X36"/>
  <c r="AA36"/>
  <c r="Y56"/>
  <c r="H86"/>
  <c r="H85"/>
  <c r="AU85" s="1"/>
  <c r="H84"/>
  <c r="H83"/>
  <c r="AU83" s="1"/>
  <c r="H82"/>
  <c r="H81"/>
  <c r="AU81" s="1"/>
  <c r="H80"/>
  <c r="H79"/>
  <c r="AU79" s="1"/>
  <c r="H78"/>
  <c r="H77"/>
  <c r="AU77" s="1"/>
  <c r="H76"/>
  <c r="H75"/>
  <c r="AU75" s="1"/>
  <c r="H74"/>
  <c r="H73"/>
  <c r="AU73" s="1"/>
  <c r="H72"/>
  <c r="I31"/>
  <c r="H26"/>
  <c r="H25"/>
  <c r="AU25" s="1"/>
  <c r="H24"/>
  <c r="H23"/>
  <c r="AU23" s="1"/>
  <c r="H22"/>
  <c r="H21"/>
  <c r="AU21" s="1"/>
  <c r="H20"/>
  <c r="H19"/>
  <c r="AU19" s="1"/>
  <c r="H18"/>
  <c r="H17"/>
  <c r="AU17" s="1"/>
  <c r="H16"/>
  <c r="H15"/>
  <c r="AU15" s="1"/>
  <c r="H14"/>
  <c r="H13"/>
  <c r="AU13" s="1"/>
  <c r="H12"/>
  <c r="H33"/>
  <c r="AU33" s="1"/>
  <c r="H34"/>
  <c r="H53"/>
  <c r="AU53" s="1"/>
  <c r="H32"/>
  <c r="H52"/>
  <c r="AU52" s="1"/>
  <c r="H54"/>
  <c r="H35"/>
  <c r="H55"/>
  <c r="B38"/>
  <c r="C37"/>
  <c r="W37" s="1"/>
  <c r="D37"/>
  <c r="H37"/>
  <c r="AB37" s="1"/>
  <c r="E37"/>
  <c r="I37"/>
  <c r="F37"/>
  <c r="G37"/>
  <c r="G57"/>
  <c r="E57"/>
  <c r="C57"/>
  <c r="H57"/>
  <c r="AB57" s="1"/>
  <c r="F57"/>
  <c r="T57" s="1"/>
  <c r="D57"/>
  <c r="B58"/>
  <c r="P22" i="4"/>
  <c r="AE50" i="16"/>
  <c r="AF50" s="1"/>
  <c r="AE49"/>
  <c r="AF49" s="1"/>
  <c r="AG49" s="1"/>
  <c r="AE48"/>
  <c r="AF48" s="1"/>
  <c r="AG48" s="1"/>
  <c r="AE47"/>
  <c r="AF47" s="1"/>
  <c r="AG47" s="1"/>
  <c r="AE46"/>
  <c r="AF46" s="1"/>
  <c r="AG46" s="1"/>
  <c r="AE45"/>
  <c r="AF45" s="1"/>
  <c r="AG45" s="1"/>
  <c r="AH45" s="1"/>
  <c r="AI45" s="1"/>
  <c r="AJ45" s="1"/>
  <c r="AK45" s="1"/>
  <c r="AL45" s="1"/>
  <c r="AM45" s="1"/>
  <c r="AN45" s="1"/>
  <c r="AO45" s="1"/>
  <c r="AP45" s="1"/>
  <c r="AQ45" s="1"/>
  <c r="AR45" s="1"/>
  <c r="AS45" s="1"/>
  <c r="AT45" s="1"/>
  <c r="AU45" s="1"/>
  <c r="AV45" s="1"/>
  <c r="AW45" s="1"/>
  <c r="AX45" s="1"/>
  <c r="AY45" s="1"/>
  <c r="AZ45" s="1"/>
  <c r="BA45" s="1"/>
  <c r="BB45" s="1"/>
  <c r="BC45" s="1"/>
  <c r="BD45" s="1"/>
  <c r="BE45" s="1"/>
  <c r="BF45" s="1"/>
  <c r="BG45" s="1"/>
  <c r="BH45" s="1"/>
  <c r="BI45" s="1"/>
  <c r="BJ45" s="1"/>
  <c r="BK45" s="1"/>
  <c r="BL45" s="1"/>
  <c r="BM45" s="1"/>
  <c r="BN45" s="1"/>
  <c r="BO45" s="1"/>
  <c r="BP45" s="1"/>
  <c r="BQ45" s="1"/>
  <c r="BR45" s="1"/>
  <c r="BS45" s="1"/>
  <c r="BT45" s="1"/>
  <c r="AE44"/>
  <c r="AF44" s="1"/>
  <c r="AG44" s="1"/>
  <c r="AH44" s="1"/>
  <c r="AI44" s="1"/>
  <c r="AJ44" s="1"/>
  <c r="AK44" s="1"/>
  <c r="AL44" s="1"/>
  <c r="AM44" s="1"/>
  <c r="AN44" s="1"/>
  <c r="AO44" s="1"/>
  <c r="AP44" s="1"/>
  <c r="AQ44" s="1"/>
  <c r="AR44" s="1"/>
  <c r="AS44" s="1"/>
  <c r="AT44" s="1"/>
  <c r="AU44" s="1"/>
  <c r="AV44" s="1"/>
  <c r="AW44" s="1"/>
  <c r="AX44" s="1"/>
  <c r="AY44" s="1"/>
  <c r="AZ44" s="1"/>
  <c r="BA44" s="1"/>
  <c r="BB44" s="1"/>
  <c r="BC44" s="1"/>
  <c r="BD44" s="1"/>
  <c r="BE44" s="1"/>
  <c r="BF44" s="1"/>
  <c r="BG44" s="1"/>
  <c r="BH44" s="1"/>
  <c r="BI44" s="1"/>
  <c r="BJ44" s="1"/>
  <c r="BK44" s="1"/>
  <c r="BL44" s="1"/>
  <c r="BM44" s="1"/>
  <c r="BN44" s="1"/>
  <c r="BO44" s="1"/>
  <c r="BP44" s="1"/>
  <c r="BQ44" s="1"/>
  <c r="BR44" s="1"/>
  <c r="BS44" s="1"/>
  <c r="BT44" s="1"/>
  <c r="BU44" s="1"/>
  <c r="BV44" s="1"/>
  <c r="BW44" s="1"/>
  <c r="BX44" s="1"/>
  <c r="BY44" s="1"/>
  <c r="BZ44" s="1"/>
  <c r="CA44" s="1"/>
  <c r="CB44" s="1"/>
  <c r="CC44" s="1"/>
  <c r="AE43"/>
  <c r="AF43" s="1"/>
  <c r="AG43" s="1"/>
  <c r="AH43" s="1"/>
  <c r="AI43" s="1"/>
  <c r="AJ43" s="1"/>
  <c r="AK43" s="1"/>
  <c r="AL43" s="1"/>
  <c r="AM43" s="1"/>
  <c r="AN43" s="1"/>
  <c r="AO43" s="1"/>
  <c r="AP43" s="1"/>
  <c r="AQ43" s="1"/>
  <c r="AR43" s="1"/>
  <c r="AS43" s="1"/>
  <c r="AT43" s="1"/>
  <c r="AU43" s="1"/>
  <c r="AV43" s="1"/>
  <c r="AW43" s="1"/>
  <c r="AX43" s="1"/>
  <c r="AY43" s="1"/>
  <c r="AZ43" s="1"/>
  <c r="BA43" s="1"/>
  <c r="BB43" s="1"/>
  <c r="BC43" s="1"/>
  <c r="BD43" s="1"/>
  <c r="BE43" s="1"/>
  <c r="BF43" s="1"/>
  <c r="BG43" s="1"/>
  <c r="BH43" s="1"/>
  <c r="BI43" s="1"/>
  <c r="BJ43" s="1"/>
  <c r="BK43" s="1"/>
  <c r="BL43" s="1"/>
  <c r="BM43" s="1"/>
  <c r="BN43" s="1"/>
  <c r="BO43" s="1"/>
  <c r="BP43" s="1"/>
  <c r="BQ43" s="1"/>
  <c r="BR43" s="1"/>
  <c r="BS43" s="1"/>
  <c r="BT43" s="1"/>
  <c r="BU43" s="1"/>
  <c r="BV43" s="1"/>
  <c r="BW43" s="1"/>
  <c r="BX43" s="1"/>
  <c r="BY43" s="1"/>
  <c r="BZ43" s="1"/>
  <c r="CA43" s="1"/>
  <c r="CB43" s="1"/>
  <c r="CC43" s="1"/>
  <c r="CD43" s="1"/>
  <c r="CE43" s="1"/>
  <c r="CF43" s="1"/>
  <c r="CG43" s="1"/>
  <c r="CH43" s="1"/>
  <c r="CI43" s="1"/>
  <c r="CJ43" s="1"/>
  <c r="CK43" s="1"/>
  <c r="CL43" s="1"/>
  <c r="CM43" s="1"/>
  <c r="CN43" s="1"/>
  <c r="CO43" s="1"/>
  <c r="CP43" s="1"/>
  <c r="CQ43" s="1"/>
  <c r="CR43" s="1"/>
  <c r="CS43" s="1"/>
  <c r="CT43" s="1"/>
  <c r="CU43" s="1"/>
  <c r="CV43" s="1"/>
  <c r="AE42"/>
  <c r="AF42" s="1"/>
  <c r="AG42" s="1"/>
  <c r="AH42" s="1"/>
  <c r="AI42" s="1"/>
  <c r="AJ42" s="1"/>
  <c r="AK42" s="1"/>
  <c r="AL42" s="1"/>
  <c r="AM42" s="1"/>
  <c r="AN42" s="1"/>
  <c r="AO42" s="1"/>
  <c r="AP42" s="1"/>
  <c r="AQ42" s="1"/>
  <c r="AR42" s="1"/>
  <c r="AS42" s="1"/>
  <c r="AT42" s="1"/>
  <c r="AU42" s="1"/>
  <c r="AV42" s="1"/>
  <c r="AW42" s="1"/>
  <c r="AX42" s="1"/>
  <c r="AY42" s="1"/>
  <c r="AZ42" s="1"/>
  <c r="BA42" s="1"/>
  <c r="BB42" s="1"/>
  <c r="BC42" s="1"/>
  <c r="BD42" s="1"/>
  <c r="BE42" s="1"/>
  <c r="BF42" s="1"/>
  <c r="BG42" s="1"/>
  <c r="BH42" s="1"/>
  <c r="BI42" s="1"/>
  <c r="BJ42" s="1"/>
  <c r="BK42" s="1"/>
  <c r="BL42" s="1"/>
  <c r="BM42" s="1"/>
  <c r="BN42" s="1"/>
  <c r="BO42" s="1"/>
  <c r="BP42" s="1"/>
  <c r="BQ42" s="1"/>
  <c r="BR42" s="1"/>
  <c r="BS42" s="1"/>
  <c r="BT42" s="1"/>
  <c r="BU42" s="1"/>
  <c r="BV42" s="1"/>
  <c r="BW42" s="1"/>
  <c r="BX42" s="1"/>
  <c r="BY42" s="1"/>
  <c r="BZ42" s="1"/>
  <c r="CA42" s="1"/>
  <c r="CB42" s="1"/>
  <c r="CC42" s="1"/>
  <c r="CD42" s="1"/>
  <c r="CE42" s="1"/>
  <c r="CF42" s="1"/>
  <c r="CG42" s="1"/>
  <c r="CH42" s="1"/>
  <c r="CI42" s="1"/>
  <c r="CJ42" s="1"/>
  <c r="CK42" s="1"/>
  <c r="CL42" s="1"/>
  <c r="CM42" s="1"/>
  <c r="CN42" s="1"/>
  <c r="CO42" s="1"/>
  <c r="CP42" s="1"/>
  <c r="CQ42" s="1"/>
  <c r="CR42" s="1"/>
  <c r="CS42" s="1"/>
  <c r="CT42" s="1"/>
  <c r="CU42" s="1"/>
  <c r="CV42" s="1"/>
  <c r="CW42" s="1"/>
  <c r="CX42" s="1"/>
  <c r="CY42" s="1"/>
  <c r="CZ42" s="1"/>
  <c r="DA42" s="1"/>
  <c r="DB42" s="1"/>
  <c r="DC42" s="1"/>
  <c r="DD42" s="1"/>
  <c r="DE42" s="1"/>
  <c r="DF42" s="1"/>
  <c r="DG42" s="1"/>
  <c r="DH42" s="1"/>
  <c r="DI42" s="1"/>
  <c r="DJ42" s="1"/>
  <c r="DK42" s="1"/>
  <c r="AE41"/>
  <c r="AF41" s="1"/>
  <c r="AG41" s="1"/>
  <c r="AH41" s="1"/>
  <c r="AI41" s="1"/>
  <c r="AJ41" s="1"/>
  <c r="AK41" s="1"/>
  <c r="AL41" s="1"/>
  <c r="AM41" s="1"/>
  <c r="AN41" s="1"/>
  <c r="AO41" s="1"/>
  <c r="AP41" s="1"/>
  <c r="AQ41" s="1"/>
  <c r="AR41" s="1"/>
  <c r="AS41" s="1"/>
  <c r="AT41" s="1"/>
  <c r="AU41" s="1"/>
  <c r="AV41" s="1"/>
  <c r="AW41" s="1"/>
  <c r="AX41" s="1"/>
  <c r="AY41" s="1"/>
  <c r="AZ41" s="1"/>
  <c r="BA41" s="1"/>
  <c r="BB41" s="1"/>
  <c r="BC41" s="1"/>
  <c r="BD41" s="1"/>
  <c r="BE41" s="1"/>
  <c r="BF41" s="1"/>
  <c r="BG41" s="1"/>
  <c r="BH41" s="1"/>
  <c r="BI41" s="1"/>
  <c r="BJ41" s="1"/>
  <c r="BK41" s="1"/>
  <c r="BL41" s="1"/>
  <c r="BM41" s="1"/>
  <c r="BN41" s="1"/>
  <c r="BO41" s="1"/>
  <c r="BP41" s="1"/>
  <c r="BQ41" s="1"/>
  <c r="BR41" s="1"/>
  <c r="BS41" s="1"/>
  <c r="BT41" s="1"/>
  <c r="BU41" s="1"/>
  <c r="BV41" s="1"/>
  <c r="BW41" s="1"/>
  <c r="BX41" s="1"/>
  <c r="BY41" s="1"/>
  <c r="BZ41" s="1"/>
  <c r="CA41" s="1"/>
  <c r="CB41" s="1"/>
  <c r="CC41" s="1"/>
  <c r="CD41" s="1"/>
  <c r="CE41" s="1"/>
  <c r="CF41" s="1"/>
  <c r="CG41" s="1"/>
  <c r="CH41" s="1"/>
  <c r="CI41" s="1"/>
  <c r="CJ41" s="1"/>
  <c r="CK41" s="1"/>
  <c r="CL41" s="1"/>
  <c r="CM41" s="1"/>
  <c r="CN41" s="1"/>
  <c r="CO41" s="1"/>
  <c r="CP41" s="1"/>
  <c r="CQ41" s="1"/>
  <c r="CR41" s="1"/>
  <c r="CS41" s="1"/>
  <c r="CT41" s="1"/>
  <c r="CU41" s="1"/>
  <c r="CV41" s="1"/>
  <c r="CW41" s="1"/>
  <c r="CX41" s="1"/>
  <c r="CY41" s="1"/>
  <c r="CZ41" s="1"/>
  <c r="DA41" s="1"/>
  <c r="DB41" s="1"/>
  <c r="DC41" s="1"/>
  <c r="DD41" s="1"/>
  <c r="DE41" s="1"/>
  <c r="DF41" s="1"/>
  <c r="DG41" s="1"/>
  <c r="DH41" s="1"/>
  <c r="DI41" s="1"/>
  <c r="DJ41" s="1"/>
  <c r="DK41" s="1"/>
  <c r="AE40"/>
  <c r="AF40" s="1"/>
  <c r="AG40" s="1"/>
  <c r="AH40" s="1"/>
  <c r="AI40" s="1"/>
  <c r="AJ40" s="1"/>
  <c r="AK40" s="1"/>
  <c r="AL40" s="1"/>
  <c r="AM40" s="1"/>
  <c r="AN40" s="1"/>
  <c r="AO40" s="1"/>
  <c r="AP40" s="1"/>
  <c r="AQ40" s="1"/>
  <c r="AR40" s="1"/>
  <c r="AS40" s="1"/>
  <c r="AT40" s="1"/>
  <c r="AU40" s="1"/>
  <c r="AV40" s="1"/>
  <c r="AW40" s="1"/>
  <c r="AX40" s="1"/>
  <c r="AY40" s="1"/>
  <c r="AZ40" s="1"/>
  <c r="BA40" s="1"/>
  <c r="BB40" s="1"/>
  <c r="BC40" s="1"/>
  <c r="BD40" s="1"/>
  <c r="BE40" s="1"/>
  <c r="BF40" s="1"/>
  <c r="BG40" s="1"/>
  <c r="BH40" s="1"/>
  <c r="BI40" s="1"/>
  <c r="BJ40" s="1"/>
  <c r="BK40" s="1"/>
  <c r="BL40" s="1"/>
  <c r="BM40" s="1"/>
  <c r="BN40" s="1"/>
  <c r="BO40" s="1"/>
  <c r="BP40" s="1"/>
  <c r="BQ40" s="1"/>
  <c r="BR40" s="1"/>
  <c r="AE39"/>
  <c r="AF39" s="1"/>
  <c r="AG39" s="1"/>
  <c r="AE38"/>
  <c r="AF38" s="1"/>
  <c r="AG38" s="1"/>
  <c r="AE37"/>
  <c r="AF37" s="1"/>
  <c r="AG37" s="1"/>
  <c r="AE36"/>
  <c r="AF36" s="1"/>
  <c r="AG36" s="1"/>
  <c r="AE35"/>
  <c r="AF35" s="1"/>
  <c r="AG35" s="1"/>
  <c r="AE34"/>
  <c r="AF34" s="1"/>
  <c r="AG34" s="1"/>
  <c r="AE33"/>
  <c r="AF33" s="1"/>
  <c r="AG33" s="1"/>
  <c r="AE32"/>
  <c r="AF32" s="1"/>
  <c r="AE31"/>
  <c r="AF31" s="1"/>
  <c r="AE30"/>
  <c r="AF30" s="1"/>
  <c r="AE29"/>
  <c r="AF29" s="1"/>
  <c r="AG29" s="1"/>
  <c r="AH29" s="1"/>
  <c r="AI29" s="1"/>
  <c r="AJ29" s="1"/>
  <c r="AK29" s="1"/>
  <c r="AL29" s="1"/>
  <c r="AM29" s="1"/>
  <c r="AN29" s="1"/>
  <c r="AO29" s="1"/>
  <c r="AP29" s="1"/>
  <c r="AQ29" s="1"/>
  <c r="AR29" s="1"/>
  <c r="AS29" s="1"/>
  <c r="AT29" s="1"/>
  <c r="AU29" s="1"/>
  <c r="AV29" s="1"/>
  <c r="AW29" s="1"/>
  <c r="AX29" s="1"/>
  <c r="AY29" s="1"/>
  <c r="AZ29" s="1"/>
  <c r="BA29" s="1"/>
  <c r="BB29" s="1"/>
  <c r="BC29" s="1"/>
  <c r="BD29" s="1"/>
  <c r="BE29" s="1"/>
  <c r="BF29" s="1"/>
  <c r="BG29" s="1"/>
  <c r="BH29" s="1"/>
  <c r="BI29" s="1"/>
  <c r="BJ29" s="1"/>
  <c r="BK29" s="1"/>
  <c r="BL29" s="1"/>
  <c r="BM29" s="1"/>
  <c r="BN29" s="1"/>
  <c r="BO29" s="1"/>
  <c r="BP29" s="1"/>
  <c r="BQ29" s="1"/>
  <c r="BR29" s="1"/>
  <c r="BS29" s="1"/>
  <c r="BT29" s="1"/>
  <c r="BU29" s="1"/>
  <c r="BV29" s="1"/>
  <c r="BW29" s="1"/>
  <c r="AE28"/>
  <c r="AF28" s="1"/>
  <c r="AG28" s="1"/>
  <c r="AH28" s="1"/>
  <c r="AI28" s="1"/>
  <c r="AJ28" s="1"/>
  <c r="AK28" s="1"/>
  <c r="AL28" s="1"/>
  <c r="AM28" s="1"/>
  <c r="AN28" s="1"/>
  <c r="AO28" s="1"/>
  <c r="AP28" s="1"/>
  <c r="AQ28" s="1"/>
  <c r="AR28" s="1"/>
  <c r="AS28" s="1"/>
  <c r="AT28" s="1"/>
  <c r="AU28" s="1"/>
  <c r="AV28" s="1"/>
  <c r="AW28" s="1"/>
  <c r="AX28" s="1"/>
  <c r="AY28" s="1"/>
  <c r="AZ28" s="1"/>
  <c r="BA28" s="1"/>
  <c r="BB28" s="1"/>
  <c r="BC28" s="1"/>
  <c r="BD28" s="1"/>
  <c r="BE28" s="1"/>
  <c r="BF28" s="1"/>
  <c r="BG28" s="1"/>
  <c r="BH28" s="1"/>
  <c r="BI28" s="1"/>
  <c r="BJ28" s="1"/>
  <c r="BK28" s="1"/>
  <c r="BL28" s="1"/>
  <c r="BM28" s="1"/>
  <c r="BN28" s="1"/>
  <c r="BO28" s="1"/>
  <c r="BP28" s="1"/>
  <c r="BQ28" s="1"/>
  <c r="BR28" s="1"/>
  <c r="BS28" s="1"/>
  <c r="BT28" s="1"/>
  <c r="BU28" s="1"/>
  <c r="BV28" s="1"/>
  <c r="BW28" s="1"/>
  <c r="BX28" s="1"/>
  <c r="BY28" s="1"/>
  <c r="BZ28" s="1"/>
  <c r="CA28" s="1"/>
  <c r="CB28" s="1"/>
  <c r="CC28" s="1"/>
  <c r="CD28" s="1"/>
  <c r="CE28" s="1"/>
  <c r="CF28" s="1"/>
  <c r="CG28" s="1"/>
  <c r="CH28" s="1"/>
  <c r="CI28" s="1"/>
  <c r="CJ28" s="1"/>
  <c r="CK28" s="1"/>
  <c r="CL28" s="1"/>
  <c r="CM28" s="1"/>
  <c r="CN28" s="1"/>
  <c r="AE27"/>
  <c r="AF27" s="1"/>
  <c r="AG27" s="1"/>
  <c r="AH27" s="1"/>
  <c r="AI27" s="1"/>
  <c r="AJ27" s="1"/>
  <c r="AK27" s="1"/>
  <c r="AL27" s="1"/>
  <c r="AM27" s="1"/>
  <c r="AN27" s="1"/>
  <c r="AO27" s="1"/>
  <c r="AP27" s="1"/>
  <c r="AE26"/>
  <c r="AF26" s="1"/>
  <c r="AG26" s="1"/>
  <c r="AE25"/>
  <c r="AF25" s="1"/>
  <c r="AG25" s="1"/>
  <c r="AE24"/>
  <c r="AF24" s="1"/>
  <c r="AG24" s="1"/>
  <c r="AE23"/>
  <c r="AF23" s="1"/>
  <c r="AG23" s="1"/>
  <c r="AE22"/>
  <c r="AF22" s="1"/>
  <c r="AG22" s="1"/>
  <c r="AH22" s="1"/>
  <c r="AI22" s="1"/>
  <c r="AJ22" s="1"/>
  <c r="AK22" s="1"/>
  <c r="AL22" s="1"/>
  <c r="AM22" s="1"/>
  <c r="AN22" s="1"/>
  <c r="AO22" s="1"/>
  <c r="AP22" s="1"/>
  <c r="AQ22" s="1"/>
  <c r="AR22" s="1"/>
  <c r="AS22" s="1"/>
  <c r="AT22" s="1"/>
  <c r="AU22" s="1"/>
  <c r="AV22" s="1"/>
  <c r="AW22" s="1"/>
  <c r="AX22" s="1"/>
  <c r="AY22" s="1"/>
  <c r="AZ22" s="1"/>
  <c r="BA22" s="1"/>
  <c r="BB22" s="1"/>
  <c r="BC22" s="1"/>
  <c r="BD22" s="1"/>
  <c r="BE22" s="1"/>
  <c r="BF22" s="1"/>
  <c r="BG22" s="1"/>
  <c r="BH22" s="1"/>
  <c r="BI22" s="1"/>
  <c r="BJ22" s="1"/>
  <c r="BK22" s="1"/>
  <c r="BL22" s="1"/>
  <c r="BM22" s="1"/>
  <c r="BN22" s="1"/>
  <c r="BO22" s="1"/>
  <c r="BP22" s="1"/>
  <c r="BQ22" s="1"/>
  <c r="BR22" s="1"/>
  <c r="BS22" s="1"/>
  <c r="BT22" s="1"/>
  <c r="BU22" s="1"/>
  <c r="BV22" s="1"/>
  <c r="BW22" s="1"/>
  <c r="BX22" s="1"/>
  <c r="BY22" s="1"/>
  <c r="BZ22" s="1"/>
  <c r="CA22" s="1"/>
  <c r="CB22" s="1"/>
  <c r="CC22" s="1"/>
  <c r="CD22" s="1"/>
  <c r="CE22" s="1"/>
  <c r="CF22" s="1"/>
  <c r="CG22" s="1"/>
  <c r="CH22" s="1"/>
  <c r="CI22" s="1"/>
  <c r="CJ22" s="1"/>
  <c r="CK22" s="1"/>
  <c r="CL22" s="1"/>
  <c r="CM22" s="1"/>
  <c r="CN22" s="1"/>
  <c r="CO22" s="1"/>
  <c r="CP22" s="1"/>
  <c r="CQ22" s="1"/>
  <c r="CR22" s="1"/>
  <c r="CS22" s="1"/>
  <c r="CT22" s="1"/>
  <c r="CU22" s="1"/>
  <c r="CV22" s="1"/>
  <c r="CW22" s="1"/>
  <c r="CX22" s="1"/>
  <c r="CY22" s="1"/>
  <c r="CZ22" s="1"/>
  <c r="DA22" s="1"/>
  <c r="DB22" s="1"/>
  <c r="DC22" s="1"/>
  <c r="DD22" s="1"/>
  <c r="DE22" s="1"/>
  <c r="DF22" s="1"/>
  <c r="DG22" s="1"/>
  <c r="DH22" s="1"/>
  <c r="DI22" s="1"/>
  <c r="DJ22" s="1"/>
  <c r="DK22" s="1"/>
  <c r="AE21"/>
  <c r="AF21" s="1"/>
  <c r="AG21" s="1"/>
  <c r="AE20"/>
  <c r="AF20" s="1"/>
  <c r="AG20" s="1"/>
  <c r="AH20" s="1"/>
  <c r="AI20" s="1"/>
  <c r="AJ20" s="1"/>
  <c r="AK20" s="1"/>
  <c r="AL20" s="1"/>
  <c r="AM20" s="1"/>
  <c r="AN20" s="1"/>
  <c r="AO20" s="1"/>
  <c r="AP20" s="1"/>
  <c r="AQ20" s="1"/>
  <c r="AR20" s="1"/>
  <c r="AS20" s="1"/>
  <c r="AT20" s="1"/>
  <c r="AU20" s="1"/>
  <c r="AV20" s="1"/>
  <c r="AW20" s="1"/>
  <c r="AX20" s="1"/>
  <c r="AY20" s="1"/>
  <c r="AZ20" s="1"/>
  <c r="BA20" s="1"/>
  <c r="BB20" s="1"/>
  <c r="BC20" s="1"/>
  <c r="BD20" s="1"/>
  <c r="BE20" s="1"/>
  <c r="BF20" s="1"/>
  <c r="BG20" s="1"/>
  <c r="BH20" s="1"/>
  <c r="AE19"/>
  <c r="AF19" s="1"/>
  <c r="AG19" s="1"/>
  <c r="AE18"/>
  <c r="AF18" s="1"/>
  <c r="AG18" s="1"/>
  <c r="AH18" s="1"/>
  <c r="AI18" s="1"/>
  <c r="AJ18" s="1"/>
  <c r="AK18" s="1"/>
  <c r="AL18" s="1"/>
  <c r="AM18" s="1"/>
  <c r="AN18" s="1"/>
  <c r="AO18" s="1"/>
  <c r="AP18" s="1"/>
  <c r="AQ18" s="1"/>
  <c r="AR18" s="1"/>
  <c r="AS18" s="1"/>
  <c r="AT18" s="1"/>
  <c r="AU18" s="1"/>
  <c r="AV18" s="1"/>
  <c r="AW18" s="1"/>
  <c r="AX18" s="1"/>
  <c r="AY18" s="1"/>
  <c r="AZ18" s="1"/>
  <c r="BA18" s="1"/>
  <c r="BB18" s="1"/>
  <c r="BC18" s="1"/>
  <c r="BD18" s="1"/>
  <c r="BE18" s="1"/>
  <c r="BF18" s="1"/>
  <c r="BG18" s="1"/>
  <c r="BH18" s="1"/>
  <c r="BI18" s="1"/>
  <c r="BJ18" s="1"/>
  <c r="BK18" s="1"/>
  <c r="BL18" s="1"/>
  <c r="BM18" s="1"/>
  <c r="BN18" s="1"/>
  <c r="BO18" s="1"/>
  <c r="BP18" s="1"/>
  <c r="BQ18" s="1"/>
  <c r="BR18" s="1"/>
  <c r="BS18" s="1"/>
  <c r="BT18" s="1"/>
  <c r="BU18" s="1"/>
  <c r="BV18" s="1"/>
  <c r="BW18" s="1"/>
  <c r="BX18" s="1"/>
  <c r="BY18" s="1"/>
  <c r="BZ18" s="1"/>
  <c r="CA18" s="1"/>
  <c r="CB18" s="1"/>
  <c r="CC18" s="1"/>
  <c r="CD18" s="1"/>
  <c r="CE18" s="1"/>
  <c r="CF18" s="1"/>
  <c r="AE17"/>
  <c r="AF17" s="1"/>
  <c r="AG17" s="1"/>
  <c r="AH17" s="1"/>
  <c r="AI17" s="1"/>
  <c r="AJ17" s="1"/>
  <c r="AK17" s="1"/>
  <c r="AL17" s="1"/>
  <c r="AM17" s="1"/>
  <c r="AN17" s="1"/>
  <c r="AO17" s="1"/>
  <c r="AP17" s="1"/>
  <c r="AQ17" s="1"/>
  <c r="AR17" s="1"/>
  <c r="AS17" s="1"/>
  <c r="AT17" s="1"/>
  <c r="AU17" s="1"/>
  <c r="AV17" s="1"/>
  <c r="AW17" s="1"/>
  <c r="AX17" s="1"/>
  <c r="AY17" s="1"/>
  <c r="AZ17" s="1"/>
  <c r="BA17" s="1"/>
  <c r="BB17" s="1"/>
  <c r="BC17" s="1"/>
  <c r="BD17" s="1"/>
  <c r="BE17" s="1"/>
  <c r="BF17" s="1"/>
  <c r="BG17" s="1"/>
  <c r="BH17" s="1"/>
  <c r="BI17" s="1"/>
  <c r="BJ17" s="1"/>
  <c r="BK17" s="1"/>
  <c r="BL17" s="1"/>
  <c r="BM17" s="1"/>
  <c r="BN17" s="1"/>
  <c r="BO17" s="1"/>
  <c r="BP17" s="1"/>
  <c r="BQ17" s="1"/>
  <c r="BR17" s="1"/>
  <c r="BS17" s="1"/>
  <c r="BT17" s="1"/>
  <c r="BU17" s="1"/>
  <c r="BV17" s="1"/>
  <c r="BW17" s="1"/>
  <c r="BX17" s="1"/>
  <c r="BY17" s="1"/>
  <c r="BZ17" s="1"/>
  <c r="CA17" s="1"/>
  <c r="CB17" s="1"/>
  <c r="CC17" s="1"/>
  <c r="CD17" s="1"/>
  <c r="CE17" s="1"/>
  <c r="CF17" s="1"/>
  <c r="CG17" s="1"/>
  <c r="CH17" s="1"/>
  <c r="CI17" s="1"/>
  <c r="CJ17" s="1"/>
  <c r="CK17" s="1"/>
  <c r="CL17" s="1"/>
  <c r="CM17" s="1"/>
  <c r="CN17" s="1"/>
  <c r="CO17" s="1"/>
  <c r="CP17" s="1"/>
  <c r="CQ17" s="1"/>
  <c r="CR17" s="1"/>
  <c r="CS17" s="1"/>
  <c r="CT17" s="1"/>
  <c r="CU17" s="1"/>
  <c r="CV17" s="1"/>
  <c r="CW17" s="1"/>
  <c r="CX17" s="1"/>
  <c r="CY17" s="1"/>
  <c r="CZ17" s="1"/>
  <c r="DA17" s="1"/>
  <c r="DB17" s="1"/>
  <c r="DC17" s="1"/>
  <c r="DD17" s="1"/>
  <c r="DE17" s="1"/>
  <c r="DF17" s="1"/>
  <c r="DG17" s="1"/>
  <c r="DH17" s="1"/>
  <c r="DI17" s="1"/>
  <c r="DJ17" s="1"/>
  <c r="DK17" s="1"/>
  <c r="AE16"/>
  <c r="AE15"/>
  <c r="AF15" s="1"/>
  <c r="AG15" s="1"/>
  <c r="AE14"/>
  <c r="AF14" s="1"/>
  <c r="AE13"/>
  <c r="AF13" s="1"/>
  <c r="AG13" s="1"/>
  <c r="AH13" s="1"/>
  <c r="AI13" s="1"/>
  <c r="AJ13" s="1"/>
  <c r="AK13" s="1"/>
  <c r="AL13" s="1"/>
  <c r="AM13" s="1"/>
  <c r="AN13" s="1"/>
  <c r="AO13" s="1"/>
  <c r="AP13" s="1"/>
  <c r="AQ13" s="1"/>
  <c r="AR13" s="1"/>
  <c r="AS13" s="1"/>
  <c r="AT13" s="1"/>
  <c r="AU13" s="1"/>
  <c r="AV13" s="1"/>
  <c r="AW13" s="1"/>
  <c r="AX13" s="1"/>
  <c r="AY13" s="1"/>
  <c r="AZ13" s="1"/>
  <c r="BA13" s="1"/>
  <c r="BB13" s="1"/>
  <c r="BC13" s="1"/>
  <c r="BD13" s="1"/>
  <c r="BE13" s="1"/>
  <c r="BF13" s="1"/>
  <c r="BG13" s="1"/>
  <c r="BH13" s="1"/>
  <c r="BI13" s="1"/>
  <c r="BJ13" s="1"/>
  <c r="BK13" s="1"/>
  <c r="BL13" s="1"/>
  <c r="BM13" s="1"/>
  <c r="BN13" s="1"/>
  <c r="BO13" s="1"/>
  <c r="BP13" s="1"/>
  <c r="BQ13" s="1"/>
  <c r="BR13" s="1"/>
  <c r="BS13" s="1"/>
  <c r="BT13" s="1"/>
  <c r="BU13" s="1"/>
  <c r="BV13" s="1"/>
  <c r="BW13" s="1"/>
  <c r="BX13" s="1"/>
  <c r="BY13" s="1"/>
  <c r="BZ13" s="1"/>
  <c r="CA13" s="1"/>
  <c r="CB13" s="1"/>
  <c r="CC13" s="1"/>
  <c r="CD13" s="1"/>
  <c r="CE13" s="1"/>
  <c r="CF13" s="1"/>
  <c r="AE12"/>
  <c r="AF12" s="1"/>
  <c r="AE11"/>
  <c r="AF11" s="1"/>
  <c r="AG11" s="1"/>
  <c r="AH11" s="1"/>
  <c r="AI11" s="1"/>
  <c r="AJ11" s="1"/>
  <c r="AK11" s="1"/>
  <c r="AL11" s="1"/>
  <c r="AM11" s="1"/>
  <c r="AN11" s="1"/>
  <c r="AO11" s="1"/>
  <c r="AP11" s="1"/>
  <c r="AQ11" s="1"/>
  <c r="AR11" s="1"/>
  <c r="AS11" s="1"/>
  <c r="AT11" s="1"/>
  <c r="AU11" s="1"/>
  <c r="AV11" s="1"/>
  <c r="AW11" s="1"/>
  <c r="AX11" s="1"/>
  <c r="AY11" s="1"/>
  <c r="AZ11" s="1"/>
  <c r="BA11" s="1"/>
  <c r="BB11" s="1"/>
  <c r="BC11" s="1"/>
  <c r="BD11" s="1"/>
  <c r="BE11" s="1"/>
  <c r="BF11" s="1"/>
  <c r="BG11" s="1"/>
  <c r="BH11" s="1"/>
  <c r="BI11" s="1"/>
  <c r="BJ11" s="1"/>
  <c r="BK11" s="1"/>
  <c r="BL11" s="1"/>
  <c r="BM11" s="1"/>
  <c r="BN11" s="1"/>
  <c r="BO11" s="1"/>
  <c r="BP11" s="1"/>
  <c r="BQ11" s="1"/>
  <c r="BR11" s="1"/>
  <c r="BS11" s="1"/>
  <c r="BT11" s="1"/>
  <c r="BU11" s="1"/>
  <c r="BV11" s="1"/>
  <c r="BW11" s="1"/>
  <c r="BX11" s="1"/>
  <c r="BY11" s="1"/>
  <c r="BZ11" s="1"/>
  <c r="CA11" s="1"/>
  <c r="CB11" s="1"/>
  <c r="CC11" s="1"/>
  <c r="CD11" s="1"/>
  <c r="CE11" s="1"/>
  <c r="CF11" s="1"/>
  <c r="CG11" s="1"/>
  <c r="CH11" s="1"/>
  <c r="CI11" s="1"/>
  <c r="CJ11" s="1"/>
  <c r="CK11" s="1"/>
  <c r="CL11" s="1"/>
  <c r="CM11" s="1"/>
  <c r="CN11" s="1"/>
  <c r="CO11" s="1"/>
  <c r="CP11" s="1"/>
  <c r="CQ11" s="1"/>
  <c r="CR11" s="1"/>
  <c r="CS11" s="1"/>
  <c r="CT11" s="1"/>
  <c r="CU11" s="1"/>
  <c r="CV11" s="1"/>
  <c r="CW11" s="1"/>
  <c r="CX11" s="1"/>
  <c r="CY11" s="1"/>
  <c r="CZ11" s="1"/>
  <c r="DA11" s="1"/>
  <c r="DB11" s="1"/>
  <c r="DC11" s="1"/>
  <c r="DD11" s="1"/>
  <c r="DE11" s="1"/>
  <c r="DF11" s="1"/>
  <c r="DG11" s="1"/>
  <c r="DH11" s="1"/>
  <c r="DI11" s="1"/>
  <c r="DJ11" s="1"/>
  <c r="DK11" s="1"/>
  <c r="AE10"/>
  <c r="AF10" s="1"/>
  <c r="AG10" s="1"/>
  <c r="AE9"/>
  <c r="AF9" s="1"/>
  <c r="AG9" s="1"/>
  <c r="AE8"/>
  <c r="AF8" s="1"/>
  <c r="AF7"/>
  <c r="AG7" s="1"/>
  <c r="AE7"/>
  <c r="AE6"/>
  <c r="AF6" s="1"/>
  <c r="AG6" s="1"/>
  <c r="AH6" s="1"/>
  <c r="AI6" s="1"/>
  <c r="AJ6" s="1"/>
  <c r="AK6" s="1"/>
  <c r="AL6" s="1"/>
  <c r="AM6" s="1"/>
  <c r="AN6" s="1"/>
  <c r="AO6" s="1"/>
  <c r="AP6" s="1"/>
  <c r="AQ6" s="1"/>
  <c r="AR6" s="1"/>
  <c r="AS6" s="1"/>
  <c r="AT6" s="1"/>
  <c r="AU6" s="1"/>
  <c r="AV6" s="1"/>
  <c r="AW6" s="1"/>
  <c r="AX6" s="1"/>
  <c r="AY6" s="1"/>
  <c r="AZ6" s="1"/>
  <c r="BA6" s="1"/>
  <c r="BB6" s="1"/>
  <c r="BC6" s="1"/>
  <c r="BD6" s="1"/>
  <c r="BE6" s="1"/>
  <c r="BF6" s="1"/>
  <c r="BG6" s="1"/>
  <c r="BH6" s="1"/>
  <c r="BI6" s="1"/>
  <c r="BJ6" s="1"/>
  <c r="BK6" s="1"/>
  <c r="BL6" s="1"/>
  <c r="BM6" s="1"/>
  <c r="BN6" s="1"/>
  <c r="BO6" s="1"/>
  <c r="BP6" s="1"/>
  <c r="BQ6" s="1"/>
  <c r="BR6" s="1"/>
  <c r="BS6" s="1"/>
  <c r="BT6" s="1"/>
  <c r="BU6" s="1"/>
  <c r="BV6" s="1"/>
  <c r="BW6" s="1"/>
  <c r="BX6" s="1"/>
  <c r="BY6" s="1"/>
  <c r="BZ6" s="1"/>
  <c r="CA6" s="1"/>
  <c r="CB6" s="1"/>
  <c r="CC6" s="1"/>
  <c r="CD6" s="1"/>
  <c r="CE6" s="1"/>
  <c r="CF6" s="1"/>
  <c r="CG6" s="1"/>
  <c r="CH6" s="1"/>
  <c r="CI6" s="1"/>
  <c r="CJ6" s="1"/>
  <c r="CK6" s="1"/>
  <c r="CL6" s="1"/>
  <c r="CM6" s="1"/>
  <c r="CN6" s="1"/>
  <c r="CO6" s="1"/>
  <c r="CP6" s="1"/>
  <c r="CQ6" s="1"/>
  <c r="CR6" s="1"/>
  <c r="CS6" s="1"/>
  <c r="CT6" s="1"/>
  <c r="CU6" s="1"/>
  <c r="CV6" s="1"/>
  <c r="CW6" s="1"/>
  <c r="CX6" s="1"/>
  <c r="CY6" s="1"/>
  <c r="CZ6" s="1"/>
  <c r="DA6" s="1"/>
  <c r="DB6" s="1"/>
  <c r="DC6" s="1"/>
  <c r="DD6" s="1"/>
  <c r="DE6" s="1"/>
  <c r="DF6" s="1"/>
  <c r="DG6" s="1"/>
  <c r="DH6" s="1"/>
  <c r="DI6" s="1"/>
  <c r="DJ6" s="1"/>
  <c r="DK6" s="1"/>
  <c r="C6"/>
  <c r="AE5"/>
  <c r="AF5" s="1"/>
  <c r="AE4"/>
  <c r="AF4" s="1"/>
  <c r="AG4" s="1"/>
  <c r="AH4" s="1"/>
  <c r="AI4" s="1"/>
  <c r="AJ4" s="1"/>
  <c r="AK4" s="1"/>
  <c r="AL4" s="1"/>
  <c r="AM4" s="1"/>
  <c r="AN4" s="1"/>
  <c r="AO4" s="1"/>
  <c r="AP4" s="1"/>
  <c r="AQ4" s="1"/>
  <c r="AR4" s="1"/>
  <c r="AS4" s="1"/>
  <c r="AT4" s="1"/>
  <c r="AU4" s="1"/>
  <c r="AV4" s="1"/>
  <c r="AW4" s="1"/>
  <c r="AX4" s="1"/>
  <c r="AY4" s="1"/>
  <c r="AZ4" s="1"/>
  <c r="BA4" s="1"/>
  <c r="BB4" s="1"/>
  <c r="BC4" s="1"/>
  <c r="BD4" s="1"/>
  <c r="BE4" s="1"/>
  <c r="BF4" s="1"/>
  <c r="BG4" s="1"/>
  <c r="BH4" s="1"/>
  <c r="BI4" s="1"/>
  <c r="BJ4" s="1"/>
  <c r="BK4" s="1"/>
  <c r="BL4" s="1"/>
  <c r="BM4" s="1"/>
  <c r="BN4" s="1"/>
  <c r="BO4" s="1"/>
  <c r="BP4" s="1"/>
  <c r="BQ4" s="1"/>
  <c r="BR4" s="1"/>
  <c r="BS4" s="1"/>
  <c r="BT4" s="1"/>
  <c r="BU4" s="1"/>
  <c r="BV4" s="1"/>
  <c r="BW4" s="1"/>
  <c r="BX4" s="1"/>
  <c r="BY4" s="1"/>
  <c r="BZ4" s="1"/>
  <c r="CA4" s="1"/>
  <c r="CB4" s="1"/>
  <c r="CC4" s="1"/>
  <c r="CD4" s="1"/>
  <c r="CE4" s="1"/>
  <c r="CF4" s="1"/>
  <c r="CG4" s="1"/>
  <c r="CH4" s="1"/>
  <c r="CI4" s="1"/>
  <c r="CJ4" s="1"/>
  <c r="CK4" s="1"/>
  <c r="CL4" s="1"/>
  <c r="CM4" s="1"/>
  <c r="CN4" s="1"/>
  <c r="CO4" s="1"/>
  <c r="CP4" s="1"/>
  <c r="CQ4" s="1"/>
  <c r="CR4" s="1"/>
  <c r="CS4" s="1"/>
  <c r="CT4" s="1"/>
  <c r="CU4" s="1"/>
  <c r="CV4" s="1"/>
  <c r="CW4" s="1"/>
  <c r="CX4" s="1"/>
  <c r="CY4" s="1"/>
  <c r="CZ4" s="1"/>
  <c r="DA4" s="1"/>
  <c r="DB4" s="1"/>
  <c r="DC4" s="1"/>
  <c r="DD4" s="1"/>
  <c r="DE4" s="1"/>
  <c r="DF4" s="1"/>
  <c r="DG4" s="1"/>
  <c r="DH4" s="1"/>
  <c r="DI4" s="1"/>
  <c r="DJ4" s="1"/>
  <c r="DK4" s="1"/>
  <c r="AC53" i="15"/>
  <c r="AD53" s="1"/>
  <c r="AE53" s="1"/>
  <c r="AF53" s="1"/>
  <c r="AG53" s="1"/>
  <c r="AH53" s="1"/>
  <c r="AI53" s="1"/>
  <c r="AJ53" s="1"/>
  <c r="AK53" s="1"/>
  <c r="AL53" s="1"/>
  <c r="AM53" s="1"/>
  <c r="AN53" s="1"/>
  <c r="AO53" s="1"/>
  <c r="AP53" s="1"/>
  <c r="AQ53" s="1"/>
  <c r="AR53" s="1"/>
  <c r="AS53" s="1"/>
  <c r="AT53" s="1"/>
  <c r="AU53" s="1"/>
  <c r="AV53" s="1"/>
  <c r="AW53" s="1"/>
  <c r="AX53" s="1"/>
  <c r="AY53" s="1"/>
  <c r="AZ53" s="1"/>
  <c r="BA53" s="1"/>
  <c r="BB53" s="1"/>
  <c r="BC53" s="1"/>
  <c r="BD53" s="1"/>
  <c r="BE53" s="1"/>
  <c r="BF53" s="1"/>
  <c r="BG53" s="1"/>
  <c r="BH53" s="1"/>
  <c r="BI53" s="1"/>
  <c r="BJ53" s="1"/>
  <c r="BK53" s="1"/>
  <c r="BL53" s="1"/>
  <c r="BM53" s="1"/>
  <c r="BN53" s="1"/>
  <c r="BO53" s="1"/>
  <c r="BP53" s="1"/>
  <c r="BQ53" s="1"/>
  <c r="BR53" s="1"/>
  <c r="BS53" s="1"/>
  <c r="BT53" s="1"/>
  <c r="BU53" s="1"/>
  <c r="BV53" s="1"/>
  <c r="BW53" s="1"/>
  <c r="BX53" s="1"/>
  <c r="BY53" s="1"/>
  <c r="BZ53" s="1"/>
  <c r="CA53" s="1"/>
  <c r="CB53" s="1"/>
  <c r="CC53" s="1"/>
  <c r="CD53" s="1"/>
  <c r="CE53" s="1"/>
  <c r="CF53" s="1"/>
  <c r="CG53" s="1"/>
  <c r="CH53" s="1"/>
  <c r="CI53" s="1"/>
  <c r="CJ53" s="1"/>
  <c r="CK53" s="1"/>
  <c r="CL53" s="1"/>
  <c r="CM53" s="1"/>
  <c r="CN53" s="1"/>
  <c r="CO53" s="1"/>
  <c r="CP53" s="1"/>
  <c r="CQ53" s="1"/>
  <c r="CR53" s="1"/>
  <c r="CS53" s="1"/>
  <c r="CT53" s="1"/>
  <c r="CU53" s="1"/>
  <c r="CV53" s="1"/>
  <c r="CW53" s="1"/>
  <c r="CX53" s="1"/>
  <c r="CY53" s="1"/>
  <c r="CZ53" s="1"/>
  <c r="DA53" s="1"/>
  <c r="DB53" s="1"/>
  <c r="DC53" s="1"/>
  <c r="DD53" s="1"/>
  <c r="DE53" s="1"/>
  <c r="DF53" s="1"/>
  <c r="DG53" s="1"/>
  <c r="DH53" s="1"/>
  <c r="DI53" s="1"/>
  <c r="AC52"/>
  <c r="AD52" s="1"/>
  <c r="AE52" s="1"/>
  <c r="AF52" s="1"/>
  <c r="AG52" s="1"/>
  <c r="AH52" s="1"/>
  <c r="AI52" s="1"/>
  <c r="AJ52" s="1"/>
  <c r="AK52" s="1"/>
  <c r="AL52" s="1"/>
  <c r="AM52" s="1"/>
  <c r="AN52" s="1"/>
  <c r="AO52" s="1"/>
  <c r="AP52" s="1"/>
  <c r="AQ52" s="1"/>
  <c r="AR52" s="1"/>
  <c r="AS52" s="1"/>
  <c r="AT52" s="1"/>
  <c r="AU52" s="1"/>
  <c r="AV52" s="1"/>
  <c r="AW52" s="1"/>
  <c r="AX52" s="1"/>
  <c r="AY52" s="1"/>
  <c r="AZ52" s="1"/>
  <c r="BA52" s="1"/>
  <c r="BB52" s="1"/>
  <c r="BC52" s="1"/>
  <c r="BD52" s="1"/>
  <c r="BE52" s="1"/>
  <c r="BF52" s="1"/>
  <c r="BG52" s="1"/>
  <c r="BH52" s="1"/>
  <c r="BI52" s="1"/>
  <c r="BJ52" s="1"/>
  <c r="BK52" s="1"/>
  <c r="BL52" s="1"/>
  <c r="BM52" s="1"/>
  <c r="BN52" s="1"/>
  <c r="BO52" s="1"/>
  <c r="BP52" s="1"/>
  <c r="BQ52" s="1"/>
  <c r="BR52" s="1"/>
  <c r="BS52" s="1"/>
  <c r="BT52" s="1"/>
  <c r="BU52" s="1"/>
  <c r="BV52" s="1"/>
  <c r="BW52" s="1"/>
  <c r="BX52" s="1"/>
  <c r="BY52" s="1"/>
  <c r="BZ52" s="1"/>
  <c r="CA52" s="1"/>
  <c r="CB52" s="1"/>
  <c r="CC52" s="1"/>
  <c r="CD52" s="1"/>
  <c r="CE52" s="1"/>
  <c r="CF52" s="1"/>
  <c r="CG52" s="1"/>
  <c r="CH52" s="1"/>
  <c r="CI52" s="1"/>
  <c r="CJ52" s="1"/>
  <c r="CK52" s="1"/>
  <c r="CL52" s="1"/>
  <c r="CM52" s="1"/>
  <c r="CN52" s="1"/>
  <c r="CO52" s="1"/>
  <c r="CP52" s="1"/>
  <c r="CQ52" s="1"/>
  <c r="CR52" s="1"/>
  <c r="CS52" s="1"/>
  <c r="CT52" s="1"/>
  <c r="CU52" s="1"/>
  <c r="CV52" s="1"/>
  <c r="CW52" s="1"/>
  <c r="CX52" s="1"/>
  <c r="CY52" s="1"/>
  <c r="CZ52" s="1"/>
  <c r="DA52" s="1"/>
  <c r="DB52" s="1"/>
  <c r="DC52" s="1"/>
  <c r="DD52" s="1"/>
  <c r="DE52" s="1"/>
  <c r="DF52" s="1"/>
  <c r="DG52" s="1"/>
  <c r="DH52" s="1"/>
  <c r="DI52" s="1"/>
  <c r="AC51"/>
  <c r="AD51" s="1"/>
  <c r="AE51" s="1"/>
  <c r="AF51" s="1"/>
  <c r="AG51" s="1"/>
  <c r="AH51" s="1"/>
  <c r="AI51" s="1"/>
  <c r="AJ51" s="1"/>
  <c r="AK51" s="1"/>
  <c r="AL51" s="1"/>
  <c r="AM51" s="1"/>
  <c r="AN51" s="1"/>
  <c r="AO51" s="1"/>
  <c r="AP51" s="1"/>
  <c r="AQ51" s="1"/>
  <c r="AR51" s="1"/>
  <c r="AS51" s="1"/>
  <c r="AT51" s="1"/>
  <c r="AU51" s="1"/>
  <c r="AV51" s="1"/>
  <c r="AW51" s="1"/>
  <c r="AX51" s="1"/>
  <c r="AY51" s="1"/>
  <c r="AZ51" s="1"/>
  <c r="BA51" s="1"/>
  <c r="BB51" s="1"/>
  <c r="BC51" s="1"/>
  <c r="BD51" s="1"/>
  <c r="BE51" s="1"/>
  <c r="BF51" s="1"/>
  <c r="BG51" s="1"/>
  <c r="BH51" s="1"/>
  <c r="BI51" s="1"/>
  <c r="BJ51" s="1"/>
  <c r="BK51" s="1"/>
  <c r="BL51" s="1"/>
  <c r="BM51" s="1"/>
  <c r="BN51" s="1"/>
  <c r="BO51" s="1"/>
  <c r="BP51" s="1"/>
  <c r="BQ51" s="1"/>
  <c r="BR51" s="1"/>
  <c r="BS51" s="1"/>
  <c r="BT51" s="1"/>
  <c r="BU51" s="1"/>
  <c r="BV51" s="1"/>
  <c r="BW51" s="1"/>
  <c r="BX51" s="1"/>
  <c r="BY51" s="1"/>
  <c r="BZ51" s="1"/>
  <c r="CA51" s="1"/>
  <c r="CB51" s="1"/>
  <c r="CC51" s="1"/>
  <c r="CD51" s="1"/>
  <c r="CE51" s="1"/>
  <c r="CF51" s="1"/>
  <c r="CG51" s="1"/>
  <c r="CH51" s="1"/>
  <c r="CI51" s="1"/>
  <c r="CJ51" s="1"/>
  <c r="CK51" s="1"/>
  <c r="CL51" s="1"/>
  <c r="CM51" s="1"/>
  <c r="CN51" s="1"/>
  <c r="CO51" s="1"/>
  <c r="CP51" s="1"/>
  <c r="CQ51" s="1"/>
  <c r="CR51" s="1"/>
  <c r="CS51" s="1"/>
  <c r="CT51" s="1"/>
  <c r="CU51" s="1"/>
  <c r="CV51" s="1"/>
  <c r="CW51" s="1"/>
  <c r="CX51" s="1"/>
  <c r="CY51" s="1"/>
  <c r="CZ51" s="1"/>
  <c r="DA51" s="1"/>
  <c r="DB51" s="1"/>
  <c r="DC51" s="1"/>
  <c r="DD51" s="1"/>
  <c r="DE51" s="1"/>
  <c r="DF51" s="1"/>
  <c r="DG51" s="1"/>
  <c r="DH51" s="1"/>
  <c r="DI51" s="1"/>
  <c r="AC50"/>
  <c r="AD50" s="1"/>
  <c r="AE50" s="1"/>
  <c r="AF50" s="1"/>
  <c r="AG50" s="1"/>
  <c r="AH50" s="1"/>
  <c r="AI50" s="1"/>
  <c r="AJ50" s="1"/>
  <c r="AK50" s="1"/>
  <c r="AL50" s="1"/>
  <c r="AM50" s="1"/>
  <c r="AN50" s="1"/>
  <c r="AO50" s="1"/>
  <c r="AP50" s="1"/>
  <c r="AQ50" s="1"/>
  <c r="AR50" s="1"/>
  <c r="AS50" s="1"/>
  <c r="AT50" s="1"/>
  <c r="AU50" s="1"/>
  <c r="AV50" s="1"/>
  <c r="AW50" s="1"/>
  <c r="AX50" s="1"/>
  <c r="AY50" s="1"/>
  <c r="AZ50" s="1"/>
  <c r="BA50" s="1"/>
  <c r="BB50" s="1"/>
  <c r="BC50" s="1"/>
  <c r="BD50" s="1"/>
  <c r="BE50" s="1"/>
  <c r="BF50" s="1"/>
  <c r="BG50" s="1"/>
  <c r="BH50" s="1"/>
  <c r="BI50" s="1"/>
  <c r="BJ50" s="1"/>
  <c r="BK50" s="1"/>
  <c r="BL50" s="1"/>
  <c r="BM50" s="1"/>
  <c r="BN50" s="1"/>
  <c r="BO50" s="1"/>
  <c r="BP50" s="1"/>
  <c r="BQ50" s="1"/>
  <c r="BR50" s="1"/>
  <c r="BS50" s="1"/>
  <c r="BT50" s="1"/>
  <c r="BU50" s="1"/>
  <c r="BV50" s="1"/>
  <c r="BW50" s="1"/>
  <c r="BX50" s="1"/>
  <c r="BY50" s="1"/>
  <c r="BZ50" s="1"/>
  <c r="CA50" s="1"/>
  <c r="CB50" s="1"/>
  <c r="CC50" s="1"/>
  <c r="CD50" s="1"/>
  <c r="CE50" s="1"/>
  <c r="CF50" s="1"/>
  <c r="CG50" s="1"/>
  <c r="CH50" s="1"/>
  <c r="CI50" s="1"/>
  <c r="CJ50" s="1"/>
  <c r="CK50" s="1"/>
  <c r="CL50" s="1"/>
  <c r="CM50" s="1"/>
  <c r="CN50" s="1"/>
  <c r="CO50" s="1"/>
  <c r="CP50" s="1"/>
  <c r="CQ50" s="1"/>
  <c r="CR50" s="1"/>
  <c r="CS50" s="1"/>
  <c r="CT50" s="1"/>
  <c r="CU50" s="1"/>
  <c r="CV50" s="1"/>
  <c r="CW50" s="1"/>
  <c r="CX50" s="1"/>
  <c r="CY50" s="1"/>
  <c r="CZ50" s="1"/>
  <c r="DA50" s="1"/>
  <c r="DB50" s="1"/>
  <c r="DC50" s="1"/>
  <c r="DD50" s="1"/>
  <c r="DE50" s="1"/>
  <c r="DF50" s="1"/>
  <c r="DG50" s="1"/>
  <c r="DH50" s="1"/>
  <c r="DI50" s="1"/>
  <c r="AC49"/>
  <c r="AD49" s="1"/>
  <c r="AE49" s="1"/>
  <c r="AF49" s="1"/>
  <c r="AG49" s="1"/>
  <c r="AH49" s="1"/>
  <c r="AI49" s="1"/>
  <c r="AJ49" s="1"/>
  <c r="AK49" s="1"/>
  <c r="AL49" s="1"/>
  <c r="AM49" s="1"/>
  <c r="AN49" s="1"/>
  <c r="AO49" s="1"/>
  <c r="AP49" s="1"/>
  <c r="AQ49" s="1"/>
  <c r="AR49" s="1"/>
  <c r="AS49" s="1"/>
  <c r="AT49" s="1"/>
  <c r="AU49" s="1"/>
  <c r="AV49" s="1"/>
  <c r="AW49" s="1"/>
  <c r="AX49" s="1"/>
  <c r="AY49" s="1"/>
  <c r="AZ49" s="1"/>
  <c r="BA49" s="1"/>
  <c r="BB49" s="1"/>
  <c r="BC49" s="1"/>
  <c r="BD49" s="1"/>
  <c r="BE49" s="1"/>
  <c r="BF49" s="1"/>
  <c r="BG49" s="1"/>
  <c r="BH49" s="1"/>
  <c r="BI49" s="1"/>
  <c r="BJ49" s="1"/>
  <c r="BK49" s="1"/>
  <c r="BL49" s="1"/>
  <c r="BM49" s="1"/>
  <c r="BN49" s="1"/>
  <c r="BO49" s="1"/>
  <c r="BP49" s="1"/>
  <c r="BQ49" s="1"/>
  <c r="BR49" s="1"/>
  <c r="BS49" s="1"/>
  <c r="BT49" s="1"/>
  <c r="BU49" s="1"/>
  <c r="BV49" s="1"/>
  <c r="BW49" s="1"/>
  <c r="BX49" s="1"/>
  <c r="BY49" s="1"/>
  <c r="BZ49" s="1"/>
  <c r="CA49" s="1"/>
  <c r="CB49" s="1"/>
  <c r="CC49" s="1"/>
  <c r="CD49" s="1"/>
  <c r="CE49" s="1"/>
  <c r="CF49" s="1"/>
  <c r="CG49" s="1"/>
  <c r="CH49" s="1"/>
  <c r="CI49" s="1"/>
  <c r="CJ49" s="1"/>
  <c r="CK49" s="1"/>
  <c r="CL49" s="1"/>
  <c r="CM49" s="1"/>
  <c r="CN49" s="1"/>
  <c r="CO49" s="1"/>
  <c r="CP49" s="1"/>
  <c r="CQ49" s="1"/>
  <c r="CR49" s="1"/>
  <c r="CS49" s="1"/>
  <c r="CT49" s="1"/>
  <c r="CU49" s="1"/>
  <c r="CV49" s="1"/>
  <c r="CW49" s="1"/>
  <c r="CX49" s="1"/>
  <c r="CY49" s="1"/>
  <c r="CZ49" s="1"/>
  <c r="DA49" s="1"/>
  <c r="DB49" s="1"/>
  <c r="DC49" s="1"/>
  <c r="DD49" s="1"/>
  <c r="DE49" s="1"/>
  <c r="DF49" s="1"/>
  <c r="DG49" s="1"/>
  <c r="DH49" s="1"/>
  <c r="DI49" s="1"/>
  <c r="AC48"/>
  <c r="AD48" s="1"/>
  <c r="AE48" s="1"/>
  <c r="AF48" s="1"/>
  <c r="AG48" s="1"/>
  <c r="AH48" s="1"/>
  <c r="AI48" s="1"/>
  <c r="AJ48" s="1"/>
  <c r="AK48" s="1"/>
  <c r="AL48" s="1"/>
  <c r="AM48" s="1"/>
  <c r="AN48" s="1"/>
  <c r="AO48" s="1"/>
  <c r="AP48" s="1"/>
  <c r="AQ48" s="1"/>
  <c r="AR48" s="1"/>
  <c r="AS48" s="1"/>
  <c r="AT48" s="1"/>
  <c r="AU48" s="1"/>
  <c r="AV48" s="1"/>
  <c r="AW48" s="1"/>
  <c r="AX48" s="1"/>
  <c r="AY48" s="1"/>
  <c r="AZ48" s="1"/>
  <c r="BA48" s="1"/>
  <c r="BB48" s="1"/>
  <c r="BC48" s="1"/>
  <c r="BD48" s="1"/>
  <c r="BE48" s="1"/>
  <c r="BF48" s="1"/>
  <c r="BG48" s="1"/>
  <c r="BH48" s="1"/>
  <c r="BI48" s="1"/>
  <c r="BJ48" s="1"/>
  <c r="BK48" s="1"/>
  <c r="BL48" s="1"/>
  <c r="BM48" s="1"/>
  <c r="BN48" s="1"/>
  <c r="BO48" s="1"/>
  <c r="BP48" s="1"/>
  <c r="BQ48" s="1"/>
  <c r="BR48" s="1"/>
  <c r="BS48" s="1"/>
  <c r="BT48" s="1"/>
  <c r="BU48" s="1"/>
  <c r="BV48" s="1"/>
  <c r="BW48" s="1"/>
  <c r="BX48" s="1"/>
  <c r="BY48" s="1"/>
  <c r="BZ48" s="1"/>
  <c r="CA48" s="1"/>
  <c r="CB48" s="1"/>
  <c r="CC48" s="1"/>
  <c r="CD48" s="1"/>
  <c r="CE48" s="1"/>
  <c r="CF48" s="1"/>
  <c r="CG48" s="1"/>
  <c r="CH48" s="1"/>
  <c r="CI48" s="1"/>
  <c r="CJ48" s="1"/>
  <c r="CK48" s="1"/>
  <c r="CL48" s="1"/>
  <c r="CM48" s="1"/>
  <c r="CN48" s="1"/>
  <c r="CO48" s="1"/>
  <c r="CP48" s="1"/>
  <c r="CQ48" s="1"/>
  <c r="CR48" s="1"/>
  <c r="CS48" s="1"/>
  <c r="CT48" s="1"/>
  <c r="CU48" s="1"/>
  <c r="CV48" s="1"/>
  <c r="CW48" s="1"/>
  <c r="CX48" s="1"/>
  <c r="CY48" s="1"/>
  <c r="CZ48" s="1"/>
  <c r="DA48" s="1"/>
  <c r="DB48" s="1"/>
  <c r="DC48" s="1"/>
  <c r="DD48" s="1"/>
  <c r="DE48" s="1"/>
  <c r="DF48" s="1"/>
  <c r="DG48" s="1"/>
  <c r="DH48" s="1"/>
  <c r="DI48" s="1"/>
  <c r="AC47"/>
  <c r="AD47" s="1"/>
  <c r="AE47" s="1"/>
  <c r="AF47" s="1"/>
  <c r="AG47" s="1"/>
  <c r="AH47" s="1"/>
  <c r="AI47" s="1"/>
  <c r="AJ47" s="1"/>
  <c r="AK47" s="1"/>
  <c r="AL47" s="1"/>
  <c r="AM47" s="1"/>
  <c r="AN47" s="1"/>
  <c r="AO47" s="1"/>
  <c r="AP47" s="1"/>
  <c r="AQ47" s="1"/>
  <c r="AR47" s="1"/>
  <c r="AS47" s="1"/>
  <c r="AT47" s="1"/>
  <c r="AU47" s="1"/>
  <c r="AV47" s="1"/>
  <c r="AW47" s="1"/>
  <c r="AX47" s="1"/>
  <c r="AY47" s="1"/>
  <c r="AZ47" s="1"/>
  <c r="BA47" s="1"/>
  <c r="BB47" s="1"/>
  <c r="BC47" s="1"/>
  <c r="BD47" s="1"/>
  <c r="BE47" s="1"/>
  <c r="BF47" s="1"/>
  <c r="BG47" s="1"/>
  <c r="BH47" s="1"/>
  <c r="BI47" s="1"/>
  <c r="BJ47" s="1"/>
  <c r="BK47" s="1"/>
  <c r="BL47" s="1"/>
  <c r="BM47" s="1"/>
  <c r="BN47" s="1"/>
  <c r="BO47" s="1"/>
  <c r="BP47" s="1"/>
  <c r="BQ47" s="1"/>
  <c r="BR47" s="1"/>
  <c r="BS47" s="1"/>
  <c r="BT47" s="1"/>
  <c r="BU47" s="1"/>
  <c r="BV47" s="1"/>
  <c r="BW47" s="1"/>
  <c r="BX47" s="1"/>
  <c r="BY47" s="1"/>
  <c r="BZ47" s="1"/>
  <c r="CA47" s="1"/>
  <c r="CB47" s="1"/>
  <c r="CC47" s="1"/>
  <c r="CD47" s="1"/>
  <c r="CE47" s="1"/>
  <c r="CF47" s="1"/>
  <c r="CG47" s="1"/>
  <c r="CH47" s="1"/>
  <c r="CI47" s="1"/>
  <c r="CJ47" s="1"/>
  <c r="CK47" s="1"/>
  <c r="CL47" s="1"/>
  <c r="CM47" s="1"/>
  <c r="CN47" s="1"/>
  <c r="CO47" s="1"/>
  <c r="CP47" s="1"/>
  <c r="CQ47" s="1"/>
  <c r="CR47" s="1"/>
  <c r="CS47" s="1"/>
  <c r="CT47" s="1"/>
  <c r="CU47" s="1"/>
  <c r="CV47" s="1"/>
  <c r="CW47" s="1"/>
  <c r="CX47" s="1"/>
  <c r="CY47" s="1"/>
  <c r="CZ47" s="1"/>
  <c r="DA47" s="1"/>
  <c r="DB47" s="1"/>
  <c r="DC47" s="1"/>
  <c r="DD47" s="1"/>
  <c r="DE47" s="1"/>
  <c r="DF47" s="1"/>
  <c r="DG47" s="1"/>
  <c r="DH47" s="1"/>
  <c r="DI47" s="1"/>
  <c r="AC46"/>
  <c r="AD46" s="1"/>
  <c r="AE46" s="1"/>
  <c r="AF46" s="1"/>
  <c r="AG46" s="1"/>
  <c r="AH46" s="1"/>
  <c r="AI46" s="1"/>
  <c r="AJ46" s="1"/>
  <c r="AK46" s="1"/>
  <c r="AL46" s="1"/>
  <c r="AM46" s="1"/>
  <c r="AN46" s="1"/>
  <c r="AO46" s="1"/>
  <c r="AP46" s="1"/>
  <c r="AQ46" s="1"/>
  <c r="AR46" s="1"/>
  <c r="AS46" s="1"/>
  <c r="AT46" s="1"/>
  <c r="AU46" s="1"/>
  <c r="AV46" s="1"/>
  <c r="AW46" s="1"/>
  <c r="AX46" s="1"/>
  <c r="AY46" s="1"/>
  <c r="AZ46" s="1"/>
  <c r="BA46" s="1"/>
  <c r="BB46" s="1"/>
  <c r="BC46" s="1"/>
  <c r="BD46" s="1"/>
  <c r="BE46" s="1"/>
  <c r="BF46" s="1"/>
  <c r="BG46" s="1"/>
  <c r="BH46" s="1"/>
  <c r="BI46" s="1"/>
  <c r="BJ46" s="1"/>
  <c r="BK46" s="1"/>
  <c r="BL46" s="1"/>
  <c r="BM46" s="1"/>
  <c r="BN46" s="1"/>
  <c r="BO46" s="1"/>
  <c r="BP46" s="1"/>
  <c r="BQ46" s="1"/>
  <c r="BR46" s="1"/>
  <c r="BS46" s="1"/>
  <c r="BT46" s="1"/>
  <c r="BU46" s="1"/>
  <c r="BV46" s="1"/>
  <c r="BW46" s="1"/>
  <c r="BX46" s="1"/>
  <c r="BY46" s="1"/>
  <c r="BZ46" s="1"/>
  <c r="CA46" s="1"/>
  <c r="CB46" s="1"/>
  <c r="CC46" s="1"/>
  <c r="CD46" s="1"/>
  <c r="CE46" s="1"/>
  <c r="CF46" s="1"/>
  <c r="CG46" s="1"/>
  <c r="CH46" s="1"/>
  <c r="CI46" s="1"/>
  <c r="CJ46" s="1"/>
  <c r="CK46" s="1"/>
  <c r="CL46" s="1"/>
  <c r="CM46" s="1"/>
  <c r="CN46" s="1"/>
  <c r="CO46" s="1"/>
  <c r="CP46" s="1"/>
  <c r="CQ46" s="1"/>
  <c r="CR46" s="1"/>
  <c r="CS46" s="1"/>
  <c r="CT46" s="1"/>
  <c r="CU46" s="1"/>
  <c r="CV46" s="1"/>
  <c r="CW46" s="1"/>
  <c r="CX46" s="1"/>
  <c r="CY46" s="1"/>
  <c r="CZ46" s="1"/>
  <c r="DA46" s="1"/>
  <c r="DB46" s="1"/>
  <c r="DC46" s="1"/>
  <c r="DD46" s="1"/>
  <c r="DE46" s="1"/>
  <c r="DF46" s="1"/>
  <c r="DG46" s="1"/>
  <c r="DH46" s="1"/>
  <c r="DI46" s="1"/>
  <c r="AC45"/>
  <c r="AD45" s="1"/>
  <c r="AE45" s="1"/>
  <c r="AF45" s="1"/>
  <c r="AG45" s="1"/>
  <c r="AH45" s="1"/>
  <c r="AI45" s="1"/>
  <c r="AJ45" s="1"/>
  <c r="AK45" s="1"/>
  <c r="AL45" s="1"/>
  <c r="AM45" s="1"/>
  <c r="AN45" s="1"/>
  <c r="AO45" s="1"/>
  <c r="AP45" s="1"/>
  <c r="AQ45" s="1"/>
  <c r="AR45" s="1"/>
  <c r="AS45" s="1"/>
  <c r="AT45" s="1"/>
  <c r="AU45" s="1"/>
  <c r="AV45" s="1"/>
  <c r="AW45" s="1"/>
  <c r="AX45" s="1"/>
  <c r="AY45" s="1"/>
  <c r="AZ45" s="1"/>
  <c r="BA45" s="1"/>
  <c r="BB45" s="1"/>
  <c r="BC45" s="1"/>
  <c r="BD45" s="1"/>
  <c r="BE45" s="1"/>
  <c r="BF45" s="1"/>
  <c r="BG45" s="1"/>
  <c r="BH45" s="1"/>
  <c r="BI45" s="1"/>
  <c r="BJ45" s="1"/>
  <c r="BK45" s="1"/>
  <c r="BL45" s="1"/>
  <c r="BM45" s="1"/>
  <c r="BN45" s="1"/>
  <c r="BO45" s="1"/>
  <c r="BP45" s="1"/>
  <c r="BQ45" s="1"/>
  <c r="BR45" s="1"/>
  <c r="BS45" s="1"/>
  <c r="BT45" s="1"/>
  <c r="BU45" s="1"/>
  <c r="BV45" s="1"/>
  <c r="BW45" s="1"/>
  <c r="BX45" s="1"/>
  <c r="BY45" s="1"/>
  <c r="BZ45" s="1"/>
  <c r="CA45" s="1"/>
  <c r="CB45" s="1"/>
  <c r="CC45" s="1"/>
  <c r="CD45" s="1"/>
  <c r="CE45" s="1"/>
  <c r="CF45" s="1"/>
  <c r="CG45" s="1"/>
  <c r="CH45" s="1"/>
  <c r="CI45" s="1"/>
  <c r="CJ45" s="1"/>
  <c r="CK45" s="1"/>
  <c r="CL45" s="1"/>
  <c r="CM45" s="1"/>
  <c r="CN45" s="1"/>
  <c r="CO45" s="1"/>
  <c r="CP45" s="1"/>
  <c r="CQ45" s="1"/>
  <c r="CR45" s="1"/>
  <c r="CS45" s="1"/>
  <c r="CT45" s="1"/>
  <c r="CU45" s="1"/>
  <c r="CV45" s="1"/>
  <c r="CW45" s="1"/>
  <c r="CX45" s="1"/>
  <c r="CY45" s="1"/>
  <c r="CZ45" s="1"/>
  <c r="DA45" s="1"/>
  <c r="DB45" s="1"/>
  <c r="DC45" s="1"/>
  <c r="DD45" s="1"/>
  <c r="DE45" s="1"/>
  <c r="DF45" s="1"/>
  <c r="DG45" s="1"/>
  <c r="DH45" s="1"/>
  <c r="DI45" s="1"/>
  <c r="AC44"/>
  <c r="AD44" s="1"/>
  <c r="AE44" s="1"/>
  <c r="AF44" s="1"/>
  <c r="AG44" s="1"/>
  <c r="AH44" s="1"/>
  <c r="AI44" s="1"/>
  <c r="AJ44" s="1"/>
  <c r="AK44" s="1"/>
  <c r="AL44" s="1"/>
  <c r="AM44" s="1"/>
  <c r="AN44" s="1"/>
  <c r="AO44" s="1"/>
  <c r="AP44" s="1"/>
  <c r="AQ44" s="1"/>
  <c r="AR44" s="1"/>
  <c r="AS44" s="1"/>
  <c r="AT44" s="1"/>
  <c r="AU44" s="1"/>
  <c r="AV44" s="1"/>
  <c r="AW44" s="1"/>
  <c r="AX44" s="1"/>
  <c r="AY44" s="1"/>
  <c r="AZ44" s="1"/>
  <c r="BA44" s="1"/>
  <c r="BB44" s="1"/>
  <c r="BC44" s="1"/>
  <c r="BD44" s="1"/>
  <c r="BE44" s="1"/>
  <c r="BF44" s="1"/>
  <c r="BG44" s="1"/>
  <c r="BH44" s="1"/>
  <c r="BI44" s="1"/>
  <c r="BJ44" s="1"/>
  <c r="BK44" s="1"/>
  <c r="BL44" s="1"/>
  <c r="BM44" s="1"/>
  <c r="BN44" s="1"/>
  <c r="BO44" s="1"/>
  <c r="BP44" s="1"/>
  <c r="BQ44" s="1"/>
  <c r="BR44" s="1"/>
  <c r="BS44" s="1"/>
  <c r="BT44" s="1"/>
  <c r="BU44" s="1"/>
  <c r="BV44" s="1"/>
  <c r="BW44" s="1"/>
  <c r="BX44" s="1"/>
  <c r="BY44" s="1"/>
  <c r="BZ44" s="1"/>
  <c r="CA44" s="1"/>
  <c r="CB44" s="1"/>
  <c r="CC44" s="1"/>
  <c r="CD44" s="1"/>
  <c r="CE44" s="1"/>
  <c r="CF44" s="1"/>
  <c r="CG44" s="1"/>
  <c r="CH44" s="1"/>
  <c r="CI44" s="1"/>
  <c r="CJ44" s="1"/>
  <c r="CK44" s="1"/>
  <c r="CL44" s="1"/>
  <c r="CM44" s="1"/>
  <c r="CN44" s="1"/>
  <c r="CO44" s="1"/>
  <c r="CP44" s="1"/>
  <c r="CQ44" s="1"/>
  <c r="CR44" s="1"/>
  <c r="CS44" s="1"/>
  <c r="CT44" s="1"/>
  <c r="CU44" s="1"/>
  <c r="CV44" s="1"/>
  <c r="CW44" s="1"/>
  <c r="CX44" s="1"/>
  <c r="CY44" s="1"/>
  <c r="CZ44" s="1"/>
  <c r="DA44" s="1"/>
  <c r="DB44" s="1"/>
  <c r="DC44" s="1"/>
  <c r="DD44" s="1"/>
  <c r="DE44" s="1"/>
  <c r="DF44" s="1"/>
  <c r="DG44" s="1"/>
  <c r="DH44" s="1"/>
  <c r="DI44" s="1"/>
  <c r="AC43"/>
  <c r="AD43" s="1"/>
  <c r="AE43" s="1"/>
  <c r="AF43" s="1"/>
  <c r="AG43" s="1"/>
  <c r="AH43" s="1"/>
  <c r="AI43" s="1"/>
  <c r="AJ43" s="1"/>
  <c r="AK43" s="1"/>
  <c r="AL43" s="1"/>
  <c r="AM43" s="1"/>
  <c r="AN43" s="1"/>
  <c r="AO43" s="1"/>
  <c r="AP43" s="1"/>
  <c r="AQ43" s="1"/>
  <c r="AR43" s="1"/>
  <c r="AS43" s="1"/>
  <c r="AT43" s="1"/>
  <c r="AU43" s="1"/>
  <c r="AV43" s="1"/>
  <c r="AW43" s="1"/>
  <c r="AX43" s="1"/>
  <c r="AY43" s="1"/>
  <c r="AZ43" s="1"/>
  <c r="BA43" s="1"/>
  <c r="BB43" s="1"/>
  <c r="BC43" s="1"/>
  <c r="BD43" s="1"/>
  <c r="BE43" s="1"/>
  <c r="BF43" s="1"/>
  <c r="BG43" s="1"/>
  <c r="BH43" s="1"/>
  <c r="BI43" s="1"/>
  <c r="BJ43" s="1"/>
  <c r="BK43" s="1"/>
  <c r="BL43" s="1"/>
  <c r="BM43" s="1"/>
  <c r="BN43" s="1"/>
  <c r="BO43" s="1"/>
  <c r="BP43" s="1"/>
  <c r="BQ43" s="1"/>
  <c r="BR43" s="1"/>
  <c r="BS43" s="1"/>
  <c r="BT43" s="1"/>
  <c r="BU43" s="1"/>
  <c r="BV43" s="1"/>
  <c r="BW43" s="1"/>
  <c r="BX43" s="1"/>
  <c r="BY43" s="1"/>
  <c r="BZ43" s="1"/>
  <c r="CA43" s="1"/>
  <c r="CB43" s="1"/>
  <c r="CC43" s="1"/>
  <c r="CD43" s="1"/>
  <c r="CE43" s="1"/>
  <c r="CF43" s="1"/>
  <c r="CG43" s="1"/>
  <c r="CH43" s="1"/>
  <c r="CI43" s="1"/>
  <c r="CJ43" s="1"/>
  <c r="CK43" s="1"/>
  <c r="CL43" s="1"/>
  <c r="CM43" s="1"/>
  <c r="CN43" s="1"/>
  <c r="CO43" s="1"/>
  <c r="CP43" s="1"/>
  <c r="CQ43" s="1"/>
  <c r="CR43" s="1"/>
  <c r="CS43" s="1"/>
  <c r="CT43" s="1"/>
  <c r="CU43" s="1"/>
  <c r="CV43" s="1"/>
  <c r="CW43" s="1"/>
  <c r="CX43" s="1"/>
  <c r="CY43" s="1"/>
  <c r="CZ43" s="1"/>
  <c r="DA43" s="1"/>
  <c r="DB43" s="1"/>
  <c r="DC43" s="1"/>
  <c r="DD43" s="1"/>
  <c r="DE43" s="1"/>
  <c r="DF43" s="1"/>
  <c r="DG43" s="1"/>
  <c r="DH43" s="1"/>
  <c r="DI43" s="1"/>
  <c r="AC42"/>
  <c r="AD42" s="1"/>
  <c r="AE42" s="1"/>
  <c r="AF42" s="1"/>
  <c r="AG42" s="1"/>
  <c r="AH42" s="1"/>
  <c r="AI42" s="1"/>
  <c r="AJ42" s="1"/>
  <c r="AK42" s="1"/>
  <c r="AL42" s="1"/>
  <c r="AM42" s="1"/>
  <c r="AN42" s="1"/>
  <c r="AO42" s="1"/>
  <c r="AP42" s="1"/>
  <c r="AQ42" s="1"/>
  <c r="AR42" s="1"/>
  <c r="AS42" s="1"/>
  <c r="AT42" s="1"/>
  <c r="AU42" s="1"/>
  <c r="AV42" s="1"/>
  <c r="AW42" s="1"/>
  <c r="AX42" s="1"/>
  <c r="AY42" s="1"/>
  <c r="AZ42" s="1"/>
  <c r="BA42" s="1"/>
  <c r="BB42" s="1"/>
  <c r="BC42" s="1"/>
  <c r="BD42" s="1"/>
  <c r="BE42" s="1"/>
  <c r="BF42" s="1"/>
  <c r="BG42" s="1"/>
  <c r="BH42" s="1"/>
  <c r="BI42" s="1"/>
  <c r="BJ42" s="1"/>
  <c r="BK42" s="1"/>
  <c r="BL42" s="1"/>
  <c r="BM42" s="1"/>
  <c r="BN42" s="1"/>
  <c r="BO42" s="1"/>
  <c r="BP42" s="1"/>
  <c r="BQ42" s="1"/>
  <c r="BR42" s="1"/>
  <c r="BS42" s="1"/>
  <c r="BT42" s="1"/>
  <c r="BU42" s="1"/>
  <c r="BV42" s="1"/>
  <c r="BW42" s="1"/>
  <c r="BX42" s="1"/>
  <c r="BY42" s="1"/>
  <c r="BZ42" s="1"/>
  <c r="CA42" s="1"/>
  <c r="CB42" s="1"/>
  <c r="CC42" s="1"/>
  <c r="CD42" s="1"/>
  <c r="CE42" s="1"/>
  <c r="CF42" s="1"/>
  <c r="CG42" s="1"/>
  <c r="CH42" s="1"/>
  <c r="CI42" s="1"/>
  <c r="CJ42" s="1"/>
  <c r="CK42" s="1"/>
  <c r="CL42" s="1"/>
  <c r="CM42" s="1"/>
  <c r="CN42" s="1"/>
  <c r="CO42" s="1"/>
  <c r="CP42" s="1"/>
  <c r="CQ42" s="1"/>
  <c r="CR42" s="1"/>
  <c r="CS42" s="1"/>
  <c r="CT42" s="1"/>
  <c r="CU42" s="1"/>
  <c r="CV42" s="1"/>
  <c r="CW42" s="1"/>
  <c r="CX42" s="1"/>
  <c r="CY42" s="1"/>
  <c r="CZ42" s="1"/>
  <c r="DA42" s="1"/>
  <c r="DB42" s="1"/>
  <c r="DC42" s="1"/>
  <c r="DD42" s="1"/>
  <c r="DE42" s="1"/>
  <c r="DF42" s="1"/>
  <c r="DG42" s="1"/>
  <c r="DH42" s="1"/>
  <c r="DI42" s="1"/>
  <c r="AC41"/>
  <c r="AD41" s="1"/>
  <c r="AE41" s="1"/>
  <c r="AF41" s="1"/>
  <c r="AG41" s="1"/>
  <c r="AH41" s="1"/>
  <c r="AI41" s="1"/>
  <c r="AJ41" s="1"/>
  <c r="AK41" s="1"/>
  <c r="AL41" s="1"/>
  <c r="AM41" s="1"/>
  <c r="AN41" s="1"/>
  <c r="AO41" s="1"/>
  <c r="AP41" s="1"/>
  <c r="AQ41" s="1"/>
  <c r="AR41" s="1"/>
  <c r="AS41" s="1"/>
  <c r="AT41" s="1"/>
  <c r="AU41" s="1"/>
  <c r="AV41" s="1"/>
  <c r="AW41" s="1"/>
  <c r="AX41" s="1"/>
  <c r="AY41" s="1"/>
  <c r="AZ41" s="1"/>
  <c r="BA41" s="1"/>
  <c r="BB41" s="1"/>
  <c r="BC41" s="1"/>
  <c r="BD41" s="1"/>
  <c r="BE41" s="1"/>
  <c r="BF41" s="1"/>
  <c r="BG41" s="1"/>
  <c r="BH41" s="1"/>
  <c r="BI41" s="1"/>
  <c r="BJ41" s="1"/>
  <c r="BK41" s="1"/>
  <c r="BL41" s="1"/>
  <c r="BM41" s="1"/>
  <c r="BN41" s="1"/>
  <c r="BO41" s="1"/>
  <c r="BP41" s="1"/>
  <c r="BQ41" s="1"/>
  <c r="BR41" s="1"/>
  <c r="BS41" s="1"/>
  <c r="BT41" s="1"/>
  <c r="BU41" s="1"/>
  <c r="BV41" s="1"/>
  <c r="BW41" s="1"/>
  <c r="BX41" s="1"/>
  <c r="BY41" s="1"/>
  <c r="BZ41" s="1"/>
  <c r="CA41" s="1"/>
  <c r="CB41" s="1"/>
  <c r="CC41" s="1"/>
  <c r="CD41" s="1"/>
  <c r="CE41" s="1"/>
  <c r="CF41" s="1"/>
  <c r="CG41" s="1"/>
  <c r="CH41" s="1"/>
  <c r="CI41" s="1"/>
  <c r="CJ41" s="1"/>
  <c r="CK41" s="1"/>
  <c r="CL41" s="1"/>
  <c r="CM41" s="1"/>
  <c r="CN41" s="1"/>
  <c r="CO41" s="1"/>
  <c r="CP41" s="1"/>
  <c r="CQ41" s="1"/>
  <c r="CR41" s="1"/>
  <c r="CS41" s="1"/>
  <c r="CT41" s="1"/>
  <c r="CU41" s="1"/>
  <c r="CV41" s="1"/>
  <c r="CW41" s="1"/>
  <c r="CX41" s="1"/>
  <c r="CY41" s="1"/>
  <c r="CZ41" s="1"/>
  <c r="DA41" s="1"/>
  <c r="DB41" s="1"/>
  <c r="DC41" s="1"/>
  <c r="DD41" s="1"/>
  <c r="DE41" s="1"/>
  <c r="DF41" s="1"/>
  <c r="DG41" s="1"/>
  <c r="DH41" s="1"/>
  <c r="DI41" s="1"/>
  <c r="AC40"/>
  <c r="AD40" s="1"/>
  <c r="AE40" s="1"/>
  <c r="AF40" s="1"/>
  <c r="AG40" s="1"/>
  <c r="AH40" s="1"/>
  <c r="AI40" s="1"/>
  <c r="AJ40" s="1"/>
  <c r="AK40" s="1"/>
  <c r="AL40" s="1"/>
  <c r="AM40" s="1"/>
  <c r="AN40" s="1"/>
  <c r="AO40" s="1"/>
  <c r="AP40" s="1"/>
  <c r="AQ40" s="1"/>
  <c r="AR40" s="1"/>
  <c r="AS40" s="1"/>
  <c r="AT40" s="1"/>
  <c r="AU40" s="1"/>
  <c r="AV40" s="1"/>
  <c r="AW40" s="1"/>
  <c r="AX40" s="1"/>
  <c r="AY40" s="1"/>
  <c r="AZ40" s="1"/>
  <c r="BA40" s="1"/>
  <c r="BB40" s="1"/>
  <c r="BC40" s="1"/>
  <c r="BD40" s="1"/>
  <c r="BE40" s="1"/>
  <c r="BF40" s="1"/>
  <c r="BG40" s="1"/>
  <c r="BH40" s="1"/>
  <c r="BI40" s="1"/>
  <c r="BJ40" s="1"/>
  <c r="BK40" s="1"/>
  <c r="BL40" s="1"/>
  <c r="BM40" s="1"/>
  <c r="BN40" s="1"/>
  <c r="BO40" s="1"/>
  <c r="BP40" s="1"/>
  <c r="BQ40" s="1"/>
  <c r="BR40" s="1"/>
  <c r="BS40" s="1"/>
  <c r="BT40" s="1"/>
  <c r="BU40" s="1"/>
  <c r="BV40" s="1"/>
  <c r="BW40" s="1"/>
  <c r="BX40" s="1"/>
  <c r="BY40" s="1"/>
  <c r="BZ40" s="1"/>
  <c r="CA40" s="1"/>
  <c r="CB40" s="1"/>
  <c r="CC40" s="1"/>
  <c r="CD40" s="1"/>
  <c r="CE40" s="1"/>
  <c r="CF40" s="1"/>
  <c r="CG40" s="1"/>
  <c r="CH40" s="1"/>
  <c r="CI40" s="1"/>
  <c r="CJ40" s="1"/>
  <c r="CK40" s="1"/>
  <c r="CL40" s="1"/>
  <c r="CM40" s="1"/>
  <c r="CN40" s="1"/>
  <c r="CO40" s="1"/>
  <c r="CP40" s="1"/>
  <c r="CQ40" s="1"/>
  <c r="CR40" s="1"/>
  <c r="CS40" s="1"/>
  <c r="CT40" s="1"/>
  <c r="CU40" s="1"/>
  <c r="CV40" s="1"/>
  <c r="CW40" s="1"/>
  <c r="CX40" s="1"/>
  <c r="CY40" s="1"/>
  <c r="CZ40" s="1"/>
  <c r="DA40" s="1"/>
  <c r="DB40" s="1"/>
  <c r="DC40" s="1"/>
  <c r="DD40" s="1"/>
  <c r="DE40" s="1"/>
  <c r="DF40" s="1"/>
  <c r="DG40" s="1"/>
  <c r="DH40" s="1"/>
  <c r="DI40" s="1"/>
  <c r="AC39"/>
  <c r="AD39" s="1"/>
  <c r="AE39" s="1"/>
  <c r="AF39" s="1"/>
  <c r="AG39" s="1"/>
  <c r="AH39" s="1"/>
  <c r="AI39" s="1"/>
  <c r="AJ39" s="1"/>
  <c r="AK39" s="1"/>
  <c r="AL39" s="1"/>
  <c r="AM39" s="1"/>
  <c r="AN39" s="1"/>
  <c r="AO39" s="1"/>
  <c r="AP39" s="1"/>
  <c r="AQ39" s="1"/>
  <c r="AR39" s="1"/>
  <c r="AS39" s="1"/>
  <c r="AT39" s="1"/>
  <c r="AU39" s="1"/>
  <c r="AV39" s="1"/>
  <c r="AW39" s="1"/>
  <c r="AX39" s="1"/>
  <c r="AY39" s="1"/>
  <c r="AZ39" s="1"/>
  <c r="BA39" s="1"/>
  <c r="BB39" s="1"/>
  <c r="BC39" s="1"/>
  <c r="BD39" s="1"/>
  <c r="BE39" s="1"/>
  <c r="BF39" s="1"/>
  <c r="BG39" s="1"/>
  <c r="BH39" s="1"/>
  <c r="BI39" s="1"/>
  <c r="BJ39" s="1"/>
  <c r="BK39" s="1"/>
  <c r="BL39" s="1"/>
  <c r="BM39" s="1"/>
  <c r="BN39" s="1"/>
  <c r="BO39" s="1"/>
  <c r="BP39" s="1"/>
  <c r="BQ39" s="1"/>
  <c r="BR39" s="1"/>
  <c r="BS39" s="1"/>
  <c r="BT39" s="1"/>
  <c r="BU39" s="1"/>
  <c r="BV39" s="1"/>
  <c r="BW39" s="1"/>
  <c r="BX39" s="1"/>
  <c r="BY39" s="1"/>
  <c r="BZ39" s="1"/>
  <c r="CA39" s="1"/>
  <c r="CB39" s="1"/>
  <c r="CC39" s="1"/>
  <c r="CD39" s="1"/>
  <c r="CE39" s="1"/>
  <c r="CF39" s="1"/>
  <c r="CG39" s="1"/>
  <c r="CH39" s="1"/>
  <c r="CI39" s="1"/>
  <c r="CJ39" s="1"/>
  <c r="CK39" s="1"/>
  <c r="CL39" s="1"/>
  <c r="CM39" s="1"/>
  <c r="CN39" s="1"/>
  <c r="CO39" s="1"/>
  <c r="CP39" s="1"/>
  <c r="CQ39" s="1"/>
  <c r="CR39" s="1"/>
  <c r="CS39" s="1"/>
  <c r="CT39" s="1"/>
  <c r="CU39" s="1"/>
  <c r="CV39" s="1"/>
  <c r="CW39" s="1"/>
  <c r="CX39" s="1"/>
  <c r="CY39" s="1"/>
  <c r="CZ39" s="1"/>
  <c r="DA39" s="1"/>
  <c r="DB39" s="1"/>
  <c r="DC39" s="1"/>
  <c r="DD39" s="1"/>
  <c r="DE39" s="1"/>
  <c r="DF39" s="1"/>
  <c r="DG39" s="1"/>
  <c r="DH39" s="1"/>
  <c r="DI39" s="1"/>
  <c r="AC38"/>
  <c r="AD38" s="1"/>
  <c r="AE38" s="1"/>
  <c r="AF38" s="1"/>
  <c r="AG38" s="1"/>
  <c r="AH38" s="1"/>
  <c r="AI38" s="1"/>
  <c r="AJ38" s="1"/>
  <c r="AK38" s="1"/>
  <c r="AL38" s="1"/>
  <c r="AM38" s="1"/>
  <c r="AN38" s="1"/>
  <c r="AO38" s="1"/>
  <c r="AP38" s="1"/>
  <c r="AQ38" s="1"/>
  <c r="AR38" s="1"/>
  <c r="AS38" s="1"/>
  <c r="AT38" s="1"/>
  <c r="AU38" s="1"/>
  <c r="AV38" s="1"/>
  <c r="AW38" s="1"/>
  <c r="AX38" s="1"/>
  <c r="AY38" s="1"/>
  <c r="AZ38" s="1"/>
  <c r="BA38" s="1"/>
  <c r="BB38" s="1"/>
  <c r="BC38" s="1"/>
  <c r="BD38" s="1"/>
  <c r="BE38" s="1"/>
  <c r="BF38" s="1"/>
  <c r="BG38" s="1"/>
  <c r="BH38" s="1"/>
  <c r="BI38" s="1"/>
  <c r="BJ38" s="1"/>
  <c r="BK38" s="1"/>
  <c r="BL38" s="1"/>
  <c r="BM38" s="1"/>
  <c r="BN38" s="1"/>
  <c r="BO38" s="1"/>
  <c r="BP38" s="1"/>
  <c r="BQ38" s="1"/>
  <c r="BR38" s="1"/>
  <c r="BS38" s="1"/>
  <c r="BT38" s="1"/>
  <c r="BU38" s="1"/>
  <c r="BV38" s="1"/>
  <c r="BW38" s="1"/>
  <c r="BX38" s="1"/>
  <c r="BY38" s="1"/>
  <c r="BZ38" s="1"/>
  <c r="CA38" s="1"/>
  <c r="CB38" s="1"/>
  <c r="CC38" s="1"/>
  <c r="CD38" s="1"/>
  <c r="CE38" s="1"/>
  <c r="CF38" s="1"/>
  <c r="CG38" s="1"/>
  <c r="CH38" s="1"/>
  <c r="CI38" s="1"/>
  <c r="CJ38" s="1"/>
  <c r="CK38" s="1"/>
  <c r="CL38" s="1"/>
  <c r="CM38" s="1"/>
  <c r="CN38" s="1"/>
  <c r="CO38" s="1"/>
  <c r="CP38" s="1"/>
  <c r="CQ38" s="1"/>
  <c r="CR38" s="1"/>
  <c r="CS38" s="1"/>
  <c r="CT38" s="1"/>
  <c r="CU38" s="1"/>
  <c r="CV38" s="1"/>
  <c r="CW38" s="1"/>
  <c r="CX38" s="1"/>
  <c r="CY38" s="1"/>
  <c r="CZ38" s="1"/>
  <c r="DA38" s="1"/>
  <c r="DB38" s="1"/>
  <c r="DC38" s="1"/>
  <c r="DD38" s="1"/>
  <c r="DE38" s="1"/>
  <c r="DF38" s="1"/>
  <c r="DG38" s="1"/>
  <c r="DH38" s="1"/>
  <c r="DI38" s="1"/>
  <c r="AC37"/>
  <c r="AD37" s="1"/>
  <c r="AE37" s="1"/>
  <c r="AF37" s="1"/>
  <c r="AG37" s="1"/>
  <c r="AH37" s="1"/>
  <c r="AI37" s="1"/>
  <c r="AJ37" s="1"/>
  <c r="AK37" s="1"/>
  <c r="AL37" s="1"/>
  <c r="AM37" s="1"/>
  <c r="AN37" s="1"/>
  <c r="AO37" s="1"/>
  <c r="AP37" s="1"/>
  <c r="AQ37" s="1"/>
  <c r="AR37" s="1"/>
  <c r="AS37" s="1"/>
  <c r="AT37" s="1"/>
  <c r="AU37" s="1"/>
  <c r="AV37" s="1"/>
  <c r="AW37" s="1"/>
  <c r="AX37" s="1"/>
  <c r="AY37" s="1"/>
  <c r="AZ37" s="1"/>
  <c r="BA37" s="1"/>
  <c r="BB37" s="1"/>
  <c r="BC37" s="1"/>
  <c r="BD37" s="1"/>
  <c r="BE37" s="1"/>
  <c r="BF37" s="1"/>
  <c r="BG37" s="1"/>
  <c r="BH37" s="1"/>
  <c r="BI37" s="1"/>
  <c r="BJ37" s="1"/>
  <c r="BK37" s="1"/>
  <c r="BL37" s="1"/>
  <c r="BM37" s="1"/>
  <c r="BN37" s="1"/>
  <c r="BO37" s="1"/>
  <c r="BP37" s="1"/>
  <c r="BQ37" s="1"/>
  <c r="BR37" s="1"/>
  <c r="BS37" s="1"/>
  <c r="BT37" s="1"/>
  <c r="BU37" s="1"/>
  <c r="BV37" s="1"/>
  <c r="BW37" s="1"/>
  <c r="BX37" s="1"/>
  <c r="BY37" s="1"/>
  <c r="BZ37" s="1"/>
  <c r="CA37" s="1"/>
  <c r="CB37" s="1"/>
  <c r="CC37" s="1"/>
  <c r="CD37" s="1"/>
  <c r="CE37" s="1"/>
  <c r="CF37" s="1"/>
  <c r="CG37" s="1"/>
  <c r="CH37" s="1"/>
  <c r="CI37" s="1"/>
  <c r="CJ37" s="1"/>
  <c r="CK37" s="1"/>
  <c r="CL37" s="1"/>
  <c r="CM37" s="1"/>
  <c r="CN37" s="1"/>
  <c r="CO37" s="1"/>
  <c r="CP37" s="1"/>
  <c r="CQ37" s="1"/>
  <c r="CR37" s="1"/>
  <c r="CS37" s="1"/>
  <c r="CT37" s="1"/>
  <c r="CU37" s="1"/>
  <c r="CV37" s="1"/>
  <c r="CW37" s="1"/>
  <c r="CX37" s="1"/>
  <c r="CY37" s="1"/>
  <c r="CZ37" s="1"/>
  <c r="DA37" s="1"/>
  <c r="DB37" s="1"/>
  <c r="DC37" s="1"/>
  <c r="DD37" s="1"/>
  <c r="DE37" s="1"/>
  <c r="DF37" s="1"/>
  <c r="DG37" s="1"/>
  <c r="DH37" s="1"/>
  <c r="DI37" s="1"/>
  <c r="AC36"/>
  <c r="AD36" s="1"/>
  <c r="AE36" s="1"/>
  <c r="AF36" s="1"/>
  <c r="AG36" s="1"/>
  <c r="AH36" s="1"/>
  <c r="AI36" s="1"/>
  <c r="AJ36" s="1"/>
  <c r="AK36" s="1"/>
  <c r="AL36" s="1"/>
  <c r="AM36" s="1"/>
  <c r="AN36" s="1"/>
  <c r="AO36" s="1"/>
  <c r="AP36" s="1"/>
  <c r="AQ36" s="1"/>
  <c r="AR36" s="1"/>
  <c r="AS36" s="1"/>
  <c r="AT36" s="1"/>
  <c r="AU36" s="1"/>
  <c r="AV36" s="1"/>
  <c r="AW36" s="1"/>
  <c r="AX36" s="1"/>
  <c r="AY36" s="1"/>
  <c r="AZ36" s="1"/>
  <c r="BA36" s="1"/>
  <c r="BB36" s="1"/>
  <c r="BC36" s="1"/>
  <c r="BD36" s="1"/>
  <c r="BE36" s="1"/>
  <c r="BF36" s="1"/>
  <c r="BG36" s="1"/>
  <c r="BH36" s="1"/>
  <c r="BI36" s="1"/>
  <c r="BJ36" s="1"/>
  <c r="BK36" s="1"/>
  <c r="BL36" s="1"/>
  <c r="BM36" s="1"/>
  <c r="BN36" s="1"/>
  <c r="BO36" s="1"/>
  <c r="BP36" s="1"/>
  <c r="BQ36" s="1"/>
  <c r="BR36" s="1"/>
  <c r="BS36" s="1"/>
  <c r="BT36" s="1"/>
  <c r="BU36" s="1"/>
  <c r="BV36" s="1"/>
  <c r="BW36" s="1"/>
  <c r="BX36" s="1"/>
  <c r="BY36" s="1"/>
  <c r="BZ36" s="1"/>
  <c r="CA36" s="1"/>
  <c r="CB36" s="1"/>
  <c r="CC36" s="1"/>
  <c r="CD36" s="1"/>
  <c r="CE36" s="1"/>
  <c r="CF36" s="1"/>
  <c r="CG36" s="1"/>
  <c r="CH36" s="1"/>
  <c r="CI36" s="1"/>
  <c r="CJ36" s="1"/>
  <c r="CK36" s="1"/>
  <c r="CL36" s="1"/>
  <c r="CM36" s="1"/>
  <c r="CN36" s="1"/>
  <c r="CO36" s="1"/>
  <c r="CP36" s="1"/>
  <c r="CQ36" s="1"/>
  <c r="CR36" s="1"/>
  <c r="CS36" s="1"/>
  <c r="CT36" s="1"/>
  <c r="CU36" s="1"/>
  <c r="CV36" s="1"/>
  <c r="CW36" s="1"/>
  <c r="CX36" s="1"/>
  <c r="CY36" s="1"/>
  <c r="CZ36" s="1"/>
  <c r="DA36" s="1"/>
  <c r="DB36" s="1"/>
  <c r="DC36" s="1"/>
  <c r="DD36" s="1"/>
  <c r="DE36" s="1"/>
  <c r="DF36" s="1"/>
  <c r="DG36" s="1"/>
  <c r="DH36" s="1"/>
  <c r="DI36" s="1"/>
  <c r="AC35"/>
  <c r="AD35" s="1"/>
  <c r="AE35" s="1"/>
  <c r="AF35" s="1"/>
  <c r="AG35" s="1"/>
  <c r="AH35" s="1"/>
  <c r="AI35" s="1"/>
  <c r="AJ35" s="1"/>
  <c r="AK35" s="1"/>
  <c r="AL35" s="1"/>
  <c r="AM35" s="1"/>
  <c r="AN35" s="1"/>
  <c r="AO35" s="1"/>
  <c r="AP35" s="1"/>
  <c r="AQ35" s="1"/>
  <c r="AR35" s="1"/>
  <c r="AS35" s="1"/>
  <c r="AT35" s="1"/>
  <c r="AU35" s="1"/>
  <c r="AV35" s="1"/>
  <c r="AW35" s="1"/>
  <c r="AX35" s="1"/>
  <c r="AY35" s="1"/>
  <c r="AZ35" s="1"/>
  <c r="BA35" s="1"/>
  <c r="BB35" s="1"/>
  <c r="BC35" s="1"/>
  <c r="BD35" s="1"/>
  <c r="BE35" s="1"/>
  <c r="BF35" s="1"/>
  <c r="BG35" s="1"/>
  <c r="BH35" s="1"/>
  <c r="BI35" s="1"/>
  <c r="BJ35" s="1"/>
  <c r="BK35" s="1"/>
  <c r="BL35" s="1"/>
  <c r="BM35" s="1"/>
  <c r="BN35" s="1"/>
  <c r="BO35" s="1"/>
  <c r="BP35" s="1"/>
  <c r="BQ35" s="1"/>
  <c r="BR35" s="1"/>
  <c r="BS35" s="1"/>
  <c r="BT35" s="1"/>
  <c r="BU35" s="1"/>
  <c r="BV35" s="1"/>
  <c r="BW35" s="1"/>
  <c r="BX35" s="1"/>
  <c r="BY35" s="1"/>
  <c r="BZ35" s="1"/>
  <c r="CA35" s="1"/>
  <c r="CB35" s="1"/>
  <c r="CC35" s="1"/>
  <c r="CD35" s="1"/>
  <c r="CE35" s="1"/>
  <c r="CF35" s="1"/>
  <c r="CG35" s="1"/>
  <c r="CH35" s="1"/>
  <c r="CI35" s="1"/>
  <c r="CJ35" s="1"/>
  <c r="CK35" s="1"/>
  <c r="CL35" s="1"/>
  <c r="CM35" s="1"/>
  <c r="CN35" s="1"/>
  <c r="CO35" s="1"/>
  <c r="CP35" s="1"/>
  <c r="CQ35" s="1"/>
  <c r="CR35" s="1"/>
  <c r="CS35" s="1"/>
  <c r="CT35" s="1"/>
  <c r="CU35" s="1"/>
  <c r="CV35" s="1"/>
  <c r="CW35" s="1"/>
  <c r="CX35" s="1"/>
  <c r="CY35" s="1"/>
  <c r="CZ35" s="1"/>
  <c r="DA35" s="1"/>
  <c r="DB35" s="1"/>
  <c r="DC35" s="1"/>
  <c r="DD35" s="1"/>
  <c r="DE35" s="1"/>
  <c r="DF35" s="1"/>
  <c r="DG35" s="1"/>
  <c r="DH35" s="1"/>
  <c r="DI35" s="1"/>
  <c r="AC34"/>
  <c r="AD34" s="1"/>
  <c r="AE34" s="1"/>
  <c r="AF34" s="1"/>
  <c r="AG34" s="1"/>
  <c r="AH34" s="1"/>
  <c r="AI34" s="1"/>
  <c r="AJ34" s="1"/>
  <c r="AK34" s="1"/>
  <c r="AL34" s="1"/>
  <c r="AM34" s="1"/>
  <c r="AN34" s="1"/>
  <c r="AO34" s="1"/>
  <c r="AP34" s="1"/>
  <c r="AQ34" s="1"/>
  <c r="AR34" s="1"/>
  <c r="AS34" s="1"/>
  <c r="AT34" s="1"/>
  <c r="AU34" s="1"/>
  <c r="AV34" s="1"/>
  <c r="AW34" s="1"/>
  <c r="AX34" s="1"/>
  <c r="AY34" s="1"/>
  <c r="AZ34" s="1"/>
  <c r="BA34" s="1"/>
  <c r="BB34" s="1"/>
  <c r="BC34" s="1"/>
  <c r="BD34" s="1"/>
  <c r="BE34" s="1"/>
  <c r="BF34" s="1"/>
  <c r="BG34" s="1"/>
  <c r="BH34" s="1"/>
  <c r="BI34" s="1"/>
  <c r="BJ34" s="1"/>
  <c r="BK34" s="1"/>
  <c r="BL34" s="1"/>
  <c r="BM34" s="1"/>
  <c r="BN34" s="1"/>
  <c r="BO34" s="1"/>
  <c r="BP34" s="1"/>
  <c r="BQ34" s="1"/>
  <c r="BR34" s="1"/>
  <c r="BS34" s="1"/>
  <c r="BT34" s="1"/>
  <c r="BU34" s="1"/>
  <c r="BV34" s="1"/>
  <c r="BW34" s="1"/>
  <c r="BX34" s="1"/>
  <c r="BY34" s="1"/>
  <c r="BZ34" s="1"/>
  <c r="CA34" s="1"/>
  <c r="CB34" s="1"/>
  <c r="CC34" s="1"/>
  <c r="CD34" s="1"/>
  <c r="CE34" s="1"/>
  <c r="CF34" s="1"/>
  <c r="CG34" s="1"/>
  <c r="CH34" s="1"/>
  <c r="CI34" s="1"/>
  <c r="CJ34" s="1"/>
  <c r="CK34" s="1"/>
  <c r="CL34" s="1"/>
  <c r="CM34" s="1"/>
  <c r="CN34" s="1"/>
  <c r="CO34" s="1"/>
  <c r="CP34" s="1"/>
  <c r="CQ34" s="1"/>
  <c r="CR34" s="1"/>
  <c r="CS34" s="1"/>
  <c r="CT34" s="1"/>
  <c r="CU34" s="1"/>
  <c r="CV34" s="1"/>
  <c r="CW34" s="1"/>
  <c r="CX34" s="1"/>
  <c r="CY34" s="1"/>
  <c r="CZ34" s="1"/>
  <c r="DA34" s="1"/>
  <c r="DB34" s="1"/>
  <c r="DC34" s="1"/>
  <c r="DD34" s="1"/>
  <c r="DE34" s="1"/>
  <c r="DF34" s="1"/>
  <c r="DG34" s="1"/>
  <c r="DH34" s="1"/>
  <c r="DI34" s="1"/>
  <c r="AC33"/>
  <c r="AD33" s="1"/>
  <c r="AE33" s="1"/>
  <c r="AF33" s="1"/>
  <c r="AG33" s="1"/>
  <c r="AH33" s="1"/>
  <c r="AI33" s="1"/>
  <c r="AJ33" s="1"/>
  <c r="AK33" s="1"/>
  <c r="AL33" s="1"/>
  <c r="AM33" s="1"/>
  <c r="AN33" s="1"/>
  <c r="AO33" s="1"/>
  <c r="AP33" s="1"/>
  <c r="AQ33" s="1"/>
  <c r="AR33" s="1"/>
  <c r="AS33" s="1"/>
  <c r="AT33" s="1"/>
  <c r="AU33" s="1"/>
  <c r="AV33" s="1"/>
  <c r="AW33" s="1"/>
  <c r="AX33" s="1"/>
  <c r="AY33" s="1"/>
  <c r="AZ33" s="1"/>
  <c r="BA33" s="1"/>
  <c r="BB33" s="1"/>
  <c r="BC33" s="1"/>
  <c r="BD33" s="1"/>
  <c r="BE33" s="1"/>
  <c r="BF33" s="1"/>
  <c r="BG33" s="1"/>
  <c r="BH33" s="1"/>
  <c r="BI33" s="1"/>
  <c r="BJ33" s="1"/>
  <c r="BK33" s="1"/>
  <c r="BL33" s="1"/>
  <c r="BM33" s="1"/>
  <c r="BN33" s="1"/>
  <c r="BO33" s="1"/>
  <c r="BP33" s="1"/>
  <c r="BQ33" s="1"/>
  <c r="BR33" s="1"/>
  <c r="BS33" s="1"/>
  <c r="BT33" s="1"/>
  <c r="BU33" s="1"/>
  <c r="BV33" s="1"/>
  <c r="BW33" s="1"/>
  <c r="BX33" s="1"/>
  <c r="BY33" s="1"/>
  <c r="BZ33" s="1"/>
  <c r="CA33" s="1"/>
  <c r="CB33" s="1"/>
  <c r="CC33" s="1"/>
  <c r="CD33" s="1"/>
  <c r="CE33" s="1"/>
  <c r="CF33" s="1"/>
  <c r="CG33" s="1"/>
  <c r="CH33" s="1"/>
  <c r="CI33" s="1"/>
  <c r="CJ33" s="1"/>
  <c r="CK33" s="1"/>
  <c r="CL33" s="1"/>
  <c r="CM33" s="1"/>
  <c r="CN33" s="1"/>
  <c r="CO33" s="1"/>
  <c r="CP33" s="1"/>
  <c r="CQ33" s="1"/>
  <c r="CR33" s="1"/>
  <c r="CS33" s="1"/>
  <c r="CT33" s="1"/>
  <c r="CU33" s="1"/>
  <c r="CV33" s="1"/>
  <c r="CW33" s="1"/>
  <c r="CX33" s="1"/>
  <c r="CY33" s="1"/>
  <c r="CZ33" s="1"/>
  <c r="DA33" s="1"/>
  <c r="DB33" s="1"/>
  <c r="DC33" s="1"/>
  <c r="DD33" s="1"/>
  <c r="DE33" s="1"/>
  <c r="DF33" s="1"/>
  <c r="DG33" s="1"/>
  <c r="DH33" s="1"/>
  <c r="DI33" s="1"/>
  <c r="AC32"/>
  <c r="AD32" s="1"/>
  <c r="AE32" s="1"/>
  <c r="AF32" s="1"/>
  <c r="AG32" s="1"/>
  <c r="AH32" s="1"/>
  <c r="AI32" s="1"/>
  <c r="AJ32" s="1"/>
  <c r="AK32" s="1"/>
  <c r="AL32" s="1"/>
  <c r="AM32" s="1"/>
  <c r="AN32" s="1"/>
  <c r="AO32" s="1"/>
  <c r="AP32" s="1"/>
  <c r="AQ32" s="1"/>
  <c r="AR32" s="1"/>
  <c r="AS32" s="1"/>
  <c r="AT32" s="1"/>
  <c r="AU32" s="1"/>
  <c r="AV32" s="1"/>
  <c r="AW32" s="1"/>
  <c r="AX32" s="1"/>
  <c r="AY32" s="1"/>
  <c r="AZ32" s="1"/>
  <c r="BA32" s="1"/>
  <c r="BB32" s="1"/>
  <c r="BC32" s="1"/>
  <c r="BD32" s="1"/>
  <c r="BE32" s="1"/>
  <c r="BF32" s="1"/>
  <c r="BG32" s="1"/>
  <c r="BH32" s="1"/>
  <c r="BI32" s="1"/>
  <c r="BJ32" s="1"/>
  <c r="BK32" s="1"/>
  <c r="BL32" s="1"/>
  <c r="BM32" s="1"/>
  <c r="BN32" s="1"/>
  <c r="BO32" s="1"/>
  <c r="BP32" s="1"/>
  <c r="BQ32" s="1"/>
  <c r="BR32" s="1"/>
  <c r="BS32" s="1"/>
  <c r="BT32" s="1"/>
  <c r="BU32" s="1"/>
  <c r="BV32" s="1"/>
  <c r="BW32" s="1"/>
  <c r="BX32" s="1"/>
  <c r="BY32" s="1"/>
  <c r="BZ32" s="1"/>
  <c r="CA32" s="1"/>
  <c r="CB32" s="1"/>
  <c r="CC32" s="1"/>
  <c r="CD32" s="1"/>
  <c r="CE32" s="1"/>
  <c r="CF32" s="1"/>
  <c r="CG32" s="1"/>
  <c r="CH32" s="1"/>
  <c r="CI32" s="1"/>
  <c r="CJ32" s="1"/>
  <c r="CK32" s="1"/>
  <c r="CL32" s="1"/>
  <c r="CM32" s="1"/>
  <c r="CN32" s="1"/>
  <c r="CO32" s="1"/>
  <c r="CP32" s="1"/>
  <c r="CQ32" s="1"/>
  <c r="CR32" s="1"/>
  <c r="CS32" s="1"/>
  <c r="CT32" s="1"/>
  <c r="CU32" s="1"/>
  <c r="CV32" s="1"/>
  <c r="CW32" s="1"/>
  <c r="CX32" s="1"/>
  <c r="CY32" s="1"/>
  <c r="CZ32" s="1"/>
  <c r="DA32" s="1"/>
  <c r="DB32" s="1"/>
  <c r="DC32" s="1"/>
  <c r="DD32" s="1"/>
  <c r="DE32" s="1"/>
  <c r="DF32" s="1"/>
  <c r="DG32" s="1"/>
  <c r="DH32" s="1"/>
  <c r="DI32" s="1"/>
  <c r="AC31"/>
  <c r="AD31" s="1"/>
  <c r="AE31" s="1"/>
  <c r="AF31" s="1"/>
  <c r="AG31" s="1"/>
  <c r="AH31" s="1"/>
  <c r="AI31" s="1"/>
  <c r="AJ31" s="1"/>
  <c r="AK31" s="1"/>
  <c r="AL31" s="1"/>
  <c r="AM31" s="1"/>
  <c r="AN31" s="1"/>
  <c r="AO31" s="1"/>
  <c r="AP31" s="1"/>
  <c r="AQ31" s="1"/>
  <c r="AR31" s="1"/>
  <c r="AS31" s="1"/>
  <c r="AT31" s="1"/>
  <c r="AU31" s="1"/>
  <c r="AV31" s="1"/>
  <c r="AW31" s="1"/>
  <c r="AX31" s="1"/>
  <c r="AY31" s="1"/>
  <c r="AZ31" s="1"/>
  <c r="BA31" s="1"/>
  <c r="BB31" s="1"/>
  <c r="BC31" s="1"/>
  <c r="BD31" s="1"/>
  <c r="BE31" s="1"/>
  <c r="BF31" s="1"/>
  <c r="BG31" s="1"/>
  <c r="BH31" s="1"/>
  <c r="BI31" s="1"/>
  <c r="BJ31" s="1"/>
  <c r="BK31" s="1"/>
  <c r="BL31" s="1"/>
  <c r="BM31" s="1"/>
  <c r="BN31" s="1"/>
  <c r="BO31" s="1"/>
  <c r="BP31" s="1"/>
  <c r="BQ31" s="1"/>
  <c r="BR31" s="1"/>
  <c r="BS31" s="1"/>
  <c r="BT31" s="1"/>
  <c r="BU31" s="1"/>
  <c r="BV31" s="1"/>
  <c r="BW31" s="1"/>
  <c r="BX31" s="1"/>
  <c r="BY31" s="1"/>
  <c r="BZ31" s="1"/>
  <c r="CA31" s="1"/>
  <c r="CB31" s="1"/>
  <c r="CC31" s="1"/>
  <c r="CD31" s="1"/>
  <c r="CE31" s="1"/>
  <c r="CF31" s="1"/>
  <c r="CG31" s="1"/>
  <c r="CH31" s="1"/>
  <c r="CI31" s="1"/>
  <c r="CJ31" s="1"/>
  <c r="CK31" s="1"/>
  <c r="CL31" s="1"/>
  <c r="CM31" s="1"/>
  <c r="CN31" s="1"/>
  <c r="CO31" s="1"/>
  <c r="CP31" s="1"/>
  <c r="CQ31" s="1"/>
  <c r="CR31" s="1"/>
  <c r="CS31" s="1"/>
  <c r="CT31" s="1"/>
  <c r="CU31" s="1"/>
  <c r="CV31" s="1"/>
  <c r="CW31" s="1"/>
  <c r="CX31" s="1"/>
  <c r="CY31" s="1"/>
  <c r="CZ31" s="1"/>
  <c r="DA31" s="1"/>
  <c r="DB31" s="1"/>
  <c r="DC31" s="1"/>
  <c r="DD31" s="1"/>
  <c r="DE31" s="1"/>
  <c r="DF31" s="1"/>
  <c r="DG31" s="1"/>
  <c r="DH31" s="1"/>
  <c r="DI31" s="1"/>
  <c r="AC30"/>
  <c r="AD30" s="1"/>
  <c r="AE30" s="1"/>
  <c r="AF30" s="1"/>
  <c r="AG30" s="1"/>
  <c r="AH30" s="1"/>
  <c r="AI30" s="1"/>
  <c r="AJ30" s="1"/>
  <c r="AK30" s="1"/>
  <c r="AL30" s="1"/>
  <c r="AM30" s="1"/>
  <c r="AN30" s="1"/>
  <c r="AO30" s="1"/>
  <c r="AP30" s="1"/>
  <c r="AQ30" s="1"/>
  <c r="AR30" s="1"/>
  <c r="AS30" s="1"/>
  <c r="AT30" s="1"/>
  <c r="AU30" s="1"/>
  <c r="AV30" s="1"/>
  <c r="AW30" s="1"/>
  <c r="AX30" s="1"/>
  <c r="AY30" s="1"/>
  <c r="AZ30" s="1"/>
  <c r="BA30" s="1"/>
  <c r="BB30" s="1"/>
  <c r="BC30" s="1"/>
  <c r="BD30" s="1"/>
  <c r="BE30" s="1"/>
  <c r="BF30" s="1"/>
  <c r="BG30" s="1"/>
  <c r="BH30" s="1"/>
  <c r="BI30" s="1"/>
  <c r="BJ30" s="1"/>
  <c r="BK30" s="1"/>
  <c r="BL30" s="1"/>
  <c r="BM30" s="1"/>
  <c r="BN30" s="1"/>
  <c r="BO30" s="1"/>
  <c r="BP30" s="1"/>
  <c r="BQ30" s="1"/>
  <c r="BR30" s="1"/>
  <c r="BS30" s="1"/>
  <c r="BT30" s="1"/>
  <c r="BU30" s="1"/>
  <c r="BV30" s="1"/>
  <c r="BW30" s="1"/>
  <c r="BX30" s="1"/>
  <c r="BY30" s="1"/>
  <c r="BZ30" s="1"/>
  <c r="CA30" s="1"/>
  <c r="CB30" s="1"/>
  <c r="CC30" s="1"/>
  <c r="CD30" s="1"/>
  <c r="CE30" s="1"/>
  <c r="CF30" s="1"/>
  <c r="CG30" s="1"/>
  <c r="CH30" s="1"/>
  <c r="CI30" s="1"/>
  <c r="CJ30" s="1"/>
  <c r="CK30" s="1"/>
  <c r="CL30" s="1"/>
  <c r="CM30" s="1"/>
  <c r="CN30" s="1"/>
  <c r="CO30" s="1"/>
  <c r="CP30" s="1"/>
  <c r="CQ30" s="1"/>
  <c r="CR30" s="1"/>
  <c r="CS30" s="1"/>
  <c r="CT30" s="1"/>
  <c r="CU30" s="1"/>
  <c r="CV30" s="1"/>
  <c r="CW30" s="1"/>
  <c r="CX30" s="1"/>
  <c r="CY30" s="1"/>
  <c r="CZ30" s="1"/>
  <c r="DA30" s="1"/>
  <c r="DB30" s="1"/>
  <c r="DC30" s="1"/>
  <c r="DD30" s="1"/>
  <c r="DE30" s="1"/>
  <c r="DF30" s="1"/>
  <c r="DG30" s="1"/>
  <c r="DH30" s="1"/>
  <c r="DI30" s="1"/>
  <c r="AC29"/>
  <c r="AD29" s="1"/>
  <c r="AE29" s="1"/>
  <c r="AF29" s="1"/>
  <c r="AG29" s="1"/>
  <c r="AH29" s="1"/>
  <c r="AI29" s="1"/>
  <c r="AJ29" s="1"/>
  <c r="AK29" s="1"/>
  <c r="AL29" s="1"/>
  <c r="AM29" s="1"/>
  <c r="AN29" s="1"/>
  <c r="AO29" s="1"/>
  <c r="AP29" s="1"/>
  <c r="AQ29" s="1"/>
  <c r="AR29" s="1"/>
  <c r="AS29" s="1"/>
  <c r="AT29" s="1"/>
  <c r="AU29" s="1"/>
  <c r="AV29" s="1"/>
  <c r="AW29" s="1"/>
  <c r="AX29" s="1"/>
  <c r="AY29" s="1"/>
  <c r="AZ29" s="1"/>
  <c r="BA29" s="1"/>
  <c r="BB29" s="1"/>
  <c r="BC29" s="1"/>
  <c r="BD29" s="1"/>
  <c r="BE29" s="1"/>
  <c r="BF29" s="1"/>
  <c r="BG29" s="1"/>
  <c r="BH29" s="1"/>
  <c r="BI29" s="1"/>
  <c r="BJ29" s="1"/>
  <c r="BK29" s="1"/>
  <c r="BL29" s="1"/>
  <c r="BM29" s="1"/>
  <c r="BN29" s="1"/>
  <c r="BO29" s="1"/>
  <c r="BP29" s="1"/>
  <c r="BQ29" s="1"/>
  <c r="BR29" s="1"/>
  <c r="BS29" s="1"/>
  <c r="BT29" s="1"/>
  <c r="BU29" s="1"/>
  <c r="BV29" s="1"/>
  <c r="BW29" s="1"/>
  <c r="BX29" s="1"/>
  <c r="BY29" s="1"/>
  <c r="BZ29" s="1"/>
  <c r="CA29" s="1"/>
  <c r="CB29" s="1"/>
  <c r="CC29" s="1"/>
  <c r="CD29" s="1"/>
  <c r="CE29" s="1"/>
  <c r="CF29" s="1"/>
  <c r="CG29" s="1"/>
  <c r="CH29" s="1"/>
  <c r="CI29" s="1"/>
  <c r="CJ29" s="1"/>
  <c r="CK29" s="1"/>
  <c r="CL29" s="1"/>
  <c r="CM29" s="1"/>
  <c r="CN29" s="1"/>
  <c r="CO29" s="1"/>
  <c r="CP29" s="1"/>
  <c r="CQ29" s="1"/>
  <c r="CR29" s="1"/>
  <c r="CS29" s="1"/>
  <c r="CT29" s="1"/>
  <c r="CU29" s="1"/>
  <c r="CV29" s="1"/>
  <c r="CW29" s="1"/>
  <c r="CX29" s="1"/>
  <c r="CY29" s="1"/>
  <c r="CZ29" s="1"/>
  <c r="DA29" s="1"/>
  <c r="DB29" s="1"/>
  <c r="DC29" s="1"/>
  <c r="DD29" s="1"/>
  <c r="DE29" s="1"/>
  <c r="DF29" s="1"/>
  <c r="DG29" s="1"/>
  <c r="DH29" s="1"/>
  <c r="DI29" s="1"/>
  <c r="AC28"/>
  <c r="AD28" s="1"/>
  <c r="AE28" s="1"/>
  <c r="AF28" s="1"/>
  <c r="AG28" s="1"/>
  <c r="AH28" s="1"/>
  <c r="AI28" s="1"/>
  <c r="AJ28" s="1"/>
  <c r="AK28" s="1"/>
  <c r="AL28" s="1"/>
  <c r="AM28" s="1"/>
  <c r="AN28" s="1"/>
  <c r="AO28" s="1"/>
  <c r="AP28" s="1"/>
  <c r="AQ28" s="1"/>
  <c r="AR28" s="1"/>
  <c r="AS28" s="1"/>
  <c r="AT28" s="1"/>
  <c r="AU28" s="1"/>
  <c r="AV28" s="1"/>
  <c r="AW28" s="1"/>
  <c r="AX28" s="1"/>
  <c r="AY28" s="1"/>
  <c r="AZ28" s="1"/>
  <c r="BA28" s="1"/>
  <c r="BB28" s="1"/>
  <c r="BC28" s="1"/>
  <c r="BD28" s="1"/>
  <c r="BE28" s="1"/>
  <c r="BF28" s="1"/>
  <c r="BG28" s="1"/>
  <c r="BH28" s="1"/>
  <c r="BI28" s="1"/>
  <c r="BJ28" s="1"/>
  <c r="BK28" s="1"/>
  <c r="BL28" s="1"/>
  <c r="BM28" s="1"/>
  <c r="BN28" s="1"/>
  <c r="BO28" s="1"/>
  <c r="BP28" s="1"/>
  <c r="BQ28" s="1"/>
  <c r="BR28" s="1"/>
  <c r="BS28" s="1"/>
  <c r="BT28" s="1"/>
  <c r="BU28" s="1"/>
  <c r="BV28" s="1"/>
  <c r="BW28" s="1"/>
  <c r="BX28" s="1"/>
  <c r="BY28" s="1"/>
  <c r="BZ28" s="1"/>
  <c r="CA28" s="1"/>
  <c r="CB28" s="1"/>
  <c r="CC28" s="1"/>
  <c r="CD28" s="1"/>
  <c r="CE28" s="1"/>
  <c r="CF28" s="1"/>
  <c r="CG28" s="1"/>
  <c r="CH28" s="1"/>
  <c r="CI28" s="1"/>
  <c r="CJ28" s="1"/>
  <c r="CK28" s="1"/>
  <c r="CL28" s="1"/>
  <c r="CM28" s="1"/>
  <c r="CN28" s="1"/>
  <c r="CO28" s="1"/>
  <c r="CP28" s="1"/>
  <c r="CQ28" s="1"/>
  <c r="CR28" s="1"/>
  <c r="CS28" s="1"/>
  <c r="CT28" s="1"/>
  <c r="CU28" s="1"/>
  <c r="CV28" s="1"/>
  <c r="CW28" s="1"/>
  <c r="CX28" s="1"/>
  <c r="CY28" s="1"/>
  <c r="CZ28" s="1"/>
  <c r="DA28" s="1"/>
  <c r="DB28" s="1"/>
  <c r="DC28" s="1"/>
  <c r="DD28" s="1"/>
  <c r="DE28" s="1"/>
  <c r="DF28" s="1"/>
  <c r="DG28" s="1"/>
  <c r="DH28" s="1"/>
  <c r="DI28" s="1"/>
  <c r="AC27"/>
  <c r="AD27" s="1"/>
  <c r="AE27" s="1"/>
  <c r="AF27" s="1"/>
  <c r="AG27" s="1"/>
  <c r="AH27" s="1"/>
  <c r="AI27" s="1"/>
  <c r="AJ27" s="1"/>
  <c r="AK27" s="1"/>
  <c r="AL27" s="1"/>
  <c r="AM27" s="1"/>
  <c r="AN27" s="1"/>
  <c r="AO27" s="1"/>
  <c r="AP27" s="1"/>
  <c r="AQ27" s="1"/>
  <c r="AR27" s="1"/>
  <c r="AS27" s="1"/>
  <c r="AT27" s="1"/>
  <c r="AU27" s="1"/>
  <c r="AV27" s="1"/>
  <c r="AW27" s="1"/>
  <c r="AX27" s="1"/>
  <c r="AY27" s="1"/>
  <c r="AZ27" s="1"/>
  <c r="BA27" s="1"/>
  <c r="BB27" s="1"/>
  <c r="BC27" s="1"/>
  <c r="BD27" s="1"/>
  <c r="BE27" s="1"/>
  <c r="BF27" s="1"/>
  <c r="BG27" s="1"/>
  <c r="BH27" s="1"/>
  <c r="BI27" s="1"/>
  <c r="BJ27" s="1"/>
  <c r="BK27" s="1"/>
  <c r="BL27" s="1"/>
  <c r="BM27" s="1"/>
  <c r="BN27" s="1"/>
  <c r="BO27" s="1"/>
  <c r="BP27" s="1"/>
  <c r="BQ27" s="1"/>
  <c r="BR27" s="1"/>
  <c r="BS27" s="1"/>
  <c r="BT27" s="1"/>
  <c r="BU27" s="1"/>
  <c r="BV27" s="1"/>
  <c r="BW27" s="1"/>
  <c r="BX27" s="1"/>
  <c r="BY27" s="1"/>
  <c r="BZ27" s="1"/>
  <c r="CA27" s="1"/>
  <c r="CB27" s="1"/>
  <c r="CC27" s="1"/>
  <c r="CD27" s="1"/>
  <c r="CE27" s="1"/>
  <c r="CF27" s="1"/>
  <c r="CG27" s="1"/>
  <c r="CH27" s="1"/>
  <c r="CI27" s="1"/>
  <c r="CJ27" s="1"/>
  <c r="CK27" s="1"/>
  <c r="CL27" s="1"/>
  <c r="CM27" s="1"/>
  <c r="CN27" s="1"/>
  <c r="CO27" s="1"/>
  <c r="CP27" s="1"/>
  <c r="CQ27" s="1"/>
  <c r="CR27" s="1"/>
  <c r="CS27" s="1"/>
  <c r="CT27" s="1"/>
  <c r="CU27" s="1"/>
  <c r="CV27" s="1"/>
  <c r="CW27" s="1"/>
  <c r="CX27" s="1"/>
  <c r="CY27" s="1"/>
  <c r="CZ27" s="1"/>
  <c r="DA27" s="1"/>
  <c r="DB27" s="1"/>
  <c r="DC27" s="1"/>
  <c r="DD27" s="1"/>
  <c r="DE27" s="1"/>
  <c r="DF27" s="1"/>
  <c r="DG27" s="1"/>
  <c r="DH27" s="1"/>
  <c r="DI27" s="1"/>
  <c r="AC26"/>
  <c r="AD26" s="1"/>
  <c r="AE26" s="1"/>
  <c r="AF26" s="1"/>
  <c r="AG26" s="1"/>
  <c r="AH26" s="1"/>
  <c r="AI26" s="1"/>
  <c r="AJ26" s="1"/>
  <c r="AK26" s="1"/>
  <c r="AL26" s="1"/>
  <c r="AM26" s="1"/>
  <c r="AN26" s="1"/>
  <c r="AO26" s="1"/>
  <c r="AP26" s="1"/>
  <c r="AQ26" s="1"/>
  <c r="AR26" s="1"/>
  <c r="AS26" s="1"/>
  <c r="AT26" s="1"/>
  <c r="AU26" s="1"/>
  <c r="AV26" s="1"/>
  <c r="AW26" s="1"/>
  <c r="AX26" s="1"/>
  <c r="AY26" s="1"/>
  <c r="AZ26" s="1"/>
  <c r="BA26" s="1"/>
  <c r="BB26" s="1"/>
  <c r="BC26" s="1"/>
  <c r="BD26" s="1"/>
  <c r="BE26" s="1"/>
  <c r="BF26" s="1"/>
  <c r="BG26" s="1"/>
  <c r="BH26" s="1"/>
  <c r="BI26" s="1"/>
  <c r="BJ26" s="1"/>
  <c r="BK26" s="1"/>
  <c r="BL26" s="1"/>
  <c r="BM26" s="1"/>
  <c r="BN26" s="1"/>
  <c r="BO26" s="1"/>
  <c r="BP26" s="1"/>
  <c r="BQ26" s="1"/>
  <c r="BR26" s="1"/>
  <c r="BS26" s="1"/>
  <c r="BT26" s="1"/>
  <c r="BU26" s="1"/>
  <c r="BV26" s="1"/>
  <c r="BW26" s="1"/>
  <c r="BX26" s="1"/>
  <c r="BY26" s="1"/>
  <c r="BZ26" s="1"/>
  <c r="CA26" s="1"/>
  <c r="CB26" s="1"/>
  <c r="CC26" s="1"/>
  <c r="CD26" s="1"/>
  <c r="CE26" s="1"/>
  <c r="CF26" s="1"/>
  <c r="CG26" s="1"/>
  <c r="CH26" s="1"/>
  <c r="CI26" s="1"/>
  <c r="CJ26" s="1"/>
  <c r="CK26" s="1"/>
  <c r="CL26" s="1"/>
  <c r="CM26" s="1"/>
  <c r="CN26" s="1"/>
  <c r="CO26" s="1"/>
  <c r="CP26" s="1"/>
  <c r="CQ26" s="1"/>
  <c r="CR26" s="1"/>
  <c r="CS26" s="1"/>
  <c r="CT26" s="1"/>
  <c r="CU26" s="1"/>
  <c r="CV26" s="1"/>
  <c r="CW26" s="1"/>
  <c r="CX26" s="1"/>
  <c r="CY26" s="1"/>
  <c r="CZ26" s="1"/>
  <c r="DA26" s="1"/>
  <c r="DB26" s="1"/>
  <c r="DC26" s="1"/>
  <c r="DD26" s="1"/>
  <c r="DE26" s="1"/>
  <c r="DF26" s="1"/>
  <c r="DG26" s="1"/>
  <c r="DH26" s="1"/>
  <c r="DI26" s="1"/>
  <c r="AC25"/>
  <c r="AD25" s="1"/>
  <c r="AE25" s="1"/>
  <c r="AF25" s="1"/>
  <c r="AG25" s="1"/>
  <c r="AH25" s="1"/>
  <c r="AI25" s="1"/>
  <c r="AJ25" s="1"/>
  <c r="AK25" s="1"/>
  <c r="AL25" s="1"/>
  <c r="AM25" s="1"/>
  <c r="AN25" s="1"/>
  <c r="AO25" s="1"/>
  <c r="AP25" s="1"/>
  <c r="AQ25" s="1"/>
  <c r="AR25" s="1"/>
  <c r="AS25" s="1"/>
  <c r="AT25" s="1"/>
  <c r="AU25" s="1"/>
  <c r="AV25" s="1"/>
  <c r="AW25" s="1"/>
  <c r="AX25" s="1"/>
  <c r="AY25" s="1"/>
  <c r="AZ25" s="1"/>
  <c r="BA25" s="1"/>
  <c r="BB25" s="1"/>
  <c r="BC25" s="1"/>
  <c r="BD25" s="1"/>
  <c r="BE25" s="1"/>
  <c r="BF25" s="1"/>
  <c r="BG25" s="1"/>
  <c r="BH25" s="1"/>
  <c r="BI25" s="1"/>
  <c r="BJ25" s="1"/>
  <c r="BK25" s="1"/>
  <c r="BL25" s="1"/>
  <c r="BM25" s="1"/>
  <c r="BN25" s="1"/>
  <c r="BO25" s="1"/>
  <c r="BP25" s="1"/>
  <c r="BQ25" s="1"/>
  <c r="BR25" s="1"/>
  <c r="BS25" s="1"/>
  <c r="BT25" s="1"/>
  <c r="BU25" s="1"/>
  <c r="BV25" s="1"/>
  <c r="BW25" s="1"/>
  <c r="BX25" s="1"/>
  <c r="BY25" s="1"/>
  <c r="BZ25" s="1"/>
  <c r="CA25" s="1"/>
  <c r="CB25" s="1"/>
  <c r="CC25" s="1"/>
  <c r="CD25" s="1"/>
  <c r="CE25" s="1"/>
  <c r="CF25" s="1"/>
  <c r="CG25" s="1"/>
  <c r="CH25" s="1"/>
  <c r="CI25" s="1"/>
  <c r="CJ25" s="1"/>
  <c r="CK25" s="1"/>
  <c r="CL25" s="1"/>
  <c r="CM25" s="1"/>
  <c r="CN25" s="1"/>
  <c r="CO25" s="1"/>
  <c r="CP25" s="1"/>
  <c r="CQ25" s="1"/>
  <c r="CR25" s="1"/>
  <c r="CS25" s="1"/>
  <c r="CT25" s="1"/>
  <c r="CU25" s="1"/>
  <c r="CV25" s="1"/>
  <c r="CW25" s="1"/>
  <c r="CX25" s="1"/>
  <c r="CY25" s="1"/>
  <c r="CZ25" s="1"/>
  <c r="DA25" s="1"/>
  <c r="DB25" s="1"/>
  <c r="DC25" s="1"/>
  <c r="DD25" s="1"/>
  <c r="DE25" s="1"/>
  <c r="DF25" s="1"/>
  <c r="DG25" s="1"/>
  <c r="DH25" s="1"/>
  <c r="DI25" s="1"/>
  <c r="AC24"/>
  <c r="AC23"/>
  <c r="AD23" s="1"/>
  <c r="AE23" s="1"/>
  <c r="AF23" s="1"/>
  <c r="AG23" s="1"/>
  <c r="AH23" s="1"/>
  <c r="AI23" s="1"/>
  <c r="AJ23" s="1"/>
  <c r="AK23" s="1"/>
  <c r="AL23" s="1"/>
  <c r="AM23" s="1"/>
  <c r="AN23" s="1"/>
  <c r="AO23" s="1"/>
  <c r="AP23" s="1"/>
  <c r="AQ23" s="1"/>
  <c r="AR23" s="1"/>
  <c r="AS23" s="1"/>
  <c r="AT23" s="1"/>
  <c r="AU23" s="1"/>
  <c r="AV23" s="1"/>
  <c r="AW23" s="1"/>
  <c r="AX23" s="1"/>
  <c r="AY23" s="1"/>
  <c r="AZ23" s="1"/>
  <c r="BA23" s="1"/>
  <c r="BB23" s="1"/>
  <c r="BC23" s="1"/>
  <c r="BD23" s="1"/>
  <c r="BE23" s="1"/>
  <c r="BF23" s="1"/>
  <c r="BG23" s="1"/>
  <c r="BH23" s="1"/>
  <c r="BI23" s="1"/>
  <c r="BJ23" s="1"/>
  <c r="BK23" s="1"/>
  <c r="BL23" s="1"/>
  <c r="BM23" s="1"/>
  <c r="BN23" s="1"/>
  <c r="BO23" s="1"/>
  <c r="BP23" s="1"/>
  <c r="BQ23" s="1"/>
  <c r="BR23" s="1"/>
  <c r="BS23" s="1"/>
  <c r="BT23" s="1"/>
  <c r="BU23" s="1"/>
  <c r="BV23" s="1"/>
  <c r="BW23" s="1"/>
  <c r="BX23" s="1"/>
  <c r="BY23" s="1"/>
  <c r="BZ23" s="1"/>
  <c r="CA23" s="1"/>
  <c r="CB23" s="1"/>
  <c r="CC23" s="1"/>
  <c r="CD23" s="1"/>
  <c r="CE23" s="1"/>
  <c r="CF23" s="1"/>
  <c r="CG23" s="1"/>
  <c r="CH23" s="1"/>
  <c r="CI23" s="1"/>
  <c r="CJ23" s="1"/>
  <c r="CK23" s="1"/>
  <c r="CL23" s="1"/>
  <c r="CM23" s="1"/>
  <c r="CN23" s="1"/>
  <c r="CO23" s="1"/>
  <c r="CP23" s="1"/>
  <c r="CQ23" s="1"/>
  <c r="CR23" s="1"/>
  <c r="CS23" s="1"/>
  <c r="CT23" s="1"/>
  <c r="CU23" s="1"/>
  <c r="CV23" s="1"/>
  <c r="CW23" s="1"/>
  <c r="CX23" s="1"/>
  <c r="CY23" s="1"/>
  <c r="CZ23" s="1"/>
  <c r="DA23" s="1"/>
  <c r="DB23" s="1"/>
  <c r="DC23" s="1"/>
  <c r="DD23" s="1"/>
  <c r="DE23" s="1"/>
  <c r="DF23" s="1"/>
  <c r="DG23" s="1"/>
  <c r="DH23" s="1"/>
  <c r="DI23" s="1"/>
  <c r="AC22"/>
  <c r="AC21"/>
  <c r="AD21" s="1"/>
  <c r="AE21" s="1"/>
  <c r="AF21" s="1"/>
  <c r="AG21" s="1"/>
  <c r="AH21" s="1"/>
  <c r="AI21" s="1"/>
  <c r="AJ21" s="1"/>
  <c r="AK21" s="1"/>
  <c r="AL21" s="1"/>
  <c r="AM21" s="1"/>
  <c r="AN21" s="1"/>
  <c r="AO21" s="1"/>
  <c r="AP21" s="1"/>
  <c r="AQ21" s="1"/>
  <c r="AR21" s="1"/>
  <c r="AS21" s="1"/>
  <c r="AT21" s="1"/>
  <c r="AU21" s="1"/>
  <c r="AV21" s="1"/>
  <c r="AW21" s="1"/>
  <c r="AX21" s="1"/>
  <c r="AY21" s="1"/>
  <c r="AZ21" s="1"/>
  <c r="BA21" s="1"/>
  <c r="BB21" s="1"/>
  <c r="BC21" s="1"/>
  <c r="BD21" s="1"/>
  <c r="BE21" s="1"/>
  <c r="BF21" s="1"/>
  <c r="BG21" s="1"/>
  <c r="BH21" s="1"/>
  <c r="BI21" s="1"/>
  <c r="BJ21" s="1"/>
  <c r="BK21" s="1"/>
  <c r="BL21" s="1"/>
  <c r="BM21" s="1"/>
  <c r="BN21" s="1"/>
  <c r="BO21" s="1"/>
  <c r="BP21" s="1"/>
  <c r="BQ21" s="1"/>
  <c r="BR21" s="1"/>
  <c r="BS21" s="1"/>
  <c r="BT21" s="1"/>
  <c r="BU21" s="1"/>
  <c r="BV21" s="1"/>
  <c r="BW21" s="1"/>
  <c r="BX21" s="1"/>
  <c r="BY21" s="1"/>
  <c r="BZ21" s="1"/>
  <c r="CA21" s="1"/>
  <c r="CB21" s="1"/>
  <c r="CC21" s="1"/>
  <c r="CD21" s="1"/>
  <c r="CE21" s="1"/>
  <c r="CF21" s="1"/>
  <c r="CG21" s="1"/>
  <c r="CH21" s="1"/>
  <c r="CI21" s="1"/>
  <c r="CJ21" s="1"/>
  <c r="CK21" s="1"/>
  <c r="CL21" s="1"/>
  <c r="CM21" s="1"/>
  <c r="CN21" s="1"/>
  <c r="CO21" s="1"/>
  <c r="CP21" s="1"/>
  <c r="CQ21" s="1"/>
  <c r="CR21" s="1"/>
  <c r="CS21" s="1"/>
  <c r="CT21" s="1"/>
  <c r="CU21" s="1"/>
  <c r="CV21" s="1"/>
  <c r="CW21" s="1"/>
  <c r="CX21" s="1"/>
  <c r="CY21" s="1"/>
  <c r="CZ21" s="1"/>
  <c r="DA21" s="1"/>
  <c r="DB21" s="1"/>
  <c r="DC21" s="1"/>
  <c r="DD21" s="1"/>
  <c r="DE21" s="1"/>
  <c r="DF21" s="1"/>
  <c r="DG21" s="1"/>
  <c r="DH21" s="1"/>
  <c r="DI21" s="1"/>
  <c r="AC20"/>
  <c r="AC19"/>
  <c r="AD19" s="1"/>
  <c r="AE19" s="1"/>
  <c r="AF19" s="1"/>
  <c r="AG19" s="1"/>
  <c r="AH19" s="1"/>
  <c r="AI19" s="1"/>
  <c r="AJ19" s="1"/>
  <c r="AK19" s="1"/>
  <c r="AL19" s="1"/>
  <c r="AM19" s="1"/>
  <c r="AN19" s="1"/>
  <c r="AO19" s="1"/>
  <c r="AP19" s="1"/>
  <c r="AQ19" s="1"/>
  <c r="AR19" s="1"/>
  <c r="AS19" s="1"/>
  <c r="AT19" s="1"/>
  <c r="AU19" s="1"/>
  <c r="AV19" s="1"/>
  <c r="AW19" s="1"/>
  <c r="AX19" s="1"/>
  <c r="AY19" s="1"/>
  <c r="AZ19" s="1"/>
  <c r="BA19" s="1"/>
  <c r="BB19" s="1"/>
  <c r="BC19" s="1"/>
  <c r="BD19" s="1"/>
  <c r="BE19" s="1"/>
  <c r="BF19" s="1"/>
  <c r="BG19" s="1"/>
  <c r="BH19" s="1"/>
  <c r="BI19" s="1"/>
  <c r="BJ19" s="1"/>
  <c r="BK19" s="1"/>
  <c r="BL19" s="1"/>
  <c r="BM19" s="1"/>
  <c r="BN19" s="1"/>
  <c r="BO19" s="1"/>
  <c r="BP19" s="1"/>
  <c r="BQ19" s="1"/>
  <c r="BR19" s="1"/>
  <c r="BS19" s="1"/>
  <c r="BT19" s="1"/>
  <c r="BU19" s="1"/>
  <c r="BV19" s="1"/>
  <c r="BW19" s="1"/>
  <c r="BX19" s="1"/>
  <c r="BY19" s="1"/>
  <c r="BZ19" s="1"/>
  <c r="CA19" s="1"/>
  <c r="CB19" s="1"/>
  <c r="CC19" s="1"/>
  <c r="CD19" s="1"/>
  <c r="CE19" s="1"/>
  <c r="CF19" s="1"/>
  <c r="CG19" s="1"/>
  <c r="CH19" s="1"/>
  <c r="CI19" s="1"/>
  <c r="CJ19" s="1"/>
  <c r="CK19" s="1"/>
  <c r="CL19" s="1"/>
  <c r="CM19" s="1"/>
  <c r="CN19" s="1"/>
  <c r="CO19" s="1"/>
  <c r="CP19" s="1"/>
  <c r="CQ19" s="1"/>
  <c r="CR19" s="1"/>
  <c r="CS19" s="1"/>
  <c r="CT19" s="1"/>
  <c r="CU19" s="1"/>
  <c r="CV19" s="1"/>
  <c r="CW19" s="1"/>
  <c r="CX19" s="1"/>
  <c r="CY19" s="1"/>
  <c r="CZ19" s="1"/>
  <c r="DA19" s="1"/>
  <c r="DB19" s="1"/>
  <c r="DC19" s="1"/>
  <c r="DD19" s="1"/>
  <c r="DE19" s="1"/>
  <c r="DF19" s="1"/>
  <c r="DG19" s="1"/>
  <c r="DH19" s="1"/>
  <c r="DI19" s="1"/>
  <c r="AC18"/>
  <c r="AD18" s="1"/>
  <c r="AE18" s="1"/>
  <c r="AF18" s="1"/>
  <c r="AG18" s="1"/>
  <c r="AH18" s="1"/>
  <c r="AI18" s="1"/>
  <c r="AJ18" s="1"/>
  <c r="AK18" s="1"/>
  <c r="AL18" s="1"/>
  <c r="AM18" s="1"/>
  <c r="AN18" s="1"/>
  <c r="AO18" s="1"/>
  <c r="AP18" s="1"/>
  <c r="AQ18" s="1"/>
  <c r="AR18" s="1"/>
  <c r="AS18" s="1"/>
  <c r="AT18" s="1"/>
  <c r="AU18" s="1"/>
  <c r="AV18" s="1"/>
  <c r="AW18" s="1"/>
  <c r="AX18" s="1"/>
  <c r="AY18" s="1"/>
  <c r="AZ18" s="1"/>
  <c r="BA18" s="1"/>
  <c r="BB18" s="1"/>
  <c r="BC18" s="1"/>
  <c r="BD18" s="1"/>
  <c r="BE18" s="1"/>
  <c r="BF18" s="1"/>
  <c r="BG18" s="1"/>
  <c r="BH18" s="1"/>
  <c r="BI18" s="1"/>
  <c r="BJ18" s="1"/>
  <c r="BK18" s="1"/>
  <c r="BL18" s="1"/>
  <c r="BM18" s="1"/>
  <c r="BN18" s="1"/>
  <c r="BO18" s="1"/>
  <c r="BP18" s="1"/>
  <c r="BQ18" s="1"/>
  <c r="BR18" s="1"/>
  <c r="BS18" s="1"/>
  <c r="BT18" s="1"/>
  <c r="BU18" s="1"/>
  <c r="BV18" s="1"/>
  <c r="BW18" s="1"/>
  <c r="BX18" s="1"/>
  <c r="BY18" s="1"/>
  <c r="BZ18" s="1"/>
  <c r="CA18" s="1"/>
  <c r="CB18" s="1"/>
  <c r="CC18" s="1"/>
  <c r="CD18" s="1"/>
  <c r="CE18" s="1"/>
  <c r="CF18" s="1"/>
  <c r="CG18" s="1"/>
  <c r="CH18" s="1"/>
  <c r="CI18" s="1"/>
  <c r="CJ18" s="1"/>
  <c r="CK18" s="1"/>
  <c r="CL18" s="1"/>
  <c r="CM18" s="1"/>
  <c r="CN18" s="1"/>
  <c r="CO18" s="1"/>
  <c r="CP18" s="1"/>
  <c r="CQ18" s="1"/>
  <c r="CR18" s="1"/>
  <c r="CS18" s="1"/>
  <c r="CT18" s="1"/>
  <c r="CU18" s="1"/>
  <c r="CV18" s="1"/>
  <c r="CW18" s="1"/>
  <c r="CX18" s="1"/>
  <c r="CY18" s="1"/>
  <c r="CZ18" s="1"/>
  <c r="DA18" s="1"/>
  <c r="DB18" s="1"/>
  <c r="DC18" s="1"/>
  <c r="DD18" s="1"/>
  <c r="DE18" s="1"/>
  <c r="DF18" s="1"/>
  <c r="DG18" s="1"/>
  <c r="DH18" s="1"/>
  <c r="DI18" s="1"/>
  <c r="AC17"/>
  <c r="AD17" s="1"/>
  <c r="AE17" s="1"/>
  <c r="AF17" s="1"/>
  <c r="AG17" s="1"/>
  <c r="AH17" s="1"/>
  <c r="AI17" s="1"/>
  <c r="AJ17" s="1"/>
  <c r="AK17" s="1"/>
  <c r="AL17" s="1"/>
  <c r="AM17" s="1"/>
  <c r="AN17" s="1"/>
  <c r="AO17" s="1"/>
  <c r="AP17" s="1"/>
  <c r="AQ17" s="1"/>
  <c r="AR17" s="1"/>
  <c r="AS17" s="1"/>
  <c r="AT17" s="1"/>
  <c r="AU17" s="1"/>
  <c r="AV17" s="1"/>
  <c r="AW17" s="1"/>
  <c r="AX17" s="1"/>
  <c r="AY17" s="1"/>
  <c r="AZ17" s="1"/>
  <c r="BA17" s="1"/>
  <c r="BB17" s="1"/>
  <c r="BC17" s="1"/>
  <c r="BD17" s="1"/>
  <c r="BE17" s="1"/>
  <c r="BF17" s="1"/>
  <c r="BG17" s="1"/>
  <c r="BH17" s="1"/>
  <c r="BI17" s="1"/>
  <c r="BJ17" s="1"/>
  <c r="BK17" s="1"/>
  <c r="BL17" s="1"/>
  <c r="BM17" s="1"/>
  <c r="BN17" s="1"/>
  <c r="BO17" s="1"/>
  <c r="BP17" s="1"/>
  <c r="BQ17" s="1"/>
  <c r="BR17" s="1"/>
  <c r="BS17" s="1"/>
  <c r="BT17" s="1"/>
  <c r="BU17" s="1"/>
  <c r="BV17" s="1"/>
  <c r="BW17" s="1"/>
  <c r="BX17" s="1"/>
  <c r="BY17" s="1"/>
  <c r="BZ17" s="1"/>
  <c r="CA17" s="1"/>
  <c r="CB17" s="1"/>
  <c r="CC17" s="1"/>
  <c r="CD17" s="1"/>
  <c r="CE17" s="1"/>
  <c r="CF17" s="1"/>
  <c r="CG17" s="1"/>
  <c r="CH17" s="1"/>
  <c r="CI17" s="1"/>
  <c r="CJ17" s="1"/>
  <c r="CK17" s="1"/>
  <c r="CL17" s="1"/>
  <c r="CM17" s="1"/>
  <c r="CN17" s="1"/>
  <c r="CO17" s="1"/>
  <c r="CP17" s="1"/>
  <c r="CQ17" s="1"/>
  <c r="CR17" s="1"/>
  <c r="CS17" s="1"/>
  <c r="CT17" s="1"/>
  <c r="CU17" s="1"/>
  <c r="CV17" s="1"/>
  <c r="CW17" s="1"/>
  <c r="CX17" s="1"/>
  <c r="CY17" s="1"/>
  <c r="CZ17" s="1"/>
  <c r="DA17" s="1"/>
  <c r="DB17" s="1"/>
  <c r="DC17" s="1"/>
  <c r="DD17" s="1"/>
  <c r="DE17" s="1"/>
  <c r="DF17" s="1"/>
  <c r="DG17" s="1"/>
  <c r="DH17" s="1"/>
  <c r="DI17" s="1"/>
  <c r="AC16"/>
  <c r="AD16" s="1"/>
  <c r="AE16" s="1"/>
  <c r="AF16" s="1"/>
  <c r="AG16" s="1"/>
  <c r="AH16" s="1"/>
  <c r="AI16" s="1"/>
  <c r="AJ16" s="1"/>
  <c r="AK16" s="1"/>
  <c r="AL16" s="1"/>
  <c r="AM16" s="1"/>
  <c r="AN16" s="1"/>
  <c r="AO16" s="1"/>
  <c r="AP16" s="1"/>
  <c r="AQ16" s="1"/>
  <c r="AR16" s="1"/>
  <c r="AS16" s="1"/>
  <c r="AT16" s="1"/>
  <c r="AU16" s="1"/>
  <c r="AV16" s="1"/>
  <c r="AW16" s="1"/>
  <c r="AX16" s="1"/>
  <c r="AY16" s="1"/>
  <c r="AZ16" s="1"/>
  <c r="BA16" s="1"/>
  <c r="BB16" s="1"/>
  <c r="BC16" s="1"/>
  <c r="BD16" s="1"/>
  <c r="BE16" s="1"/>
  <c r="BF16" s="1"/>
  <c r="BG16" s="1"/>
  <c r="BH16" s="1"/>
  <c r="BI16" s="1"/>
  <c r="BJ16" s="1"/>
  <c r="BK16" s="1"/>
  <c r="BL16" s="1"/>
  <c r="BM16" s="1"/>
  <c r="BN16" s="1"/>
  <c r="BO16" s="1"/>
  <c r="BP16" s="1"/>
  <c r="BQ16" s="1"/>
  <c r="BR16" s="1"/>
  <c r="BS16" s="1"/>
  <c r="BT16" s="1"/>
  <c r="BU16" s="1"/>
  <c r="BV16" s="1"/>
  <c r="BW16" s="1"/>
  <c r="BX16" s="1"/>
  <c r="BY16" s="1"/>
  <c r="BZ16" s="1"/>
  <c r="CA16" s="1"/>
  <c r="CB16" s="1"/>
  <c r="CC16" s="1"/>
  <c r="CD16" s="1"/>
  <c r="CE16" s="1"/>
  <c r="CF16" s="1"/>
  <c r="CG16" s="1"/>
  <c r="CH16" s="1"/>
  <c r="CI16" s="1"/>
  <c r="CJ16" s="1"/>
  <c r="CK16" s="1"/>
  <c r="CL16" s="1"/>
  <c r="CM16" s="1"/>
  <c r="CN16" s="1"/>
  <c r="CO16" s="1"/>
  <c r="CP16" s="1"/>
  <c r="CQ16" s="1"/>
  <c r="CR16" s="1"/>
  <c r="CS16" s="1"/>
  <c r="CT16" s="1"/>
  <c r="CU16" s="1"/>
  <c r="CV16" s="1"/>
  <c r="CW16" s="1"/>
  <c r="CX16" s="1"/>
  <c r="CY16" s="1"/>
  <c r="CZ16" s="1"/>
  <c r="DA16" s="1"/>
  <c r="DB16" s="1"/>
  <c r="DC16" s="1"/>
  <c r="DD16" s="1"/>
  <c r="DE16" s="1"/>
  <c r="DF16" s="1"/>
  <c r="DG16" s="1"/>
  <c r="DH16" s="1"/>
  <c r="DI16" s="1"/>
  <c r="AC15"/>
  <c r="AD15" s="1"/>
  <c r="AE15" s="1"/>
  <c r="AF15" s="1"/>
  <c r="AG15" s="1"/>
  <c r="AH15" s="1"/>
  <c r="AI15" s="1"/>
  <c r="AJ15" s="1"/>
  <c r="AK15" s="1"/>
  <c r="AL15" s="1"/>
  <c r="AM15" s="1"/>
  <c r="AN15" s="1"/>
  <c r="AO15" s="1"/>
  <c r="AP15" s="1"/>
  <c r="AQ15" s="1"/>
  <c r="AR15" s="1"/>
  <c r="AS15" s="1"/>
  <c r="AT15" s="1"/>
  <c r="AU15" s="1"/>
  <c r="AV15" s="1"/>
  <c r="AW15" s="1"/>
  <c r="AX15" s="1"/>
  <c r="AY15" s="1"/>
  <c r="AZ15" s="1"/>
  <c r="BA15" s="1"/>
  <c r="BB15" s="1"/>
  <c r="BC15" s="1"/>
  <c r="BD15" s="1"/>
  <c r="BE15" s="1"/>
  <c r="BF15" s="1"/>
  <c r="BG15" s="1"/>
  <c r="BH15" s="1"/>
  <c r="BI15" s="1"/>
  <c r="BJ15" s="1"/>
  <c r="BK15" s="1"/>
  <c r="BL15" s="1"/>
  <c r="BM15" s="1"/>
  <c r="BN15" s="1"/>
  <c r="BO15" s="1"/>
  <c r="BP15" s="1"/>
  <c r="BQ15" s="1"/>
  <c r="BR15" s="1"/>
  <c r="BS15" s="1"/>
  <c r="BT15" s="1"/>
  <c r="BU15" s="1"/>
  <c r="BV15" s="1"/>
  <c r="BW15" s="1"/>
  <c r="BX15" s="1"/>
  <c r="BY15" s="1"/>
  <c r="BZ15" s="1"/>
  <c r="CA15" s="1"/>
  <c r="CB15" s="1"/>
  <c r="CC15" s="1"/>
  <c r="CD15" s="1"/>
  <c r="CE15" s="1"/>
  <c r="CF15" s="1"/>
  <c r="CG15" s="1"/>
  <c r="CH15" s="1"/>
  <c r="CI15" s="1"/>
  <c r="CJ15" s="1"/>
  <c r="CK15" s="1"/>
  <c r="CL15" s="1"/>
  <c r="CM15" s="1"/>
  <c r="CN15" s="1"/>
  <c r="CO15" s="1"/>
  <c r="CP15" s="1"/>
  <c r="CQ15" s="1"/>
  <c r="CR15" s="1"/>
  <c r="CS15" s="1"/>
  <c r="CT15" s="1"/>
  <c r="CU15" s="1"/>
  <c r="CV15" s="1"/>
  <c r="CW15" s="1"/>
  <c r="CX15" s="1"/>
  <c r="CY15" s="1"/>
  <c r="CZ15" s="1"/>
  <c r="DA15" s="1"/>
  <c r="DB15" s="1"/>
  <c r="DC15" s="1"/>
  <c r="DD15" s="1"/>
  <c r="DE15" s="1"/>
  <c r="DF15" s="1"/>
  <c r="DG15" s="1"/>
  <c r="DH15" s="1"/>
  <c r="DI15" s="1"/>
  <c r="AC14"/>
  <c r="AD14" s="1"/>
  <c r="AE14" s="1"/>
  <c r="AF14" s="1"/>
  <c r="AG14" s="1"/>
  <c r="AH14" s="1"/>
  <c r="AI14" s="1"/>
  <c r="AJ14" s="1"/>
  <c r="AK14" s="1"/>
  <c r="AL14" s="1"/>
  <c r="AM14" s="1"/>
  <c r="AN14" s="1"/>
  <c r="AO14" s="1"/>
  <c r="AP14" s="1"/>
  <c r="AQ14" s="1"/>
  <c r="AR14" s="1"/>
  <c r="AS14" s="1"/>
  <c r="AT14" s="1"/>
  <c r="AU14" s="1"/>
  <c r="AV14" s="1"/>
  <c r="AW14" s="1"/>
  <c r="AX14" s="1"/>
  <c r="AY14" s="1"/>
  <c r="AZ14" s="1"/>
  <c r="BA14" s="1"/>
  <c r="BB14" s="1"/>
  <c r="BC14" s="1"/>
  <c r="BD14" s="1"/>
  <c r="BE14" s="1"/>
  <c r="BF14" s="1"/>
  <c r="BG14" s="1"/>
  <c r="BH14" s="1"/>
  <c r="BI14" s="1"/>
  <c r="BJ14" s="1"/>
  <c r="BK14" s="1"/>
  <c r="BL14" s="1"/>
  <c r="BM14" s="1"/>
  <c r="BN14" s="1"/>
  <c r="BO14" s="1"/>
  <c r="BP14" s="1"/>
  <c r="BQ14" s="1"/>
  <c r="BR14" s="1"/>
  <c r="BS14" s="1"/>
  <c r="BT14" s="1"/>
  <c r="BU14" s="1"/>
  <c r="BV14" s="1"/>
  <c r="BW14" s="1"/>
  <c r="BX14" s="1"/>
  <c r="BY14" s="1"/>
  <c r="BZ14" s="1"/>
  <c r="CA14" s="1"/>
  <c r="CB14" s="1"/>
  <c r="CC14" s="1"/>
  <c r="CD14" s="1"/>
  <c r="CE14" s="1"/>
  <c r="CF14" s="1"/>
  <c r="CG14" s="1"/>
  <c r="CH14" s="1"/>
  <c r="CI14" s="1"/>
  <c r="CJ14" s="1"/>
  <c r="CK14" s="1"/>
  <c r="CL14" s="1"/>
  <c r="CM14" s="1"/>
  <c r="CN14" s="1"/>
  <c r="CO14" s="1"/>
  <c r="CP14" s="1"/>
  <c r="CQ14" s="1"/>
  <c r="CR14" s="1"/>
  <c r="CS14" s="1"/>
  <c r="CT14" s="1"/>
  <c r="CU14" s="1"/>
  <c r="CV14" s="1"/>
  <c r="CW14" s="1"/>
  <c r="CX14" s="1"/>
  <c r="CY14" s="1"/>
  <c r="CZ14" s="1"/>
  <c r="DA14" s="1"/>
  <c r="DB14" s="1"/>
  <c r="DC14" s="1"/>
  <c r="DD14" s="1"/>
  <c r="DE14" s="1"/>
  <c r="DF14" s="1"/>
  <c r="DG14" s="1"/>
  <c r="DH14" s="1"/>
  <c r="DI14" s="1"/>
  <c r="AC13"/>
  <c r="AD13" s="1"/>
  <c r="AE13" s="1"/>
  <c r="AF13" s="1"/>
  <c r="AG13" s="1"/>
  <c r="AH13" s="1"/>
  <c r="AI13" s="1"/>
  <c r="AJ13" s="1"/>
  <c r="AK13" s="1"/>
  <c r="AL13" s="1"/>
  <c r="AM13" s="1"/>
  <c r="AN13" s="1"/>
  <c r="AO13" s="1"/>
  <c r="AP13" s="1"/>
  <c r="AQ13" s="1"/>
  <c r="AR13" s="1"/>
  <c r="AS13" s="1"/>
  <c r="AT13" s="1"/>
  <c r="AU13" s="1"/>
  <c r="AV13" s="1"/>
  <c r="AW13" s="1"/>
  <c r="AX13" s="1"/>
  <c r="AY13" s="1"/>
  <c r="AZ13" s="1"/>
  <c r="BA13" s="1"/>
  <c r="BB13" s="1"/>
  <c r="BC13" s="1"/>
  <c r="BD13" s="1"/>
  <c r="BE13" s="1"/>
  <c r="BF13" s="1"/>
  <c r="BG13" s="1"/>
  <c r="BH13" s="1"/>
  <c r="BI13" s="1"/>
  <c r="BJ13" s="1"/>
  <c r="BK13" s="1"/>
  <c r="BL13" s="1"/>
  <c r="BM13" s="1"/>
  <c r="BN13" s="1"/>
  <c r="BO13" s="1"/>
  <c r="BP13" s="1"/>
  <c r="BQ13" s="1"/>
  <c r="BR13" s="1"/>
  <c r="BS13" s="1"/>
  <c r="BT13" s="1"/>
  <c r="BU13" s="1"/>
  <c r="BV13" s="1"/>
  <c r="BW13" s="1"/>
  <c r="BX13" s="1"/>
  <c r="BY13" s="1"/>
  <c r="BZ13" s="1"/>
  <c r="CA13" s="1"/>
  <c r="CB13" s="1"/>
  <c r="CC13" s="1"/>
  <c r="CD13" s="1"/>
  <c r="CE13" s="1"/>
  <c r="CF13" s="1"/>
  <c r="CG13" s="1"/>
  <c r="CH13" s="1"/>
  <c r="CI13" s="1"/>
  <c r="CJ13" s="1"/>
  <c r="CK13" s="1"/>
  <c r="CL13" s="1"/>
  <c r="CM13" s="1"/>
  <c r="CN13" s="1"/>
  <c r="CO13" s="1"/>
  <c r="CP13" s="1"/>
  <c r="CQ13" s="1"/>
  <c r="CR13" s="1"/>
  <c r="CS13" s="1"/>
  <c r="CT13" s="1"/>
  <c r="CU13" s="1"/>
  <c r="CV13" s="1"/>
  <c r="CW13" s="1"/>
  <c r="CX13" s="1"/>
  <c r="CY13" s="1"/>
  <c r="CZ13" s="1"/>
  <c r="DA13" s="1"/>
  <c r="DB13" s="1"/>
  <c r="DC13" s="1"/>
  <c r="DD13" s="1"/>
  <c r="DE13" s="1"/>
  <c r="DF13" s="1"/>
  <c r="DG13" s="1"/>
  <c r="DH13" s="1"/>
  <c r="DI13" s="1"/>
  <c r="AC12"/>
  <c r="AD12" s="1"/>
  <c r="AE12" s="1"/>
  <c r="AF12" s="1"/>
  <c r="AG12" s="1"/>
  <c r="AH12" s="1"/>
  <c r="AI12" s="1"/>
  <c r="AJ12" s="1"/>
  <c r="AK12" s="1"/>
  <c r="AL12" s="1"/>
  <c r="AM12" s="1"/>
  <c r="AN12" s="1"/>
  <c r="AO12" s="1"/>
  <c r="AP12" s="1"/>
  <c r="AQ12" s="1"/>
  <c r="AR12" s="1"/>
  <c r="AS12" s="1"/>
  <c r="AT12" s="1"/>
  <c r="AU12" s="1"/>
  <c r="AV12" s="1"/>
  <c r="AW12" s="1"/>
  <c r="AX12" s="1"/>
  <c r="AY12" s="1"/>
  <c r="AZ12" s="1"/>
  <c r="BA12" s="1"/>
  <c r="BB12" s="1"/>
  <c r="BC12" s="1"/>
  <c r="BD12" s="1"/>
  <c r="BE12" s="1"/>
  <c r="BF12" s="1"/>
  <c r="BG12" s="1"/>
  <c r="BH12" s="1"/>
  <c r="BI12" s="1"/>
  <c r="BJ12" s="1"/>
  <c r="BK12" s="1"/>
  <c r="BL12" s="1"/>
  <c r="BM12" s="1"/>
  <c r="BN12" s="1"/>
  <c r="BO12" s="1"/>
  <c r="BP12" s="1"/>
  <c r="BQ12" s="1"/>
  <c r="BR12" s="1"/>
  <c r="BS12" s="1"/>
  <c r="BT12" s="1"/>
  <c r="BU12" s="1"/>
  <c r="BV12" s="1"/>
  <c r="BW12" s="1"/>
  <c r="BX12" s="1"/>
  <c r="BY12" s="1"/>
  <c r="BZ12" s="1"/>
  <c r="CA12" s="1"/>
  <c r="CB12" s="1"/>
  <c r="CC12" s="1"/>
  <c r="CD12" s="1"/>
  <c r="CE12" s="1"/>
  <c r="CF12" s="1"/>
  <c r="CG12" s="1"/>
  <c r="CH12" s="1"/>
  <c r="CI12" s="1"/>
  <c r="CJ12" s="1"/>
  <c r="CK12" s="1"/>
  <c r="CL12" s="1"/>
  <c r="CM12" s="1"/>
  <c r="CN12" s="1"/>
  <c r="CO12" s="1"/>
  <c r="CP12" s="1"/>
  <c r="CQ12" s="1"/>
  <c r="CR12" s="1"/>
  <c r="CS12" s="1"/>
  <c r="CT12" s="1"/>
  <c r="CU12" s="1"/>
  <c r="CV12" s="1"/>
  <c r="CW12" s="1"/>
  <c r="CX12" s="1"/>
  <c r="CY12" s="1"/>
  <c r="CZ12" s="1"/>
  <c r="DA12" s="1"/>
  <c r="DB12" s="1"/>
  <c r="DC12" s="1"/>
  <c r="DD12" s="1"/>
  <c r="DE12" s="1"/>
  <c r="DF12" s="1"/>
  <c r="DG12" s="1"/>
  <c r="DH12" s="1"/>
  <c r="DI12" s="1"/>
  <c r="AC11"/>
  <c r="AD11" s="1"/>
  <c r="AE11" s="1"/>
  <c r="AF11" s="1"/>
  <c r="AG11" s="1"/>
  <c r="AH11" s="1"/>
  <c r="AI11" s="1"/>
  <c r="AJ11" s="1"/>
  <c r="AK11" s="1"/>
  <c r="AL11" s="1"/>
  <c r="AM11" s="1"/>
  <c r="AN11" s="1"/>
  <c r="AO11" s="1"/>
  <c r="AP11" s="1"/>
  <c r="AQ11" s="1"/>
  <c r="AR11" s="1"/>
  <c r="AS11" s="1"/>
  <c r="AT11" s="1"/>
  <c r="AU11" s="1"/>
  <c r="AV11" s="1"/>
  <c r="AW11" s="1"/>
  <c r="AX11" s="1"/>
  <c r="AY11" s="1"/>
  <c r="AZ11" s="1"/>
  <c r="BA11" s="1"/>
  <c r="BB11" s="1"/>
  <c r="BC11" s="1"/>
  <c r="BD11" s="1"/>
  <c r="BE11" s="1"/>
  <c r="BF11" s="1"/>
  <c r="BG11" s="1"/>
  <c r="BH11" s="1"/>
  <c r="BI11" s="1"/>
  <c r="BJ11" s="1"/>
  <c r="BK11" s="1"/>
  <c r="BL11" s="1"/>
  <c r="BM11" s="1"/>
  <c r="BN11" s="1"/>
  <c r="BO11" s="1"/>
  <c r="BP11" s="1"/>
  <c r="BQ11" s="1"/>
  <c r="BR11" s="1"/>
  <c r="BS11" s="1"/>
  <c r="BT11" s="1"/>
  <c r="BU11" s="1"/>
  <c r="BV11" s="1"/>
  <c r="BW11" s="1"/>
  <c r="BX11" s="1"/>
  <c r="BY11" s="1"/>
  <c r="BZ11" s="1"/>
  <c r="CA11" s="1"/>
  <c r="CB11" s="1"/>
  <c r="CC11" s="1"/>
  <c r="CD11" s="1"/>
  <c r="CE11" s="1"/>
  <c r="CF11" s="1"/>
  <c r="CG11" s="1"/>
  <c r="CH11" s="1"/>
  <c r="CI11" s="1"/>
  <c r="CJ11" s="1"/>
  <c r="CK11" s="1"/>
  <c r="CL11" s="1"/>
  <c r="CM11" s="1"/>
  <c r="CN11" s="1"/>
  <c r="CO11" s="1"/>
  <c r="CP11" s="1"/>
  <c r="CQ11" s="1"/>
  <c r="CR11" s="1"/>
  <c r="CS11" s="1"/>
  <c r="CT11" s="1"/>
  <c r="CU11" s="1"/>
  <c r="CV11" s="1"/>
  <c r="CW11" s="1"/>
  <c r="CX11" s="1"/>
  <c r="CY11" s="1"/>
  <c r="CZ11" s="1"/>
  <c r="DA11" s="1"/>
  <c r="DB11" s="1"/>
  <c r="DC11" s="1"/>
  <c r="DD11" s="1"/>
  <c r="DE11" s="1"/>
  <c r="DF11" s="1"/>
  <c r="DG11" s="1"/>
  <c r="DH11" s="1"/>
  <c r="DI11" s="1"/>
  <c r="AC10"/>
  <c r="AD10" s="1"/>
  <c r="AE10" s="1"/>
  <c r="AF10" s="1"/>
  <c r="AG10" s="1"/>
  <c r="AH10" s="1"/>
  <c r="AI10" s="1"/>
  <c r="AJ10" s="1"/>
  <c r="AK10" s="1"/>
  <c r="AL10" s="1"/>
  <c r="AM10" s="1"/>
  <c r="AN10" s="1"/>
  <c r="AO10" s="1"/>
  <c r="AP10" s="1"/>
  <c r="AQ10" s="1"/>
  <c r="AR10" s="1"/>
  <c r="AS10" s="1"/>
  <c r="AT10" s="1"/>
  <c r="AU10" s="1"/>
  <c r="AV10" s="1"/>
  <c r="AW10" s="1"/>
  <c r="AX10" s="1"/>
  <c r="AY10" s="1"/>
  <c r="AZ10" s="1"/>
  <c r="BA10" s="1"/>
  <c r="BB10" s="1"/>
  <c r="BC10" s="1"/>
  <c r="BD10" s="1"/>
  <c r="BE10" s="1"/>
  <c r="BF10" s="1"/>
  <c r="BG10" s="1"/>
  <c r="BH10" s="1"/>
  <c r="BI10" s="1"/>
  <c r="BJ10" s="1"/>
  <c r="BK10" s="1"/>
  <c r="BL10" s="1"/>
  <c r="BM10" s="1"/>
  <c r="BN10" s="1"/>
  <c r="BO10" s="1"/>
  <c r="BP10" s="1"/>
  <c r="BQ10" s="1"/>
  <c r="BR10" s="1"/>
  <c r="BS10" s="1"/>
  <c r="BT10" s="1"/>
  <c r="BU10" s="1"/>
  <c r="BV10" s="1"/>
  <c r="BW10" s="1"/>
  <c r="BX10" s="1"/>
  <c r="BY10" s="1"/>
  <c r="BZ10" s="1"/>
  <c r="CA10" s="1"/>
  <c r="CB10" s="1"/>
  <c r="CC10" s="1"/>
  <c r="CD10" s="1"/>
  <c r="CE10" s="1"/>
  <c r="CF10" s="1"/>
  <c r="CG10" s="1"/>
  <c r="CH10" s="1"/>
  <c r="CI10" s="1"/>
  <c r="CJ10" s="1"/>
  <c r="CK10" s="1"/>
  <c r="CL10" s="1"/>
  <c r="CM10" s="1"/>
  <c r="CN10" s="1"/>
  <c r="CO10" s="1"/>
  <c r="CP10" s="1"/>
  <c r="CQ10" s="1"/>
  <c r="CR10" s="1"/>
  <c r="CS10" s="1"/>
  <c r="CT10" s="1"/>
  <c r="CU10" s="1"/>
  <c r="CV10" s="1"/>
  <c r="CW10" s="1"/>
  <c r="CX10" s="1"/>
  <c r="CY10" s="1"/>
  <c r="CZ10" s="1"/>
  <c r="DA10" s="1"/>
  <c r="DB10" s="1"/>
  <c r="DC10" s="1"/>
  <c r="DD10" s="1"/>
  <c r="DE10" s="1"/>
  <c r="DF10" s="1"/>
  <c r="DG10" s="1"/>
  <c r="DH10" s="1"/>
  <c r="DI10" s="1"/>
  <c r="AC9"/>
  <c r="AD9" s="1"/>
  <c r="AE9" s="1"/>
  <c r="AF9" s="1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AX9" s="1"/>
  <c r="AY9" s="1"/>
  <c r="AZ9" s="1"/>
  <c r="BA9" s="1"/>
  <c r="BB9" s="1"/>
  <c r="BC9" s="1"/>
  <c r="BD9" s="1"/>
  <c r="BE9" s="1"/>
  <c r="BF9" s="1"/>
  <c r="BG9" s="1"/>
  <c r="BH9" s="1"/>
  <c r="BI9" s="1"/>
  <c r="BJ9" s="1"/>
  <c r="BK9" s="1"/>
  <c r="BL9" s="1"/>
  <c r="BM9" s="1"/>
  <c r="BN9" s="1"/>
  <c r="BO9" s="1"/>
  <c r="BP9" s="1"/>
  <c r="BQ9" s="1"/>
  <c r="BR9" s="1"/>
  <c r="BS9" s="1"/>
  <c r="BT9" s="1"/>
  <c r="BU9" s="1"/>
  <c r="BV9" s="1"/>
  <c r="BW9" s="1"/>
  <c r="BX9" s="1"/>
  <c r="BY9" s="1"/>
  <c r="BZ9" s="1"/>
  <c r="CA9" s="1"/>
  <c r="CB9" s="1"/>
  <c r="CC9" s="1"/>
  <c r="CD9" s="1"/>
  <c r="CE9" s="1"/>
  <c r="CF9" s="1"/>
  <c r="CG9" s="1"/>
  <c r="CH9" s="1"/>
  <c r="CI9" s="1"/>
  <c r="CJ9" s="1"/>
  <c r="CK9" s="1"/>
  <c r="CL9" s="1"/>
  <c r="CM9" s="1"/>
  <c r="CN9" s="1"/>
  <c r="CO9" s="1"/>
  <c r="CP9" s="1"/>
  <c r="CQ9" s="1"/>
  <c r="CR9" s="1"/>
  <c r="CS9" s="1"/>
  <c r="CT9" s="1"/>
  <c r="CU9" s="1"/>
  <c r="CV9" s="1"/>
  <c r="CW9" s="1"/>
  <c r="CX9" s="1"/>
  <c r="CY9" s="1"/>
  <c r="CZ9" s="1"/>
  <c r="DA9" s="1"/>
  <c r="DB9" s="1"/>
  <c r="DC9" s="1"/>
  <c r="DD9" s="1"/>
  <c r="DE9" s="1"/>
  <c r="DF9" s="1"/>
  <c r="DG9" s="1"/>
  <c r="DH9" s="1"/>
  <c r="DI9" s="1"/>
  <c r="AC7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AZ7" s="1"/>
  <c r="BA7" s="1"/>
  <c r="BB7" s="1"/>
  <c r="BC7" s="1"/>
  <c r="BD7" s="1"/>
  <c r="BE7" s="1"/>
  <c r="BF7" s="1"/>
  <c r="BG7" s="1"/>
  <c r="BH7" s="1"/>
  <c r="BI7" s="1"/>
  <c r="BJ7" s="1"/>
  <c r="BK7" s="1"/>
  <c r="BL7" s="1"/>
  <c r="BM7" s="1"/>
  <c r="BN7" s="1"/>
  <c r="BO7" s="1"/>
  <c r="BP7" s="1"/>
  <c r="BQ7" s="1"/>
  <c r="BR7" s="1"/>
  <c r="BS7" s="1"/>
  <c r="BT7" s="1"/>
  <c r="BU7" s="1"/>
  <c r="BV7" s="1"/>
  <c r="BW7" s="1"/>
  <c r="BX7" s="1"/>
  <c r="BY7" s="1"/>
  <c r="BZ7" s="1"/>
  <c r="CA7" s="1"/>
  <c r="CB7" s="1"/>
  <c r="CC7" s="1"/>
  <c r="CD7" s="1"/>
  <c r="CE7" s="1"/>
  <c r="CF7" s="1"/>
  <c r="CG7" s="1"/>
  <c r="CH7" s="1"/>
  <c r="CI7" s="1"/>
  <c r="CJ7" s="1"/>
  <c r="CK7" s="1"/>
  <c r="CL7" s="1"/>
  <c r="CM7" s="1"/>
  <c r="CN7" s="1"/>
  <c r="CO7" s="1"/>
  <c r="CP7" s="1"/>
  <c r="CQ7" s="1"/>
  <c r="CR7" s="1"/>
  <c r="CS7" s="1"/>
  <c r="CT7" s="1"/>
  <c r="CU7" s="1"/>
  <c r="CV7" s="1"/>
  <c r="CW7" s="1"/>
  <c r="CX7" s="1"/>
  <c r="CY7" s="1"/>
  <c r="CZ7" s="1"/>
  <c r="DA7" s="1"/>
  <c r="DB7" s="1"/>
  <c r="DC7" s="1"/>
  <c r="DD7" s="1"/>
  <c r="DE7" s="1"/>
  <c r="DF7" s="1"/>
  <c r="DG7" s="1"/>
  <c r="DH7" s="1"/>
  <c r="DI7" s="1"/>
  <c r="S52" i="22" l="1"/>
  <c r="I57"/>
  <c r="S57" s="1"/>
  <c r="I281"/>
  <c r="I280"/>
  <c r="I282"/>
  <c r="I283"/>
  <c r="I284"/>
  <c r="I285"/>
  <c r="AT57"/>
  <c r="AQ57"/>
  <c r="AU57"/>
  <c r="AT37"/>
  <c r="AS37"/>
  <c r="AR37"/>
  <c r="AB56"/>
  <c r="AU55"/>
  <c r="AB55"/>
  <c r="AB33"/>
  <c r="AB35"/>
  <c r="AB13"/>
  <c r="AB15"/>
  <c r="AB17"/>
  <c r="AB19"/>
  <c r="AB21"/>
  <c r="AB23"/>
  <c r="AB25"/>
  <c r="AB73"/>
  <c r="AB75"/>
  <c r="AB77"/>
  <c r="AB79"/>
  <c r="AB81"/>
  <c r="AB83"/>
  <c r="AB85"/>
  <c r="AU26"/>
  <c r="AU84"/>
  <c r="AU82"/>
  <c r="AU80"/>
  <c r="AU78"/>
  <c r="AU76"/>
  <c r="AU74"/>
  <c r="AU72"/>
  <c r="AU24"/>
  <c r="AU22"/>
  <c r="AU20"/>
  <c r="AU18"/>
  <c r="AU16"/>
  <c r="AU14"/>
  <c r="AU12"/>
  <c r="Z37"/>
  <c r="AA57"/>
  <c r="W57"/>
  <c r="Z57"/>
  <c r="AU34"/>
  <c r="AU32"/>
  <c r="AR57"/>
  <c r="AV57"/>
  <c r="AS57"/>
  <c r="AU37"/>
  <c r="AV37"/>
  <c r="AQ37"/>
  <c r="AB36"/>
  <c r="AU35"/>
  <c r="AB53"/>
  <c r="AB54"/>
  <c r="AB34"/>
  <c r="AB14"/>
  <c r="AB16"/>
  <c r="AB18"/>
  <c r="AB20"/>
  <c r="AB22"/>
  <c r="AB24"/>
  <c r="AB26"/>
  <c r="AB74"/>
  <c r="AB76"/>
  <c r="AB78"/>
  <c r="AB80"/>
  <c r="AB82"/>
  <c r="AB84"/>
  <c r="AB86"/>
  <c r="AU86"/>
  <c r="AU54"/>
  <c r="X37"/>
  <c r="AA37"/>
  <c r="Y37"/>
  <c r="Y57"/>
  <c r="X57"/>
  <c r="I86"/>
  <c r="AV86" s="1"/>
  <c r="I85"/>
  <c r="I84"/>
  <c r="I83"/>
  <c r="I82"/>
  <c r="I81"/>
  <c r="I80"/>
  <c r="I79"/>
  <c r="I78"/>
  <c r="I77"/>
  <c r="I76"/>
  <c r="I75"/>
  <c r="I74"/>
  <c r="I73"/>
  <c r="I72"/>
  <c r="J31"/>
  <c r="I26"/>
  <c r="I25"/>
  <c r="I24"/>
  <c r="I23"/>
  <c r="I22"/>
  <c r="I21"/>
  <c r="I20"/>
  <c r="I19"/>
  <c r="I18"/>
  <c r="I17"/>
  <c r="I16"/>
  <c r="I15"/>
  <c r="I14"/>
  <c r="I13"/>
  <c r="I12"/>
  <c r="I33"/>
  <c r="I32"/>
  <c r="I34"/>
  <c r="I52"/>
  <c r="I53"/>
  <c r="S53" s="1"/>
  <c r="I54"/>
  <c r="S54" s="1"/>
  <c r="I35"/>
  <c r="I55"/>
  <c r="I36"/>
  <c r="I56"/>
  <c r="S56" s="1"/>
  <c r="C9" i="15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AZ8" s="1"/>
  <c r="BA8" s="1"/>
  <c r="BB8" s="1"/>
  <c r="BC8" s="1"/>
  <c r="BD8" s="1"/>
  <c r="BE8" s="1"/>
  <c r="BF8" s="1"/>
  <c r="BG8" s="1"/>
  <c r="BH8" s="1"/>
  <c r="BI8" s="1"/>
  <c r="BJ8" s="1"/>
  <c r="BK8" s="1"/>
  <c r="BL8" s="1"/>
  <c r="BM8" s="1"/>
  <c r="BN8" s="1"/>
  <c r="BO8" s="1"/>
  <c r="BP8" s="1"/>
  <c r="BQ8" s="1"/>
  <c r="BR8" s="1"/>
  <c r="BS8" s="1"/>
  <c r="BT8" s="1"/>
  <c r="BU8" s="1"/>
  <c r="BV8" s="1"/>
  <c r="BW8" s="1"/>
  <c r="BX8" s="1"/>
  <c r="BY8" s="1"/>
  <c r="BZ8" s="1"/>
  <c r="CA8" s="1"/>
  <c r="CB8" s="1"/>
  <c r="CC8" s="1"/>
  <c r="CD8" s="1"/>
  <c r="CE8" s="1"/>
  <c r="B39" i="22"/>
  <c r="C38"/>
  <c r="D38"/>
  <c r="H38"/>
  <c r="G38"/>
  <c r="F38"/>
  <c r="E38"/>
  <c r="I38"/>
  <c r="I58"/>
  <c r="G58"/>
  <c r="E58"/>
  <c r="C58"/>
  <c r="J58"/>
  <c r="H58"/>
  <c r="F58"/>
  <c r="T58" s="1"/>
  <c r="D58"/>
  <c r="B59"/>
  <c r="AD24" i="15"/>
  <c r="AE24" s="1"/>
  <c r="AF24" s="1"/>
  <c r="AG24" s="1"/>
  <c r="AH24" s="1"/>
  <c r="AI24" s="1"/>
  <c r="AJ24" s="1"/>
  <c r="AK24" s="1"/>
  <c r="AL24" s="1"/>
  <c r="AM24" s="1"/>
  <c r="AN24" s="1"/>
  <c r="AO24" s="1"/>
  <c r="AP24" s="1"/>
  <c r="AQ24" s="1"/>
  <c r="AR24" s="1"/>
  <c r="AS24" s="1"/>
  <c r="AT24" s="1"/>
  <c r="AU24" s="1"/>
  <c r="AV24" s="1"/>
  <c r="AW24" s="1"/>
  <c r="AX24" s="1"/>
  <c r="AY24" s="1"/>
  <c r="AZ24" s="1"/>
  <c r="BA24" s="1"/>
  <c r="BB24" s="1"/>
  <c r="BC24" s="1"/>
  <c r="BD24" s="1"/>
  <c r="BE24" s="1"/>
  <c r="BF24" s="1"/>
  <c r="BG24" s="1"/>
  <c r="BH24" s="1"/>
  <c r="BI24" s="1"/>
  <c r="BJ24" s="1"/>
  <c r="BK24" s="1"/>
  <c r="BL24" s="1"/>
  <c r="BM24" s="1"/>
  <c r="BN24" s="1"/>
  <c r="BO24" s="1"/>
  <c r="BP24" s="1"/>
  <c r="BQ24" s="1"/>
  <c r="BR24" s="1"/>
  <c r="BS24" s="1"/>
  <c r="BT24" s="1"/>
  <c r="BU24" s="1"/>
  <c r="BV24" s="1"/>
  <c r="BW24" s="1"/>
  <c r="BX24" s="1"/>
  <c r="BY24" s="1"/>
  <c r="BZ24" s="1"/>
  <c r="CA24" s="1"/>
  <c r="CB24" s="1"/>
  <c r="CC24" s="1"/>
  <c r="CD24" s="1"/>
  <c r="CE24" s="1"/>
  <c r="CF24" s="1"/>
  <c r="CG24" s="1"/>
  <c r="CH24" s="1"/>
  <c r="CI24" s="1"/>
  <c r="CJ24" s="1"/>
  <c r="CK24" s="1"/>
  <c r="CL24" s="1"/>
  <c r="CM24" s="1"/>
  <c r="CN24" s="1"/>
  <c r="CO24" s="1"/>
  <c r="CP24" s="1"/>
  <c r="CQ24" s="1"/>
  <c r="CR24" s="1"/>
  <c r="CS24" s="1"/>
  <c r="CT24" s="1"/>
  <c r="CU24" s="1"/>
  <c r="CV24" s="1"/>
  <c r="CW24" s="1"/>
  <c r="CX24" s="1"/>
  <c r="CY24" s="1"/>
  <c r="CZ24" s="1"/>
  <c r="DA24" s="1"/>
  <c r="DB24" s="1"/>
  <c r="DC24" s="1"/>
  <c r="DD24" s="1"/>
  <c r="DE24" s="1"/>
  <c r="DF24" s="1"/>
  <c r="DG24" s="1"/>
  <c r="DH24" s="1"/>
  <c r="DI24" s="1"/>
  <c r="AD22"/>
  <c r="AE22" s="1"/>
  <c r="AF22" s="1"/>
  <c r="AG22" s="1"/>
  <c r="AH22" s="1"/>
  <c r="AI22" s="1"/>
  <c r="AJ22" s="1"/>
  <c r="AK22" s="1"/>
  <c r="AL22" s="1"/>
  <c r="AM22" s="1"/>
  <c r="AN22" s="1"/>
  <c r="AO22" s="1"/>
  <c r="AP22" s="1"/>
  <c r="AQ22" s="1"/>
  <c r="AR22" s="1"/>
  <c r="AS22" s="1"/>
  <c r="AT22" s="1"/>
  <c r="AU22" s="1"/>
  <c r="AV22" s="1"/>
  <c r="AW22" s="1"/>
  <c r="AX22" s="1"/>
  <c r="AY22" s="1"/>
  <c r="AZ22" s="1"/>
  <c r="BA22" s="1"/>
  <c r="BB22" s="1"/>
  <c r="BC22" s="1"/>
  <c r="BD22" s="1"/>
  <c r="BE22" s="1"/>
  <c r="BF22" s="1"/>
  <c r="BG22" s="1"/>
  <c r="BH22" s="1"/>
  <c r="BI22" s="1"/>
  <c r="BJ22" s="1"/>
  <c r="BK22" s="1"/>
  <c r="BL22" s="1"/>
  <c r="BM22" s="1"/>
  <c r="BN22" s="1"/>
  <c r="BO22" s="1"/>
  <c r="BP22" s="1"/>
  <c r="BQ22" s="1"/>
  <c r="BR22" s="1"/>
  <c r="BS22" s="1"/>
  <c r="BT22" s="1"/>
  <c r="BU22" s="1"/>
  <c r="BV22" s="1"/>
  <c r="BW22" s="1"/>
  <c r="BX22" s="1"/>
  <c r="BY22" s="1"/>
  <c r="BZ22" s="1"/>
  <c r="CA22" s="1"/>
  <c r="CB22" s="1"/>
  <c r="CC22" s="1"/>
  <c r="CD22" s="1"/>
  <c r="CE22" s="1"/>
  <c r="CF22" s="1"/>
  <c r="CG22" s="1"/>
  <c r="CH22" s="1"/>
  <c r="CI22" s="1"/>
  <c r="CJ22" s="1"/>
  <c r="CK22" s="1"/>
  <c r="CL22" s="1"/>
  <c r="CM22" s="1"/>
  <c r="CN22" s="1"/>
  <c r="CO22" s="1"/>
  <c r="CP22" s="1"/>
  <c r="CQ22" s="1"/>
  <c r="CR22" s="1"/>
  <c r="CS22" s="1"/>
  <c r="CT22" s="1"/>
  <c r="CU22" s="1"/>
  <c r="CV22" s="1"/>
  <c r="CW22" s="1"/>
  <c r="CX22" s="1"/>
  <c r="CY22" s="1"/>
  <c r="CZ22" s="1"/>
  <c r="DA22" s="1"/>
  <c r="DB22" s="1"/>
  <c r="DC22" s="1"/>
  <c r="DD22" s="1"/>
  <c r="DE22" s="1"/>
  <c r="DF22" s="1"/>
  <c r="DG22" s="1"/>
  <c r="DH22" s="1"/>
  <c r="DI22" s="1"/>
  <c r="AA11"/>
  <c r="AA13"/>
  <c r="AA15"/>
  <c r="AA17"/>
  <c r="AA19"/>
  <c r="AA21"/>
  <c r="AA23"/>
  <c r="AA25"/>
  <c r="AA27"/>
  <c r="AA29"/>
  <c r="AA31"/>
  <c r="AA33"/>
  <c r="AA35"/>
  <c r="AA37"/>
  <c r="AA39"/>
  <c r="AA41"/>
  <c r="AA43"/>
  <c r="AA45"/>
  <c r="AA47"/>
  <c r="AA49"/>
  <c r="AA51"/>
  <c r="AA53"/>
  <c r="AD20"/>
  <c r="AE20" s="1"/>
  <c r="AF20" s="1"/>
  <c r="AG20" s="1"/>
  <c r="AH20" s="1"/>
  <c r="AI20" s="1"/>
  <c r="AJ20" s="1"/>
  <c r="AK20" s="1"/>
  <c r="AL20" s="1"/>
  <c r="AM20" s="1"/>
  <c r="AN20" s="1"/>
  <c r="AO20" s="1"/>
  <c r="AP20" s="1"/>
  <c r="AQ20" s="1"/>
  <c r="AR20" s="1"/>
  <c r="AS20" s="1"/>
  <c r="AT20" s="1"/>
  <c r="AU20" s="1"/>
  <c r="AV20" s="1"/>
  <c r="AW20" s="1"/>
  <c r="AX20" s="1"/>
  <c r="AY20" s="1"/>
  <c r="AZ20" s="1"/>
  <c r="BA20" s="1"/>
  <c r="BB20" s="1"/>
  <c r="BC20" s="1"/>
  <c r="BD20" s="1"/>
  <c r="BE20" s="1"/>
  <c r="BF20" s="1"/>
  <c r="BG20" s="1"/>
  <c r="BH20" s="1"/>
  <c r="BI20" s="1"/>
  <c r="BJ20" s="1"/>
  <c r="BK20" s="1"/>
  <c r="BL20" s="1"/>
  <c r="BM20" s="1"/>
  <c r="BN20" s="1"/>
  <c r="BO20" s="1"/>
  <c r="BP20" s="1"/>
  <c r="BQ20" s="1"/>
  <c r="BR20" s="1"/>
  <c r="BS20" s="1"/>
  <c r="BT20" s="1"/>
  <c r="BU20" s="1"/>
  <c r="BV20" s="1"/>
  <c r="BW20" s="1"/>
  <c r="BX20" s="1"/>
  <c r="BY20" s="1"/>
  <c r="BZ20" s="1"/>
  <c r="CA20" s="1"/>
  <c r="CB20" s="1"/>
  <c r="CC20" s="1"/>
  <c r="CD20" s="1"/>
  <c r="CE20" s="1"/>
  <c r="CF20" s="1"/>
  <c r="CG20" s="1"/>
  <c r="CH20" s="1"/>
  <c r="CI20" s="1"/>
  <c r="CJ20" s="1"/>
  <c r="CK20" s="1"/>
  <c r="CL20" s="1"/>
  <c r="CM20" s="1"/>
  <c r="CN20" s="1"/>
  <c r="CO20" s="1"/>
  <c r="CP20" s="1"/>
  <c r="CQ20" s="1"/>
  <c r="CR20" s="1"/>
  <c r="CS20" s="1"/>
  <c r="CT20" s="1"/>
  <c r="CU20" s="1"/>
  <c r="CV20" s="1"/>
  <c r="CW20" s="1"/>
  <c r="CX20" s="1"/>
  <c r="CY20" s="1"/>
  <c r="CZ20" s="1"/>
  <c r="DA20" s="1"/>
  <c r="DB20" s="1"/>
  <c r="DC20" s="1"/>
  <c r="DD20" s="1"/>
  <c r="DE20" s="1"/>
  <c r="DF20" s="1"/>
  <c r="DG20" s="1"/>
  <c r="DH20" s="1"/>
  <c r="DI20" s="1"/>
  <c r="AA10"/>
  <c r="AA12"/>
  <c r="AA14"/>
  <c r="AA16"/>
  <c r="AA18"/>
  <c r="AA26"/>
  <c r="AA28"/>
  <c r="AA30"/>
  <c r="AA32"/>
  <c r="AA34"/>
  <c r="AA36"/>
  <c r="AA38"/>
  <c r="AA40"/>
  <c r="AA42"/>
  <c r="AA44"/>
  <c r="AA46"/>
  <c r="AA48"/>
  <c r="AA50"/>
  <c r="AA52"/>
  <c r="AQ27" i="16"/>
  <c r="AR27" s="1"/>
  <c r="AS27" s="1"/>
  <c r="AT27" s="1"/>
  <c r="AU27" s="1"/>
  <c r="AV27" s="1"/>
  <c r="AW27" s="1"/>
  <c r="AX27" s="1"/>
  <c r="AY27" s="1"/>
  <c r="AZ27" s="1"/>
  <c r="BA27" s="1"/>
  <c r="BB27" s="1"/>
  <c r="BC27" s="1"/>
  <c r="BD27" s="1"/>
  <c r="BE27" s="1"/>
  <c r="BF27" s="1"/>
  <c r="BG27" s="1"/>
  <c r="BH27" s="1"/>
  <c r="BI27" s="1"/>
  <c r="BJ27" s="1"/>
  <c r="BK27" s="1"/>
  <c r="BL27" s="1"/>
  <c r="BM27" s="1"/>
  <c r="BN27" s="1"/>
  <c r="BO27" s="1"/>
  <c r="BP27" s="1"/>
  <c r="BQ27" s="1"/>
  <c r="BR27" s="1"/>
  <c r="BS27" s="1"/>
  <c r="BT27" s="1"/>
  <c r="BU27" s="1"/>
  <c r="BV27" s="1"/>
  <c r="BW27" s="1"/>
  <c r="BX27" s="1"/>
  <c r="BY27" s="1"/>
  <c r="BZ27" s="1"/>
  <c r="CA27" s="1"/>
  <c r="CB27" s="1"/>
  <c r="CC27" s="1"/>
  <c r="CD27" s="1"/>
  <c r="CE27" s="1"/>
  <c r="CF27" s="1"/>
  <c r="CG27" s="1"/>
  <c r="CH27" s="1"/>
  <c r="CI27" s="1"/>
  <c r="CJ27" s="1"/>
  <c r="CK27" s="1"/>
  <c r="CL27" s="1"/>
  <c r="CM27" s="1"/>
  <c r="CN27" s="1"/>
  <c r="CO27" s="1"/>
  <c r="CP27" s="1"/>
  <c r="CQ27" s="1"/>
  <c r="CR27" s="1"/>
  <c r="CS27" s="1"/>
  <c r="CT27" s="1"/>
  <c r="CU27" s="1"/>
  <c r="CV27" s="1"/>
  <c r="CW27" s="1"/>
  <c r="CX27" s="1"/>
  <c r="CY27" s="1"/>
  <c r="CZ27" s="1"/>
  <c r="DA27" s="1"/>
  <c r="DB27" s="1"/>
  <c r="DC27" s="1"/>
  <c r="DD27" s="1"/>
  <c r="DE27" s="1"/>
  <c r="DF27" s="1"/>
  <c r="DG27" s="1"/>
  <c r="DH27" s="1"/>
  <c r="DI27" s="1"/>
  <c r="DJ27" s="1"/>
  <c r="DK27" s="1"/>
  <c r="AG5"/>
  <c r="AH5" s="1"/>
  <c r="AI5" s="1"/>
  <c r="AG8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AZ8" s="1"/>
  <c r="BA8" s="1"/>
  <c r="BB8" s="1"/>
  <c r="BC8" s="1"/>
  <c r="BD8" s="1"/>
  <c r="BE8" s="1"/>
  <c r="BF8" s="1"/>
  <c r="BG8" s="1"/>
  <c r="BH8" s="1"/>
  <c r="BI8" s="1"/>
  <c r="BJ8" s="1"/>
  <c r="BK8" s="1"/>
  <c r="BL8" s="1"/>
  <c r="BM8" s="1"/>
  <c r="BN8" s="1"/>
  <c r="BO8" s="1"/>
  <c r="BP8" s="1"/>
  <c r="BQ8" s="1"/>
  <c r="BR8" s="1"/>
  <c r="BS8" s="1"/>
  <c r="BT8" s="1"/>
  <c r="BU8" s="1"/>
  <c r="BV8" s="1"/>
  <c r="BW8" s="1"/>
  <c r="BX8" s="1"/>
  <c r="BY8" s="1"/>
  <c r="BZ8" s="1"/>
  <c r="CA8" s="1"/>
  <c r="CB8" s="1"/>
  <c r="CC8" s="1"/>
  <c r="CD8" s="1"/>
  <c r="CE8" s="1"/>
  <c r="CF8" s="1"/>
  <c r="AH9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AX9" s="1"/>
  <c r="AY9" s="1"/>
  <c r="AZ9" s="1"/>
  <c r="BA9" s="1"/>
  <c r="BB9" s="1"/>
  <c r="BC9" s="1"/>
  <c r="BD9" s="1"/>
  <c r="BE9" s="1"/>
  <c r="BF9" s="1"/>
  <c r="BG9" s="1"/>
  <c r="BH9" s="1"/>
  <c r="BI9" s="1"/>
  <c r="BJ9" s="1"/>
  <c r="BK9" s="1"/>
  <c r="BL9" s="1"/>
  <c r="BM9" s="1"/>
  <c r="BN9" s="1"/>
  <c r="BO9" s="1"/>
  <c r="BP9" s="1"/>
  <c r="AH10"/>
  <c r="AI10" s="1"/>
  <c r="AJ10" s="1"/>
  <c r="AK10" s="1"/>
  <c r="AL10" s="1"/>
  <c r="AM10" s="1"/>
  <c r="AN10" s="1"/>
  <c r="AO10" s="1"/>
  <c r="AP10" s="1"/>
  <c r="AQ10" s="1"/>
  <c r="AR10" s="1"/>
  <c r="AS10" s="1"/>
  <c r="AT10" s="1"/>
  <c r="AU10" s="1"/>
  <c r="AV10" s="1"/>
  <c r="AW10" s="1"/>
  <c r="AX10" s="1"/>
  <c r="AY10" s="1"/>
  <c r="AZ10" s="1"/>
  <c r="BA10" s="1"/>
  <c r="BB10" s="1"/>
  <c r="BC10" s="1"/>
  <c r="BD10" s="1"/>
  <c r="BE10" s="1"/>
  <c r="BF10" s="1"/>
  <c r="BG10" s="1"/>
  <c r="BH10" s="1"/>
  <c r="AG12"/>
  <c r="AH12" s="1"/>
  <c r="AI12" s="1"/>
  <c r="AJ12" s="1"/>
  <c r="AK12" s="1"/>
  <c r="AL12" s="1"/>
  <c r="AM12" s="1"/>
  <c r="AN12" s="1"/>
  <c r="AO12" s="1"/>
  <c r="AP12" s="1"/>
  <c r="AQ12" s="1"/>
  <c r="AR12" s="1"/>
  <c r="AS12" s="1"/>
  <c r="AT12" s="1"/>
  <c r="AU12" s="1"/>
  <c r="AV12" s="1"/>
  <c r="AW12" s="1"/>
  <c r="AX12" s="1"/>
  <c r="AY12" s="1"/>
  <c r="AZ12" s="1"/>
  <c r="BA12" s="1"/>
  <c r="BB12" s="1"/>
  <c r="BC12" s="1"/>
  <c r="BD12" s="1"/>
  <c r="BE12" s="1"/>
  <c r="BF12" s="1"/>
  <c r="BG12" s="1"/>
  <c r="BH12" s="1"/>
  <c r="BI12" s="1"/>
  <c r="BJ12" s="1"/>
  <c r="BK12" s="1"/>
  <c r="BL12" s="1"/>
  <c r="BM12" s="1"/>
  <c r="BN12" s="1"/>
  <c r="BO12" s="1"/>
  <c r="BP12" s="1"/>
  <c r="BQ12" s="1"/>
  <c r="BR12" s="1"/>
  <c r="BS12" s="1"/>
  <c r="BT12" s="1"/>
  <c r="BU12" s="1"/>
  <c r="BV12" s="1"/>
  <c r="BW12" s="1"/>
  <c r="BX12" s="1"/>
  <c r="BY12" s="1"/>
  <c r="BZ12" s="1"/>
  <c r="CA12" s="1"/>
  <c r="CB12" s="1"/>
  <c r="CC12" s="1"/>
  <c r="CD12" s="1"/>
  <c r="CE12" s="1"/>
  <c r="CF12" s="1"/>
  <c r="CG12" s="1"/>
  <c r="CH12" s="1"/>
  <c r="CI12" s="1"/>
  <c r="CJ12" s="1"/>
  <c r="CK12" s="1"/>
  <c r="CL12" s="1"/>
  <c r="CM12" s="1"/>
  <c r="CN12" s="1"/>
  <c r="CO12" s="1"/>
  <c r="CP12" s="1"/>
  <c r="CQ12" s="1"/>
  <c r="CR12" s="1"/>
  <c r="CS12" s="1"/>
  <c r="CT12" s="1"/>
  <c r="CU12" s="1"/>
  <c r="CV12" s="1"/>
  <c r="CW12" s="1"/>
  <c r="CX12" s="1"/>
  <c r="CY12" s="1"/>
  <c r="CZ12" s="1"/>
  <c r="DA12" s="1"/>
  <c r="DB12" s="1"/>
  <c r="DC12" s="1"/>
  <c r="DD12" s="1"/>
  <c r="DE12" s="1"/>
  <c r="DF12" s="1"/>
  <c r="DG12" s="1"/>
  <c r="DH12" s="1"/>
  <c r="DI12" s="1"/>
  <c r="DJ12" s="1"/>
  <c r="DK12" s="1"/>
  <c r="AG14"/>
  <c r="AH14" s="1"/>
  <c r="AI14" s="1"/>
  <c r="AJ14" s="1"/>
  <c r="AK14" s="1"/>
  <c r="AL14" s="1"/>
  <c r="AM14" s="1"/>
  <c r="AN14" s="1"/>
  <c r="AO14" s="1"/>
  <c r="AP14" s="1"/>
  <c r="AQ14" s="1"/>
  <c r="AR14" s="1"/>
  <c r="AS14" s="1"/>
  <c r="AT14" s="1"/>
  <c r="AU14" s="1"/>
  <c r="AV14" s="1"/>
  <c r="AW14" s="1"/>
  <c r="AX14" s="1"/>
  <c r="AY14" s="1"/>
  <c r="AZ14" s="1"/>
  <c r="BA14" s="1"/>
  <c r="BB14" s="1"/>
  <c r="BC14" s="1"/>
  <c r="BD14" s="1"/>
  <c r="BE14" s="1"/>
  <c r="BF14" s="1"/>
  <c r="BG14" s="1"/>
  <c r="BH14" s="1"/>
  <c r="BI14" s="1"/>
  <c r="BJ14" s="1"/>
  <c r="BK14" s="1"/>
  <c r="BL14" s="1"/>
  <c r="BM14" s="1"/>
  <c r="BN14" s="1"/>
  <c r="BO14" s="1"/>
  <c r="BP14" s="1"/>
  <c r="AH15"/>
  <c r="AI15" s="1"/>
  <c r="AJ15" s="1"/>
  <c r="AK15" s="1"/>
  <c r="AL15" s="1"/>
  <c r="AM15" s="1"/>
  <c r="AN15" s="1"/>
  <c r="AO15" s="1"/>
  <c r="AP15" s="1"/>
  <c r="AQ15" s="1"/>
  <c r="AR15" s="1"/>
  <c r="AS15" s="1"/>
  <c r="AT15" s="1"/>
  <c r="AU15" s="1"/>
  <c r="AV15" s="1"/>
  <c r="AW15" s="1"/>
  <c r="AX15" s="1"/>
  <c r="AY15" s="1"/>
  <c r="AZ15" s="1"/>
  <c r="BA15" s="1"/>
  <c r="BB15" s="1"/>
  <c r="BC15" s="1"/>
  <c r="BD15" s="1"/>
  <c r="BE15" s="1"/>
  <c r="BF15" s="1"/>
  <c r="BG15" s="1"/>
  <c r="AH7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AZ7" s="1"/>
  <c r="BA7" s="1"/>
  <c r="BB7" s="1"/>
  <c r="BC7" s="1"/>
  <c r="BD7" s="1"/>
  <c r="BE7" s="1"/>
  <c r="BF7" s="1"/>
  <c r="BG7" s="1"/>
  <c r="BH7" s="1"/>
  <c r="BI7" s="1"/>
  <c r="BJ7" s="1"/>
  <c r="BK7" s="1"/>
  <c r="BL7" s="1"/>
  <c r="BM7" s="1"/>
  <c r="BN7" s="1"/>
  <c r="BO7" s="1"/>
  <c r="BP7" s="1"/>
  <c r="BQ7" s="1"/>
  <c r="BR7" s="1"/>
  <c r="BS7" s="1"/>
  <c r="BT7" s="1"/>
  <c r="BU7" s="1"/>
  <c r="BV7" s="1"/>
  <c r="BW7" s="1"/>
  <c r="BX7" s="1"/>
  <c r="BY7" s="1"/>
  <c r="BZ7" s="1"/>
  <c r="CA7" s="1"/>
  <c r="CB7" s="1"/>
  <c r="CC7" s="1"/>
  <c r="CD7" s="1"/>
  <c r="CE7" s="1"/>
  <c r="CF7" s="1"/>
  <c r="CG7" s="1"/>
  <c r="CH7" s="1"/>
  <c r="CI7" s="1"/>
  <c r="CJ7" s="1"/>
  <c r="CK7" s="1"/>
  <c r="CL7" s="1"/>
  <c r="CM7" s="1"/>
  <c r="CN7" s="1"/>
  <c r="CO7" s="1"/>
  <c r="CP7" s="1"/>
  <c r="CQ7" s="1"/>
  <c r="CR7" s="1"/>
  <c r="CS7" s="1"/>
  <c r="CT7" s="1"/>
  <c r="CU7" s="1"/>
  <c r="CV7" s="1"/>
  <c r="CW7" s="1"/>
  <c r="CX7" s="1"/>
  <c r="CY7" s="1"/>
  <c r="CZ7" s="1"/>
  <c r="DA7" s="1"/>
  <c r="DB7" s="1"/>
  <c r="DC7" s="1"/>
  <c r="DD7" s="1"/>
  <c r="DE7" s="1"/>
  <c r="DF7" s="1"/>
  <c r="DG7" s="1"/>
  <c r="DH7" s="1"/>
  <c r="DI7" s="1"/>
  <c r="DJ7" s="1"/>
  <c r="DK7" s="1"/>
  <c r="AF16"/>
  <c r="AG16" s="1"/>
  <c r="AH16" s="1"/>
  <c r="AI16" s="1"/>
  <c r="AJ16" s="1"/>
  <c r="AK16" s="1"/>
  <c r="AL16" s="1"/>
  <c r="AM16" s="1"/>
  <c r="AN16" s="1"/>
  <c r="AO16" s="1"/>
  <c r="AP16" s="1"/>
  <c r="AQ16" s="1"/>
  <c r="AR16" s="1"/>
  <c r="AS16" s="1"/>
  <c r="AT16" s="1"/>
  <c r="AU16" s="1"/>
  <c r="AV16" s="1"/>
  <c r="AW16" s="1"/>
  <c r="AX16" s="1"/>
  <c r="AY16" s="1"/>
  <c r="AZ16" s="1"/>
  <c r="BA16" s="1"/>
  <c r="BB16" s="1"/>
  <c r="BC16" s="1"/>
  <c r="BD16" s="1"/>
  <c r="BE16" s="1"/>
  <c r="BF16" s="1"/>
  <c r="BG16" s="1"/>
  <c r="BH16" s="1"/>
  <c r="BI16" s="1"/>
  <c r="BJ16" s="1"/>
  <c r="BK16" s="1"/>
  <c r="BL16" s="1"/>
  <c r="BM16" s="1"/>
  <c r="BN16" s="1"/>
  <c r="BO16" s="1"/>
  <c r="BP16" s="1"/>
  <c r="BQ16" s="1"/>
  <c r="BR16" s="1"/>
  <c r="BS16" s="1"/>
  <c r="BT16" s="1"/>
  <c r="BU16" s="1"/>
  <c r="BV16" s="1"/>
  <c r="BW16" s="1"/>
  <c r="BX16" s="1"/>
  <c r="BY16" s="1"/>
  <c r="BZ16" s="1"/>
  <c r="CA16" s="1"/>
  <c r="CB16" s="1"/>
  <c r="CC16" s="1"/>
  <c r="CD16" s="1"/>
  <c r="CE16" s="1"/>
  <c r="CF16" s="1"/>
  <c r="CG16" s="1"/>
  <c r="CH16" s="1"/>
  <c r="CI16" s="1"/>
  <c r="CJ16" s="1"/>
  <c r="CK16" s="1"/>
  <c r="CL16" s="1"/>
  <c r="CM16" s="1"/>
  <c r="CN16" s="1"/>
  <c r="CO16" s="1"/>
  <c r="CP16" s="1"/>
  <c r="CQ16" s="1"/>
  <c r="CR16" s="1"/>
  <c r="CS16" s="1"/>
  <c r="CT16" s="1"/>
  <c r="CU16" s="1"/>
  <c r="CV16" s="1"/>
  <c r="CW16" s="1"/>
  <c r="CX16" s="1"/>
  <c r="CY16" s="1"/>
  <c r="CZ16" s="1"/>
  <c r="DA16" s="1"/>
  <c r="DB16" s="1"/>
  <c r="DC16" s="1"/>
  <c r="DD16" s="1"/>
  <c r="DE16" s="1"/>
  <c r="DF16" s="1"/>
  <c r="DG16" s="1"/>
  <c r="DH16" s="1"/>
  <c r="DI16" s="1"/>
  <c r="DJ16" s="1"/>
  <c r="DK16" s="1"/>
  <c r="AH21"/>
  <c r="AI21" s="1"/>
  <c r="AJ21" s="1"/>
  <c r="AK21" s="1"/>
  <c r="AL21" s="1"/>
  <c r="AM21" s="1"/>
  <c r="AN21" s="1"/>
  <c r="AO21" s="1"/>
  <c r="AP21" s="1"/>
  <c r="AQ21" s="1"/>
  <c r="AR21" s="1"/>
  <c r="AS21" s="1"/>
  <c r="AT21" s="1"/>
  <c r="AU21" s="1"/>
  <c r="AV21" s="1"/>
  <c r="AW21" s="1"/>
  <c r="AX21" s="1"/>
  <c r="AY21" s="1"/>
  <c r="AZ21" s="1"/>
  <c r="BA21" s="1"/>
  <c r="BB21" s="1"/>
  <c r="BC21" s="1"/>
  <c r="BD21" s="1"/>
  <c r="BE21" s="1"/>
  <c r="BF21" s="1"/>
  <c r="BG21" s="1"/>
  <c r="BH21" s="1"/>
  <c r="BI21" s="1"/>
  <c r="BJ21" s="1"/>
  <c r="BK21" s="1"/>
  <c r="BL21" s="1"/>
  <c r="BM21" s="1"/>
  <c r="BN21" s="1"/>
  <c r="BO21" s="1"/>
  <c r="BP21" s="1"/>
  <c r="BQ21" s="1"/>
  <c r="BR21" s="1"/>
  <c r="BS21" s="1"/>
  <c r="BT21" s="1"/>
  <c r="BU21" s="1"/>
  <c r="BV21" s="1"/>
  <c r="BW21" s="1"/>
  <c r="BX21" s="1"/>
  <c r="BY21" s="1"/>
  <c r="BZ21" s="1"/>
  <c r="CA21" s="1"/>
  <c r="CB21" s="1"/>
  <c r="CC21" s="1"/>
  <c r="CD21" s="1"/>
  <c r="CE21" s="1"/>
  <c r="CF21" s="1"/>
  <c r="CG21" s="1"/>
  <c r="CH21" s="1"/>
  <c r="CI21" s="1"/>
  <c r="CJ21" s="1"/>
  <c r="CK21" s="1"/>
  <c r="CL21" s="1"/>
  <c r="CM21" s="1"/>
  <c r="CN21" s="1"/>
  <c r="CO21" s="1"/>
  <c r="CP21" s="1"/>
  <c r="CQ21" s="1"/>
  <c r="CR21" s="1"/>
  <c r="CS21" s="1"/>
  <c r="CT21" s="1"/>
  <c r="CU21" s="1"/>
  <c r="CV21" s="1"/>
  <c r="CW21" s="1"/>
  <c r="CX21" s="1"/>
  <c r="CY21" s="1"/>
  <c r="CZ21" s="1"/>
  <c r="DA21" s="1"/>
  <c r="DB21" s="1"/>
  <c r="DC21" s="1"/>
  <c r="DD21" s="1"/>
  <c r="DE21" s="1"/>
  <c r="DF21" s="1"/>
  <c r="DG21" s="1"/>
  <c r="DH21" s="1"/>
  <c r="DI21" s="1"/>
  <c r="DJ21" s="1"/>
  <c r="DK21" s="1"/>
  <c r="AC11"/>
  <c r="AC13"/>
  <c r="AH19"/>
  <c r="AI19" s="1"/>
  <c r="AJ19" s="1"/>
  <c r="AK19" s="1"/>
  <c r="AL19" s="1"/>
  <c r="AM19" s="1"/>
  <c r="AN19" s="1"/>
  <c r="AO19" s="1"/>
  <c r="AP19" s="1"/>
  <c r="AQ19" s="1"/>
  <c r="AR19" s="1"/>
  <c r="AS19" s="1"/>
  <c r="AT19" s="1"/>
  <c r="AU19" s="1"/>
  <c r="AV19" s="1"/>
  <c r="AW19" s="1"/>
  <c r="AX19" s="1"/>
  <c r="AY19" s="1"/>
  <c r="AZ19" s="1"/>
  <c r="BA19" s="1"/>
  <c r="BB19" s="1"/>
  <c r="BC19" s="1"/>
  <c r="BD19" s="1"/>
  <c r="BE19" s="1"/>
  <c r="BF19" s="1"/>
  <c r="BG19" s="1"/>
  <c r="BH19" s="1"/>
  <c r="BI19" s="1"/>
  <c r="BJ19" s="1"/>
  <c r="BK19" s="1"/>
  <c r="BL19" s="1"/>
  <c r="BM19" s="1"/>
  <c r="BN19" s="1"/>
  <c r="BO19" s="1"/>
  <c r="BP19" s="1"/>
  <c r="AH23"/>
  <c r="AI23" s="1"/>
  <c r="AJ23" s="1"/>
  <c r="AK23" s="1"/>
  <c r="AL23" s="1"/>
  <c r="AM23" s="1"/>
  <c r="AN23" s="1"/>
  <c r="AO23" s="1"/>
  <c r="AP23" s="1"/>
  <c r="AQ23" s="1"/>
  <c r="AR23" s="1"/>
  <c r="AS23" s="1"/>
  <c r="AT23" s="1"/>
  <c r="AU23" s="1"/>
  <c r="AV23" s="1"/>
  <c r="AW23" s="1"/>
  <c r="AX23" s="1"/>
  <c r="AY23" s="1"/>
  <c r="AZ23" s="1"/>
  <c r="BA23" s="1"/>
  <c r="BB23" s="1"/>
  <c r="BC23" s="1"/>
  <c r="BD23" s="1"/>
  <c r="BE23" s="1"/>
  <c r="BF23" s="1"/>
  <c r="BG23" s="1"/>
  <c r="BH23" s="1"/>
  <c r="BI23" s="1"/>
  <c r="BJ23" s="1"/>
  <c r="BK23" s="1"/>
  <c r="BL23" s="1"/>
  <c r="BM23" s="1"/>
  <c r="BN23" s="1"/>
  <c r="BO23" s="1"/>
  <c r="BP23" s="1"/>
  <c r="BQ23" s="1"/>
  <c r="BR23" s="1"/>
  <c r="BS23" s="1"/>
  <c r="BT23" s="1"/>
  <c r="BU23" s="1"/>
  <c r="BV23" s="1"/>
  <c r="BW23" s="1"/>
  <c r="BX23" s="1"/>
  <c r="BY23" s="1"/>
  <c r="BZ23" s="1"/>
  <c r="CA23" s="1"/>
  <c r="CB23" s="1"/>
  <c r="CC23" s="1"/>
  <c r="CD23" s="1"/>
  <c r="CE23" s="1"/>
  <c r="CF23" s="1"/>
  <c r="CG23" s="1"/>
  <c r="CH23" s="1"/>
  <c r="CI23" s="1"/>
  <c r="CJ23" s="1"/>
  <c r="CK23" s="1"/>
  <c r="CL23" s="1"/>
  <c r="AH24"/>
  <c r="AI24" s="1"/>
  <c r="AJ24" s="1"/>
  <c r="AK24" s="1"/>
  <c r="AL24" s="1"/>
  <c r="AM24" s="1"/>
  <c r="AN24" s="1"/>
  <c r="AO24" s="1"/>
  <c r="AP24" s="1"/>
  <c r="AQ24" s="1"/>
  <c r="AR24" s="1"/>
  <c r="AS24" s="1"/>
  <c r="AT24" s="1"/>
  <c r="AU24" s="1"/>
  <c r="AV24" s="1"/>
  <c r="AW24" s="1"/>
  <c r="AX24" s="1"/>
  <c r="AY24" s="1"/>
  <c r="AZ24" s="1"/>
  <c r="BA24" s="1"/>
  <c r="BB24" s="1"/>
  <c r="BC24" s="1"/>
  <c r="BD24" s="1"/>
  <c r="BE24" s="1"/>
  <c r="BF24" s="1"/>
  <c r="BG24" s="1"/>
  <c r="BH24" s="1"/>
  <c r="BI24" s="1"/>
  <c r="BJ24" s="1"/>
  <c r="BK24" s="1"/>
  <c r="BL24" s="1"/>
  <c r="BM24" s="1"/>
  <c r="BN24" s="1"/>
  <c r="BO24" s="1"/>
  <c r="BP24" s="1"/>
  <c r="BQ24" s="1"/>
  <c r="BR24" s="1"/>
  <c r="BS24" s="1"/>
  <c r="BT24" s="1"/>
  <c r="BU24" s="1"/>
  <c r="AH25"/>
  <c r="AI25" s="1"/>
  <c r="AJ25" s="1"/>
  <c r="AK25" s="1"/>
  <c r="AL25" s="1"/>
  <c r="AM25" s="1"/>
  <c r="AN25" s="1"/>
  <c r="AO25" s="1"/>
  <c r="AP25" s="1"/>
  <c r="AQ25" s="1"/>
  <c r="AR25" s="1"/>
  <c r="AS25" s="1"/>
  <c r="AT25" s="1"/>
  <c r="AU25" s="1"/>
  <c r="AV25" s="1"/>
  <c r="AW25" s="1"/>
  <c r="AX25" s="1"/>
  <c r="AY25" s="1"/>
  <c r="AZ25" s="1"/>
  <c r="BA25" s="1"/>
  <c r="BB25" s="1"/>
  <c r="BC25" s="1"/>
  <c r="BD25" s="1"/>
  <c r="BE25" s="1"/>
  <c r="BF25" s="1"/>
  <c r="BG25" s="1"/>
  <c r="BH25" s="1"/>
  <c r="BI25" s="1"/>
  <c r="BJ25" s="1"/>
  <c r="BK25" s="1"/>
  <c r="BL25" s="1"/>
  <c r="BM25" s="1"/>
  <c r="AH26"/>
  <c r="AI26" s="1"/>
  <c r="AJ26" s="1"/>
  <c r="AK26" s="1"/>
  <c r="AL26" s="1"/>
  <c r="AM26" s="1"/>
  <c r="AN26" s="1"/>
  <c r="AO26" s="1"/>
  <c r="AP26" s="1"/>
  <c r="AQ26" s="1"/>
  <c r="AR26" s="1"/>
  <c r="AS26" s="1"/>
  <c r="AT26" s="1"/>
  <c r="AU26" s="1"/>
  <c r="AV26" s="1"/>
  <c r="AW26" s="1"/>
  <c r="AX26" s="1"/>
  <c r="AY26" s="1"/>
  <c r="AZ26" s="1"/>
  <c r="BA26" s="1"/>
  <c r="BB26" s="1"/>
  <c r="BC26" s="1"/>
  <c r="BD26" s="1"/>
  <c r="BE26" s="1"/>
  <c r="BF26" s="1"/>
  <c r="BG26" s="1"/>
  <c r="BH26" s="1"/>
  <c r="BI26" s="1"/>
  <c r="BJ26" s="1"/>
  <c r="BK26" s="1"/>
  <c r="BL26" s="1"/>
  <c r="BM26" s="1"/>
  <c r="BN26" s="1"/>
  <c r="BO26" s="1"/>
  <c r="BP26" s="1"/>
  <c r="BQ26" s="1"/>
  <c r="BR26" s="1"/>
  <c r="BS26" s="1"/>
  <c r="BT26" s="1"/>
  <c r="BU26" s="1"/>
  <c r="BV26" s="1"/>
  <c r="BW26" s="1"/>
  <c r="BX26" s="1"/>
  <c r="BY26" s="1"/>
  <c r="BZ26" s="1"/>
  <c r="CA26" s="1"/>
  <c r="CB26" s="1"/>
  <c r="CC26" s="1"/>
  <c r="CD26" s="1"/>
  <c r="CE26" s="1"/>
  <c r="CF26" s="1"/>
  <c r="CG26" s="1"/>
  <c r="CH26" s="1"/>
  <c r="CI26" s="1"/>
  <c r="CJ26" s="1"/>
  <c r="CK26" s="1"/>
  <c r="CL26" s="1"/>
  <c r="CM26" s="1"/>
  <c r="CN26" s="1"/>
  <c r="CO26" s="1"/>
  <c r="CP26" s="1"/>
  <c r="CQ26" s="1"/>
  <c r="CR26" s="1"/>
  <c r="CS26" s="1"/>
  <c r="CT26" s="1"/>
  <c r="CU26" s="1"/>
  <c r="CV26" s="1"/>
  <c r="CW26" s="1"/>
  <c r="CX26" s="1"/>
  <c r="CY26" s="1"/>
  <c r="CZ26" s="1"/>
  <c r="DA26" s="1"/>
  <c r="DB26" s="1"/>
  <c r="DC26" s="1"/>
  <c r="DD26" s="1"/>
  <c r="DE26" s="1"/>
  <c r="DF26" s="1"/>
  <c r="DG26" s="1"/>
  <c r="DH26" s="1"/>
  <c r="DI26" s="1"/>
  <c r="DJ26" s="1"/>
  <c r="DK26" s="1"/>
  <c r="AC6"/>
  <c r="AG31"/>
  <c r="AH31" s="1"/>
  <c r="AI31" s="1"/>
  <c r="AJ31" s="1"/>
  <c r="AK31" s="1"/>
  <c r="AL31" s="1"/>
  <c r="AM31" s="1"/>
  <c r="AN31" s="1"/>
  <c r="AO31" s="1"/>
  <c r="AP31" s="1"/>
  <c r="AQ31" s="1"/>
  <c r="AR31" s="1"/>
  <c r="AS31" s="1"/>
  <c r="AT31" s="1"/>
  <c r="AU31" s="1"/>
  <c r="AV31" s="1"/>
  <c r="AW31" s="1"/>
  <c r="AX31" s="1"/>
  <c r="AY31" s="1"/>
  <c r="AZ31" s="1"/>
  <c r="BA31" s="1"/>
  <c r="BB31" s="1"/>
  <c r="BC31" s="1"/>
  <c r="BD31" s="1"/>
  <c r="BE31" s="1"/>
  <c r="BF31" s="1"/>
  <c r="BG31" s="1"/>
  <c r="BH31" s="1"/>
  <c r="BI31" s="1"/>
  <c r="BJ31" s="1"/>
  <c r="BK31" s="1"/>
  <c r="BL31" s="1"/>
  <c r="BM31" s="1"/>
  <c r="BN31" s="1"/>
  <c r="BO31" s="1"/>
  <c r="BP31" s="1"/>
  <c r="BQ31" s="1"/>
  <c r="BR31" s="1"/>
  <c r="BS31" s="1"/>
  <c r="BT31" s="1"/>
  <c r="BU31" s="1"/>
  <c r="BV31" s="1"/>
  <c r="BW31" s="1"/>
  <c r="BX31" s="1"/>
  <c r="BY31" s="1"/>
  <c r="BZ31" s="1"/>
  <c r="CA31" s="1"/>
  <c r="CB31" s="1"/>
  <c r="CC31" s="1"/>
  <c r="CD31" s="1"/>
  <c r="CE31" s="1"/>
  <c r="CF31" s="1"/>
  <c r="CG31" s="1"/>
  <c r="CH31" s="1"/>
  <c r="CI31" s="1"/>
  <c r="CJ31" s="1"/>
  <c r="CK31" s="1"/>
  <c r="CL31" s="1"/>
  <c r="CM31" s="1"/>
  <c r="CN31" s="1"/>
  <c r="CO31" s="1"/>
  <c r="CP31" s="1"/>
  <c r="CQ31" s="1"/>
  <c r="CR31" s="1"/>
  <c r="CS31" s="1"/>
  <c r="CT31" s="1"/>
  <c r="CU31" s="1"/>
  <c r="CV31" s="1"/>
  <c r="CW31" s="1"/>
  <c r="CX31" s="1"/>
  <c r="CY31" s="1"/>
  <c r="CZ31" s="1"/>
  <c r="DA31" s="1"/>
  <c r="DB31" s="1"/>
  <c r="DC31" s="1"/>
  <c r="DD31" s="1"/>
  <c r="DE31" s="1"/>
  <c r="DF31" s="1"/>
  <c r="DG31" s="1"/>
  <c r="DH31" s="1"/>
  <c r="DI31" s="1"/>
  <c r="DJ31" s="1"/>
  <c r="DK31" s="1"/>
  <c r="AG30"/>
  <c r="AH30" s="1"/>
  <c r="AI30" s="1"/>
  <c r="AJ30" s="1"/>
  <c r="AK30" s="1"/>
  <c r="AL30" s="1"/>
  <c r="AM30" s="1"/>
  <c r="AN30" s="1"/>
  <c r="AO30" s="1"/>
  <c r="AP30" s="1"/>
  <c r="AQ30" s="1"/>
  <c r="AR30" s="1"/>
  <c r="AS30" s="1"/>
  <c r="AT30" s="1"/>
  <c r="AU30" s="1"/>
  <c r="AV30" s="1"/>
  <c r="AW30" s="1"/>
  <c r="AX30" s="1"/>
  <c r="AY30" s="1"/>
  <c r="AZ30" s="1"/>
  <c r="BA30" s="1"/>
  <c r="BB30" s="1"/>
  <c r="BC30" s="1"/>
  <c r="BD30" s="1"/>
  <c r="BE30" s="1"/>
  <c r="BF30" s="1"/>
  <c r="BG30" s="1"/>
  <c r="BH30" s="1"/>
  <c r="BI30" s="1"/>
  <c r="BJ30" s="1"/>
  <c r="BK30" s="1"/>
  <c r="BL30" s="1"/>
  <c r="BM30" s="1"/>
  <c r="BN30" s="1"/>
  <c r="AG32"/>
  <c r="AH32" s="1"/>
  <c r="AI32" s="1"/>
  <c r="AJ32" s="1"/>
  <c r="AK32" s="1"/>
  <c r="AL32" s="1"/>
  <c r="AM32" s="1"/>
  <c r="AN32" s="1"/>
  <c r="AO32" s="1"/>
  <c r="AP32" s="1"/>
  <c r="AQ32" s="1"/>
  <c r="AR32" s="1"/>
  <c r="AS32" s="1"/>
  <c r="AT32" s="1"/>
  <c r="AU32" s="1"/>
  <c r="AV32" s="1"/>
  <c r="AW32" s="1"/>
  <c r="AX32" s="1"/>
  <c r="AY32" s="1"/>
  <c r="AZ32" s="1"/>
  <c r="BA32" s="1"/>
  <c r="BB32" s="1"/>
  <c r="BC32" s="1"/>
  <c r="BD32" s="1"/>
  <c r="BE32" s="1"/>
  <c r="BF32" s="1"/>
  <c r="BG32" s="1"/>
  <c r="BH32" s="1"/>
  <c r="BI32" s="1"/>
  <c r="BJ32" s="1"/>
  <c r="BK32" s="1"/>
  <c r="BL32" s="1"/>
  <c r="BM32" s="1"/>
  <c r="BN32" s="1"/>
  <c r="BO32" s="1"/>
  <c r="BP32" s="1"/>
  <c r="BQ32" s="1"/>
  <c r="BR32" s="1"/>
  <c r="BS32" s="1"/>
  <c r="BT32" s="1"/>
  <c r="BU32" s="1"/>
  <c r="BV32" s="1"/>
  <c r="BW32" s="1"/>
  <c r="BX32" s="1"/>
  <c r="BY32" s="1"/>
  <c r="BZ32" s="1"/>
  <c r="CA32" s="1"/>
  <c r="CB32" s="1"/>
  <c r="CC32" s="1"/>
  <c r="CD32" s="1"/>
  <c r="CE32" s="1"/>
  <c r="CF32" s="1"/>
  <c r="CG32" s="1"/>
  <c r="CH32" s="1"/>
  <c r="CI32" s="1"/>
  <c r="CJ32" s="1"/>
  <c r="CK32" s="1"/>
  <c r="CL32" s="1"/>
  <c r="CM32" s="1"/>
  <c r="CN32" s="1"/>
  <c r="CO32" s="1"/>
  <c r="CP32" s="1"/>
  <c r="CQ32" s="1"/>
  <c r="CR32" s="1"/>
  <c r="CS32" s="1"/>
  <c r="CT32" s="1"/>
  <c r="CU32" s="1"/>
  <c r="CV32" s="1"/>
  <c r="CW32" s="1"/>
  <c r="CX32" s="1"/>
  <c r="CY32" s="1"/>
  <c r="CZ32" s="1"/>
  <c r="DA32" s="1"/>
  <c r="DB32" s="1"/>
  <c r="DC32" s="1"/>
  <c r="DD32" s="1"/>
  <c r="DE32" s="1"/>
  <c r="DF32" s="1"/>
  <c r="DG32" s="1"/>
  <c r="DH32" s="1"/>
  <c r="DI32" s="1"/>
  <c r="DJ32" s="1"/>
  <c r="DK32" s="1"/>
  <c r="AH33"/>
  <c r="AI33" s="1"/>
  <c r="AJ33" s="1"/>
  <c r="AK33" s="1"/>
  <c r="AL33" s="1"/>
  <c r="AM33" s="1"/>
  <c r="AN33" s="1"/>
  <c r="AO33" s="1"/>
  <c r="AP33" s="1"/>
  <c r="AQ33" s="1"/>
  <c r="AR33" s="1"/>
  <c r="AS33" s="1"/>
  <c r="AT33" s="1"/>
  <c r="AU33" s="1"/>
  <c r="AV33" s="1"/>
  <c r="AW33" s="1"/>
  <c r="AX33" s="1"/>
  <c r="AY33" s="1"/>
  <c r="AZ33" s="1"/>
  <c r="BA33" s="1"/>
  <c r="BB33" s="1"/>
  <c r="BC33" s="1"/>
  <c r="BD33" s="1"/>
  <c r="BE33" s="1"/>
  <c r="BF33" s="1"/>
  <c r="BG33" s="1"/>
  <c r="BH33" s="1"/>
  <c r="BI33" s="1"/>
  <c r="BJ33" s="1"/>
  <c r="BK33" s="1"/>
  <c r="BL33" s="1"/>
  <c r="BM33" s="1"/>
  <c r="BN33" s="1"/>
  <c r="BO33" s="1"/>
  <c r="BP33" s="1"/>
  <c r="BQ33" s="1"/>
  <c r="BR33" s="1"/>
  <c r="BS33" s="1"/>
  <c r="BT33" s="1"/>
  <c r="BU33" s="1"/>
  <c r="BV33" s="1"/>
  <c r="BW33" s="1"/>
  <c r="BX33" s="1"/>
  <c r="BY33" s="1"/>
  <c r="BZ33" s="1"/>
  <c r="CA33" s="1"/>
  <c r="CB33" s="1"/>
  <c r="CC33" s="1"/>
  <c r="CD33" s="1"/>
  <c r="CE33" s="1"/>
  <c r="CF33" s="1"/>
  <c r="CG33" s="1"/>
  <c r="CH33" s="1"/>
  <c r="CI33" s="1"/>
  <c r="CJ33" s="1"/>
  <c r="CK33" s="1"/>
  <c r="CL33" s="1"/>
  <c r="CM33" s="1"/>
  <c r="CN33" s="1"/>
  <c r="CO33" s="1"/>
  <c r="CP33" s="1"/>
  <c r="CQ33" s="1"/>
  <c r="AH34"/>
  <c r="AI34" s="1"/>
  <c r="AJ34" s="1"/>
  <c r="AK34" s="1"/>
  <c r="AL34" s="1"/>
  <c r="AM34" s="1"/>
  <c r="AN34" s="1"/>
  <c r="AO34" s="1"/>
  <c r="AP34" s="1"/>
  <c r="AQ34" s="1"/>
  <c r="AR34" s="1"/>
  <c r="AS34" s="1"/>
  <c r="AT34" s="1"/>
  <c r="AU34" s="1"/>
  <c r="AV34" s="1"/>
  <c r="AW34" s="1"/>
  <c r="AX34" s="1"/>
  <c r="AY34" s="1"/>
  <c r="AZ34" s="1"/>
  <c r="BA34" s="1"/>
  <c r="BB34" s="1"/>
  <c r="BC34" s="1"/>
  <c r="BD34" s="1"/>
  <c r="BE34" s="1"/>
  <c r="BF34" s="1"/>
  <c r="BG34" s="1"/>
  <c r="BH34" s="1"/>
  <c r="BI34" s="1"/>
  <c r="BJ34" s="1"/>
  <c r="BK34" s="1"/>
  <c r="BL34" s="1"/>
  <c r="BM34" s="1"/>
  <c r="BN34" s="1"/>
  <c r="BO34" s="1"/>
  <c r="BP34" s="1"/>
  <c r="BQ34" s="1"/>
  <c r="BR34" s="1"/>
  <c r="BS34" s="1"/>
  <c r="BT34" s="1"/>
  <c r="BU34" s="1"/>
  <c r="BV34" s="1"/>
  <c r="BW34" s="1"/>
  <c r="BX34" s="1"/>
  <c r="AH35"/>
  <c r="AI35" s="1"/>
  <c r="AJ35" s="1"/>
  <c r="AK35" s="1"/>
  <c r="AL35" s="1"/>
  <c r="AM35" s="1"/>
  <c r="AN35" s="1"/>
  <c r="AO35" s="1"/>
  <c r="AP35" s="1"/>
  <c r="AQ35" s="1"/>
  <c r="AR35" s="1"/>
  <c r="AS35" s="1"/>
  <c r="AT35" s="1"/>
  <c r="AU35" s="1"/>
  <c r="AV35" s="1"/>
  <c r="AW35" s="1"/>
  <c r="AX35" s="1"/>
  <c r="AY35" s="1"/>
  <c r="AZ35" s="1"/>
  <c r="BA35" s="1"/>
  <c r="BB35" s="1"/>
  <c r="BC35" s="1"/>
  <c r="BD35" s="1"/>
  <c r="BE35" s="1"/>
  <c r="BF35" s="1"/>
  <c r="BG35" s="1"/>
  <c r="BH35" s="1"/>
  <c r="BI35" s="1"/>
  <c r="BJ35" s="1"/>
  <c r="BK35" s="1"/>
  <c r="BL35" s="1"/>
  <c r="BM35" s="1"/>
  <c r="BN35" s="1"/>
  <c r="BO35" s="1"/>
  <c r="AH36"/>
  <c r="AI36" s="1"/>
  <c r="AJ36" s="1"/>
  <c r="AK36" s="1"/>
  <c r="AL36" s="1"/>
  <c r="AM36" s="1"/>
  <c r="AN36" s="1"/>
  <c r="AO36" s="1"/>
  <c r="AP36" s="1"/>
  <c r="AQ36" s="1"/>
  <c r="AR36" s="1"/>
  <c r="AS36" s="1"/>
  <c r="AT36" s="1"/>
  <c r="AU36" s="1"/>
  <c r="AV36" s="1"/>
  <c r="AW36" s="1"/>
  <c r="AX36" s="1"/>
  <c r="AY36" s="1"/>
  <c r="AZ36" s="1"/>
  <c r="BA36" s="1"/>
  <c r="BB36" s="1"/>
  <c r="BC36" s="1"/>
  <c r="BD36" s="1"/>
  <c r="BE36" s="1"/>
  <c r="BF36" s="1"/>
  <c r="BG36" s="1"/>
  <c r="BH36" s="1"/>
  <c r="BI36" s="1"/>
  <c r="BJ36" s="1"/>
  <c r="BK36" s="1"/>
  <c r="BL36" s="1"/>
  <c r="BM36" s="1"/>
  <c r="BN36" s="1"/>
  <c r="BO36" s="1"/>
  <c r="BP36" s="1"/>
  <c r="BQ36" s="1"/>
  <c r="BR36" s="1"/>
  <c r="BS36" s="1"/>
  <c r="BT36" s="1"/>
  <c r="BU36" s="1"/>
  <c r="BV36" s="1"/>
  <c r="BW36" s="1"/>
  <c r="BX36" s="1"/>
  <c r="BY36" s="1"/>
  <c r="BZ36" s="1"/>
  <c r="CA36" s="1"/>
  <c r="CB36" s="1"/>
  <c r="CC36" s="1"/>
  <c r="CD36" s="1"/>
  <c r="CE36" s="1"/>
  <c r="CF36" s="1"/>
  <c r="CG36" s="1"/>
  <c r="CH36" s="1"/>
  <c r="CI36" s="1"/>
  <c r="CJ36" s="1"/>
  <c r="CK36" s="1"/>
  <c r="CL36" s="1"/>
  <c r="CM36" s="1"/>
  <c r="CN36" s="1"/>
  <c r="CO36" s="1"/>
  <c r="CP36" s="1"/>
  <c r="CQ36" s="1"/>
  <c r="CR36" s="1"/>
  <c r="CS36" s="1"/>
  <c r="CT36" s="1"/>
  <c r="CU36" s="1"/>
  <c r="CV36" s="1"/>
  <c r="CW36" s="1"/>
  <c r="CX36" s="1"/>
  <c r="CY36" s="1"/>
  <c r="CZ36" s="1"/>
  <c r="DA36" s="1"/>
  <c r="DB36" s="1"/>
  <c r="DC36" s="1"/>
  <c r="DD36" s="1"/>
  <c r="DE36" s="1"/>
  <c r="DF36" s="1"/>
  <c r="DG36" s="1"/>
  <c r="DH36" s="1"/>
  <c r="DI36" s="1"/>
  <c r="DJ36" s="1"/>
  <c r="DK36" s="1"/>
  <c r="AH37"/>
  <c r="AI37" s="1"/>
  <c r="AJ37" s="1"/>
  <c r="AK37" s="1"/>
  <c r="AL37" s="1"/>
  <c r="AM37" s="1"/>
  <c r="AN37" s="1"/>
  <c r="AO37" s="1"/>
  <c r="AP37" s="1"/>
  <c r="AQ37" s="1"/>
  <c r="AR37" s="1"/>
  <c r="AS37" s="1"/>
  <c r="AT37" s="1"/>
  <c r="AU37" s="1"/>
  <c r="AV37" s="1"/>
  <c r="AW37" s="1"/>
  <c r="AX37" s="1"/>
  <c r="AY37" s="1"/>
  <c r="AZ37" s="1"/>
  <c r="BA37" s="1"/>
  <c r="BB37" s="1"/>
  <c r="BC37" s="1"/>
  <c r="BD37" s="1"/>
  <c r="BE37" s="1"/>
  <c r="BF37" s="1"/>
  <c r="BG37" s="1"/>
  <c r="BH37" s="1"/>
  <c r="BI37" s="1"/>
  <c r="BJ37" s="1"/>
  <c r="BK37" s="1"/>
  <c r="BL37" s="1"/>
  <c r="BM37" s="1"/>
  <c r="BN37" s="1"/>
  <c r="BO37" s="1"/>
  <c r="BP37" s="1"/>
  <c r="BQ37" s="1"/>
  <c r="BR37" s="1"/>
  <c r="BS37" s="1"/>
  <c r="BT37" s="1"/>
  <c r="BU37" s="1"/>
  <c r="BV37" s="1"/>
  <c r="BW37" s="1"/>
  <c r="BX37" s="1"/>
  <c r="BY37" s="1"/>
  <c r="BZ37" s="1"/>
  <c r="CA37" s="1"/>
  <c r="CB37" s="1"/>
  <c r="CC37" s="1"/>
  <c r="CD37" s="1"/>
  <c r="CE37" s="1"/>
  <c r="CF37" s="1"/>
  <c r="CG37" s="1"/>
  <c r="CH37" s="1"/>
  <c r="CI37" s="1"/>
  <c r="CJ37" s="1"/>
  <c r="CK37" s="1"/>
  <c r="CL37" s="1"/>
  <c r="CM37" s="1"/>
  <c r="CN37" s="1"/>
  <c r="CO37" s="1"/>
  <c r="CP37" s="1"/>
  <c r="CQ37" s="1"/>
  <c r="CR37" s="1"/>
  <c r="CS37" s="1"/>
  <c r="CT37" s="1"/>
  <c r="CU37" s="1"/>
  <c r="CV37" s="1"/>
  <c r="CW37" s="1"/>
  <c r="CX37" s="1"/>
  <c r="CY37" s="1"/>
  <c r="CZ37" s="1"/>
  <c r="DA37" s="1"/>
  <c r="DB37" s="1"/>
  <c r="DC37" s="1"/>
  <c r="DD37" s="1"/>
  <c r="DE37" s="1"/>
  <c r="DF37" s="1"/>
  <c r="DG37" s="1"/>
  <c r="DH37" s="1"/>
  <c r="DI37" s="1"/>
  <c r="DJ37" s="1"/>
  <c r="DK37" s="1"/>
  <c r="AH38"/>
  <c r="AI38" s="1"/>
  <c r="AJ38" s="1"/>
  <c r="AK38" s="1"/>
  <c r="AL38" s="1"/>
  <c r="AM38" s="1"/>
  <c r="AN38" s="1"/>
  <c r="AO38" s="1"/>
  <c r="AP38" s="1"/>
  <c r="AQ38" s="1"/>
  <c r="AR38" s="1"/>
  <c r="AS38" s="1"/>
  <c r="AT38" s="1"/>
  <c r="AU38" s="1"/>
  <c r="AV38" s="1"/>
  <c r="AW38" s="1"/>
  <c r="AX38" s="1"/>
  <c r="AY38" s="1"/>
  <c r="AZ38" s="1"/>
  <c r="BA38" s="1"/>
  <c r="BB38" s="1"/>
  <c r="BC38" s="1"/>
  <c r="BD38" s="1"/>
  <c r="BE38" s="1"/>
  <c r="BF38" s="1"/>
  <c r="BG38" s="1"/>
  <c r="BH38" s="1"/>
  <c r="BI38" s="1"/>
  <c r="BJ38" s="1"/>
  <c r="BK38" s="1"/>
  <c r="BL38" s="1"/>
  <c r="BM38" s="1"/>
  <c r="BN38" s="1"/>
  <c r="BO38" s="1"/>
  <c r="BP38" s="1"/>
  <c r="BQ38" s="1"/>
  <c r="BR38" s="1"/>
  <c r="BS38" s="1"/>
  <c r="BT38" s="1"/>
  <c r="BU38" s="1"/>
  <c r="BV38" s="1"/>
  <c r="BW38" s="1"/>
  <c r="BX38" s="1"/>
  <c r="BY38" s="1"/>
  <c r="BZ38" s="1"/>
  <c r="CA38" s="1"/>
  <c r="CB38" s="1"/>
  <c r="CC38" s="1"/>
  <c r="CD38" s="1"/>
  <c r="CE38" s="1"/>
  <c r="CF38" s="1"/>
  <c r="CG38" s="1"/>
  <c r="CH38" s="1"/>
  <c r="CI38" s="1"/>
  <c r="CJ38" s="1"/>
  <c r="CK38" s="1"/>
  <c r="CL38" s="1"/>
  <c r="CM38" s="1"/>
  <c r="CN38" s="1"/>
  <c r="CO38" s="1"/>
  <c r="CP38" s="1"/>
  <c r="CQ38" s="1"/>
  <c r="AH39"/>
  <c r="AI39" s="1"/>
  <c r="AJ39" s="1"/>
  <c r="AK39" s="1"/>
  <c r="AL39" s="1"/>
  <c r="AM39" s="1"/>
  <c r="AN39" s="1"/>
  <c r="AO39" s="1"/>
  <c r="AP39" s="1"/>
  <c r="AQ39" s="1"/>
  <c r="AR39" s="1"/>
  <c r="AS39" s="1"/>
  <c r="AT39" s="1"/>
  <c r="AU39" s="1"/>
  <c r="AV39" s="1"/>
  <c r="AW39" s="1"/>
  <c r="AX39" s="1"/>
  <c r="AY39" s="1"/>
  <c r="AZ39" s="1"/>
  <c r="BA39" s="1"/>
  <c r="BB39" s="1"/>
  <c r="BC39" s="1"/>
  <c r="BD39" s="1"/>
  <c r="BE39" s="1"/>
  <c r="BF39" s="1"/>
  <c r="BG39" s="1"/>
  <c r="BH39" s="1"/>
  <c r="BI39" s="1"/>
  <c r="BJ39" s="1"/>
  <c r="BK39" s="1"/>
  <c r="BL39" s="1"/>
  <c r="BM39" s="1"/>
  <c r="BN39" s="1"/>
  <c r="BO39" s="1"/>
  <c r="BP39" s="1"/>
  <c r="BQ39" s="1"/>
  <c r="BR39" s="1"/>
  <c r="BS39" s="1"/>
  <c r="BT39" s="1"/>
  <c r="BU39" s="1"/>
  <c r="BV39" s="1"/>
  <c r="BW39" s="1"/>
  <c r="BX39" s="1"/>
  <c r="BY39" s="1"/>
  <c r="BZ39" s="1"/>
  <c r="AC17"/>
  <c r="AC18"/>
  <c r="AC20"/>
  <c r="AC22"/>
  <c r="AC28"/>
  <c r="AC29"/>
  <c r="AG50"/>
  <c r="AH50" s="1"/>
  <c r="AI50" s="1"/>
  <c r="AJ50" s="1"/>
  <c r="AK50" s="1"/>
  <c r="AL50" s="1"/>
  <c r="AM50" s="1"/>
  <c r="AN50" s="1"/>
  <c r="AO50" s="1"/>
  <c r="AP50" s="1"/>
  <c r="AQ50" s="1"/>
  <c r="AR50" s="1"/>
  <c r="AS50" s="1"/>
  <c r="AT50" s="1"/>
  <c r="AU50" s="1"/>
  <c r="AV50" s="1"/>
  <c r="AW50" s="1"/>
  <c r="AX50" s="1"/>
  <c r="AY50" s="1"/>
  <c r="AZ50" s="1"/>
  <c r="BA50" s="1"/>
  <c r="BB50" s="1"/>
  <c r="BC50" s="1"/>
  <c r="BD50" s="1"/>
  <c r="BE50" s="1"/>
  <c r="BF50" s="1"/>
  <c r="BG50" s="1"/>
  <c r="BH50" s="1"/>
  <c r="BI50" s="1"/>
  <c r="BJ50" s="1"/>
  <c r="BK50" s="1"/>
  <c r="BL50" s="1"/>
  <c r="BM50" s="1"/>
  <c r="BN50" s="1"/>
  <c r="BO50" s="1"/>
  <c r="BP50" s="1"/>
  <c r="BQ50" s="1"/>
  <c r="BR50" s="1"/>
  <c r="BS50" s="1"/>
  <c r="BT50" s="1"/>
  <c r="BU50" s="1"/>
  <c r="BV50" s="1"/>
  <c r="BW50" s="1"/>
  <c r="AH46"/>
  <c r="AI46" s="1"/>
  <c r="AJ46" s="1"/>
  <c r="AK46" s="1"/>
  <c r="AL46" s="1"/>
  <c r="AM46" s="1"/>
  <c r="AN46" s="1"/>
  <c r="AO46" s="1"/>
  <c r="AP46" s="1"/>
  <c r="AQ46" s="1"/>
  <c r="AR46" s="1"/>
  <c r="AS46" s="1"/>
  <c r="AT46" s="1"/>
  <c r="AU46" s="1"/>
  <c r="AV46" s="1"/>
  <c r="AW46" s="1"/>
  <c r="AX46" s="1"/>
  <c r="AY46" s="1"/>
  <c r="AZ46" s="1"/>
  <c r="BA46" s="1"/>
  <c r="BB46" s="1"/>
  <c r="BC46" s="1"/>
  <c r="BD46" s="1"/>
  <c r="BE46" s="1"/>
  <c r="BF46" s="1"/>
  <c r="BG46" s="1"/>
  <c r="BH46" s="1"/>
  <c r="BI46" s="1"/>
  <c r="BJ46" s="1"/>
  <c r="BK46" s="1"/>
  <c r="BL46" s="1"/>
  <c r="BM46" s="1"/>
  <c r="BN46" s="1"/>
  <c r="BO46" s="1"/>
  <c r="BP46" s="1"/>
  <c r="BQ46" s="1"/>
  <c r="BR46" s="1"/>
  <c r="BS46" s="1"/>
  <c r="BT46" s="1"/>
  <c r="BU46" s="1"/>
  <c r="BV46" s="1"/>
  <c r="BW46" s="1"/>
  <c r="BX46" s="1"/>
  <c r="BY46" s="1"/>
  <c r="BZ46" s="1"/>
  <c r="CA46" s="1"/>
  <c r="CB46" s="1"/>
  <c r="CC46" s="1"/>
  <c r="CD46" s="1"/>
  <c r="CE46" s="1"/>
  <c r="CF46" s="1"/>
  <c r="CG46" s="1"/>
  <c r="CH46" s="1"/>
  <c r="CI46" s="1"/>
  <c r="CJ46" s="1"/>
  <c r="CK46" s="1"/>
  <c r="CL46" s="1"/>
  <c r="CM46" s="1"/>
  <c r="CN46" s="1"/>
  <c r="CO46" s="1"/>
  <c r="CP46" s="1"/>
  <c r="CQ46" s="1"/>
  <c r="CR46" s="1"/>
  <c r="CS46" s="1"/>
  <c r="CT46" s="1"/>
  <c r="CU46" s="1"/>
  <c r="CV46" s="1"/>
  <c r="CW46" s="1"/>
  <c r="CX46" s="1"/>
  <c r="CY46" s="1"/>
  <c r="CZ46" s="1"/>
  <c r="DA46" s="1"/>
  <c r="DB46" s="1"/>
  <c r="DC46" s="1"/>
  <c r="DD46" s="1"/>
  <c r="DE46" s="1"/>
  <c r="DF46" s="1"/>
  <c r="DG46" s="1"/>
  <c r="DH46" s="1"/>
  <c r="DI46" s="1"/>
  <c r="DJ46" s="1"/>
  <c r="DK46" s="1"/>
  <c r="AH47"/>
  <c r="AI47" s="1"/>
  <c r="AJ47" s="1"/>
  <c r="AK47" s="1"/>
  <c r="AL47" s="1"/>
  <c r="AM47" s="1"/>
  <c r="AN47" s="1"/>
  <c r="AO47" s="1"/>
  <c r="AP47" s="1"/>
  <c r="AQ47" s="1"/>
  <c r="AR47" s="1"/>
  <c r="AS47" s="1"/>
  <c r="AT47" s="1"/>
  <c r="AU47" s="1"/>
  <c r="AV47" s="1"/>
  <c r="AW47" s="1"/>
  <c r="AX47" s="1"/>
  <c r="AY47" s="1"/>
  <c r="AZ47" s="1"/>
  <c r="BA47" s="1"/>
  <c r="BB47" s="1"/>
  <c r="BC47" s="1"/>
  <c r="BD47" s="1"/>
  <c r="BE47" s="1"/>
  <c r="BF47" s="1"/>
  <c r="BG47" s="1"/>
  <c r="BH47" s="1"/>
  <c r="BI47" s="1"/>
  <c r="BJ47" s="1"/>
  <c r="BK47" s="1"/>
  <c r="BL47" s="1"/>
  <c r="BM47" s="1"/>
  <c r="BN47" s="1"/>
  <c r="BO47" s="1"/>
  <c r="BP47" s="1"/>
  <c r="BQ47" s="1"/>
  <c r="BR47" s="1"/>
  <c r="BS47" s="1"/>
  <c r="BT47" s="1"/>
  <c r="BU47" s="1"/>
  <c r="BV47" s="1"/>
  <c r="BW47" s="1"/>
  <c r="BX47" s="1"/>
  <c r="BY47" s="1"/>
  <c r="BZ47" s="1"/>
  <c r="CA47" s="1"/>
  <c r="CB47" s="1"/>
  <c r="CC47" s="1"/>
  <c r="CD47" s="1"/>
  <c r="CE47" s="1"/>
  <c r="CF47" s="1"/>
  <c r="CG47" s="1"/>
  <c r="CH47" s="1"/>
  <c r="CI47" s="1"/>
  <c r="CJ47" s="1"/>
  <c r="CK47" s="1"/>
  <c r="CL47" s="1"/>
  <c r="CM47" s="1"/>
  <c r="CN47" s="1"/>
  <c r="CO47" s="1"/>
  <c r="CP47" s="1"/>
  <c r="CQ47" s="1"/>
  <c r="CR47" s="1"/>
  <c r="CS47" s="1"/>
  <c r="CT47" s="1"/>
  <c r="CU47" s="1"/>
  <c r="CV47" s="1"/>
  <c r="CW47" s="1"/>
  <c r="CX47" s="1"/>
  <c r="CY47" s="1"/>
  <c r="CZ47" s="1"/>
  <c r="DA47" s="1"/>
  <c r="DB47" s="1"/>
  <c r="DC47" s="1"/>
  <c r="DD47" s="1"/>
  <c r="DE47" s="1"/>
  <c r="DF47" s="1"/>
  <c r="DG47" s="1"/>
  <c r="DH47" s="1"/>
  <c r="DI47" s="1"/>
  <c r="DJ47" s="1"/>
  <c r="DK47" s="1"/>
  <c r="AH48"/>
  <c r="AI48" s="1"/>
  <c r="AJ48" s="1"/>
  <c r="AK48" s="1"/>
  <c r="AL48" s="1"/>
  <c r="AM48" s="1"/>
  <c r="AN48" s="1"/>
  <c r="AO48" s="1"/>
  <c r="AP48" s="1"/>
  <c r="AQ48" s="1"/>
  <c r="AR48" s="1"/>
  <c r="AS48" s="1"/>
  <c r="AT48" s="1"/>
  <c r="AU48" s="1"/>
  <c r="AV48" s="1"/>
  <c r="AW48" s="1"/>
  <c r="AX48" s="1"/>
  <c r="AY48" s="1"/>
  <c r="AZ48" s="1"/>
  <c r="BA48" s="1"/>
  <c r="BB48" s="1"/>
  <c r="BC48" s="1"/>
  <c r="BD48" s="1"/>
  <c r="BE48" s="1"/>
  <c r="BF48" s="1"/>
  <c r="BG48" s="1"/>
  <c r="BH48" s="1"/>
  <c r="BI48" s="1"/>
  <c r="BJ48" s="1"/>
  <c r="BK48" s="1"/>
  <c r="BL48" s="1"/>
  <c r="BM48" s="1"/>
  <c r="BN48" s="1"/>
  <c r="BO48" s="1"/>
  <c r="BP48" s="1"/>
  <c r="BQ48" s="1"/>
  <c r="BR48" s="1"/>
  <c r="BS48" s="1"/>
  <c r="BT48" s="1"/>
  <c r="BU48" s="1"/>
  <c r="BV48" s="1"/>
  <c r="BW48" s="1"/>
  <c r="BX48" s="1"/>
  <c r="BY48" s="1"/>
  <c r="BZ48" s="1"/>
  <c r="CA48" s="1"/>
  <c r="CB48" s="1"/>
  <c r="CC48" s="1"/>
  <c r="CD48" s="1"/>
  <c r="CE48" s="1"/>
  <c r="CF48" s="1"/>
  <c r="CG48" s="1"/>
  <c r="CH48" s="1"/>
  <c r="CI48" s="1"/>
  <c r="CJ48" s="1"/>
  <c r="CK48" s="1"/>
  <c r="CL48" s="1"/>
  <c r="CM48" s="1"/>
  <c r="CN48" s="1"/>
  <c r="CO48" s="1"/>
  <c r="CP48" s="1"/>
  <c r="CQ48" s="1"/>
  <c r="CR48" s="1"/>
  <c r="CS48" s="1"/>
  <c r="CT48" s="1"/>
  <c r="CU48" s="1"/>
  <c r="CV48" s="1"/>
  <c r="CW48" s="1"/>
  <c r="CX48" s="1"/>
  <c r="CY48" s="1"/>
  <c r="CZ48" s="1"/>
  <c r="DA48" s="1"/>
  <c r="AH49"/>
  <c r="AI49" s="1"/>
  <c r="AJ49" s="1"/>
  <c r="AK49" s="1"/>
  <c r="AL49" s="1"/>
  <c r="AM49" s="1"/>
  <c r="AN49" s="1"/>
  <c r="AO49" s="1"/>
  <c r="AP49" s="1"/>
  <c r="AQ49" s="1"/>
  <c r="AR49" s="1"/>
  <c r="AS49" s="1"/>
  <c r="AT49" s="1"/>
  <c r="AU49" s="1"/>
  <c r="AV49" s="1"/>
  <c r="AW49" s="1"/>
  <c r="AX49" s="1"/>
  <c r="AY49" s="1"/>
  <c r="AZ49" s="1"/>
  <c r="BA49" s="1"/>
  <c r="BB49" s="1"/>
  <c r="BC49" s="1"/>
  <c r="BD49" s="1"/>
  <c r="BE49" s="1"/>
  <c r="BF49" s="1"/>
  <c r="BG49" s="1"/>
  <c r="BH49" s="1"/>
  <c r="BI49" s="1"/>
  <c r="BJ49" s="1"/>
  <c r="BK49" s="1"/>
  <c r="BL49" s="1"/>
  <c r="BM49" s="1"/>
  <c r="BN49" s="1"/>
  <c r="BO49" s="1"/>
  <c r="BP49" s="1"/>
  <c r="BQ49" s="1"/>
  <c r="BR49" s="1"/>
  <c r="BS49" s="1"/>
  <c r="BT49" s="1"/>
  <c r="BU49" s="1"/>
  <c r="BV49" s="1"/>
  <c r="BW49" s="1"/>
  <c r="BX49" s="1"/>
  <c r="BY49" s="1"/>
  <c r="BZ49" s="1"/>
  <c r="CA49" s="1"/>
  <c r="CB49" s="1"/>
  <c r="CC49" s="1"/>
  <c r="CD49" s="1"/>
  <c r="CE49" s="1"/>
  <c r="CF49" s="1"/>
  <c r="CG49" s="1"/>
  <c r="AC40"/>
  <c r="AC41"/>
  <c r="AC42"/>
  <c r="AC43"/>
  <c r="AC44"/>
  <c r="AC45"/>
  <c r="AA9" i="15"/>
  <c r="AA8"/>
  <c r="S58" i="22" l="1"/>
  <c r="AV55"/>
  <c r="S55"/>
  <c r="V19" i="15"/>
  <c r="T19"/>
  <c r="U18"/>
  <c r="V17"/>
  <c r="T17"/>
  <c r="U16"/>
  <c r="R19"/>
  <c r="P19"/>
  <c r="Q18"/>
  <c r="R17"/>
  <c r="P17"/>
  <c r="Q16"/>
  <c r="V15"/>
  <c r="R15"/>
  <c r="T15"/>
  <c r="U19"/>
  <c r="V18"/>
  <c r="T18"/>
  <c r="U17"/>
  <c r="V16"/>
  <c r="T16"/>
  <c r="Q19"/>
  <c r="R18"/>
  <c r="P18"/>
  <c r="Q17"/>
  <c r="R16"/>
  <c r="P16"/>
  <c r="U15"/>
  <c r="Q15"/>
  <c r="P15"/>
  <c r="J38" i="22"/>
  <c r="J280"/>
  <c r="J281"/>
  <c r="J282"/>
  <c r="J283"/>
  <c r="J284"/>
  <c r="J285"/>
  <c r="AT58"/>
  <c r="AS58"/>
  <c r="AW58"/>
  <c r="AS38"/>
  <c r="AT38"/>
  <c r="AV38"/>
  <c r="AQ38"/>
  <c r="AC37"/>
  <c r="AV36"/>
  <c r="AC36"/>
  <c r="AC54"/>
  <c r="AC35"/>
  <c r="AC34"/>
  <c r="AC14"/>
  <c r="AC16"/>
  <c r="AC18"/>
  <c r="AC20"/>
  <c r="AC22"/>
  <c r="AC24"/>
  <c r="AC26"/>
  <c r="AC74"/>
  <c r="AC76"/>
  <c r="AC78"/>
  <c r="AC80"/>
  <c r="AC82"/>
  <c r="AC84"/>
  <c r="AC86"/>
  <c r="AC58"/>
  <c r="AV19"/>
  <c r="AV17"/>
  <c r="AV15"/>
  <c r="AV13"/>
  <c r="AV35"/>
  <c r="AR58"/>
  <c r="AV58"/>
  <c r="AQ58"/>
  <c r="AU58"/>
  <c r="AW38"/>
  <c r="AU38"/>
  <c r="AR38"/>
  <c r="AC57"/>
  <c r="AV56"/>
  <c r="AC56"/>
  <c r="AC55"/>
  <c r="AC53"/>
  <c r="AC33"/>
  <c r="AC13"/>
  <c r="AC15"/>
  <c r="AC17"/>
  <c r="AC19"/>
  <c r="AC21"/>
  <c r="AC23"/>
  <c r="AC25"/>
  <c r="AC73"/>
  <c r="AC75"/>
  <c r="AC77"/>
  <c r="AC79"/>
  <c r="AC81"/>
  <c r="AC83"/>
  <c r="AC85"/>
  <c r="AV85"/>
  <c r="AV83"/>
  <c r="AV81"/>
  <c r="AV79"/>
  <c r="AV77"/>
  <c r="AV75"/>
  <c r="AV73"/>
  <c r="AV25"/>
  <c r="AV23"/>
  <c r="AV21"/>
  <c r="AV33"/>
  <c r="AV53"/>
  <c r="AV52"/>
  <c r="W38"/>
  <c r="AB38"/>
  <c r="AC38"/>
  <c r="AA38"/>
  <c r="Y58"/>
  <c r="AB58"/>
  <c r="X58"/>
  <c r="AV26"/>
  <c r="AV84"/>
  <c r="AV82"/>
  <c r="AV80"/>
  <c r="AV78"/>
  <c r="AV76"/>
  <c r="AV74"/>
  <c r="AV72"/>
  <c r="AV24"/>
  <c r="AV22"/>
  <c r="AV20"/>
  <c r="AV18"/>
  <c r="AV16"/>
  <c r="AV14"/>
  <c r="AV12"/>
  <c r="AV34"/>
  <c r="AV32"/>
  <c r="AV54"/>
  <c r="X38"/>
  <c r="Y38"/>
  <c r="Z38"/>
  <c r="AA58"/>
  <c r="W58"/>
  <c r="Z58"/>
  <c r="J86"/>
  <c r="J85"/>
  <c r="J84"/>
  <c r="J83"/>
  <c r="J82"/>
  <c r="J81"/>
  <c r="J80"/>
  <c r="J79"/>
  <c r="J78"/>
  <c r="J77"/>
  <c r="J76"/>
  <c r="J75"/>
  <c r="J74"/>
  <c r="J73"/>
  <c r="J72"/>
  <c r="K31"/>
  <c r="J26"/>
  <c r="J25"/>
  <c r="J24"/>
  <c r="J23"/>
  <c r="J22"/>
  <c r="J20"/>
  <c r="J19"/>
  <c r="J18"/>
  <c r="J17"/>
  <c r="J16"/>
  <c r="J15"/>
  <c r="J14"/>
  <c r="J13"/>
  <c r="J12"/>
  <c r="J32"/>
  <c r="AW32" s="1"/>
  <c r="J52"/>
  <c r="J33"/>
  <c r="J34"/>
  <c r="J53"/>
  <c r="J54"/>
  <c r="J35"/>
  <c r="J55"/>
  <c r="J36"/>
  <c r="AW36" s="1"/>
  <c r="J56"/>
  <c r="J37"/>
  <c r="J57"/>
  <c r="AJ5" i="16"/>
  <c r="AK5" s="1"/>
  <c r="B40" i="22"/>
  <c r="C39"/>
  <c r="D39"/>
  <c r="H39"/>
  <c r="E39"/>
  <c r="I39"/>
  <c r="AC39" s="1"/>
  <c r="F39"/>
  <c r="J39"/>
  <c r="AD39" s="1"/>
  <c r="G39"/>
  <c r="K39"/>
  <c r="I59"/>
  <c r="G59"/>
  <c r="E59"/>
  <c r="C59"/>
  <c r="W59" s="1"/>
  <c r="J59"/>
  <c r="H59"/>
  <c r="AB59" s="1"/>
  <c r="F59"/>
  <c r="T59" s="1"/>
  <c r="D59"/>
  <c r="X59" s="1"/>
  <c r="B60"/>
  <c r="AA24" i="15"/>
  <c r="AA20"/>
  <c r="N19"/>
  <c r="L19"/>
  <c r="I19"/>
  <c r="N18"/>
  <c r="L18"/>
  <c r="I18"/>
  <c r="N17"/>
  <c r="L17"/>
  <c r="I17"/>
  <c r="N16"/>
  <c r="L16"/>
  <c r="I16"/>
  <c r="N15"/>
  <c r="L15"/>
  <c r="I15"/>
  <c r="F19"/>
  <c r="F17"/>
  <c r="F15"/>
  <c r="E18"/>
  <c r="E16"/>
  <c r="D19"/>
  <c r="D17"/>
  <c r="D15"/>
  <c r="M19"/>
  <c r="J19"/>
  <c r="H19"/>
  <c r="M18"/>
  <c r="J18"/>
  <c r="H18"/>
  <c r="M17"/>
  <c r="J17"/>
  <c r="H17"/>
  <c r="M16"/>
  <c r="J16"/>
  <c r="H16"/>
  <c r="M15"/>
  <c r="J15"/>
  <c r="H15"/>
  <c r="F16"/>
  <c r="E19"/>
  <c r="E17"/>
  <c r="E15"/>
  <c r="D18"/>
  <c r="D16"/>
  <c r="AA22"/>
  <c r="F18" s="1"/>
  <c r="AC36" i="16"/>
  <c r="AC38"/>
  <c r="AC37"/>
  <c r="AC35"/>
  <c r="AC34"/>
  <c r="AC33"/>
  <c r="AC32"/>
  <c r="AC30"/>
  <c r="AC31"/>
  <c r="AC27"/>
  <c r="AC12"/>
  <c r="AC49"/>
  <c r="AC48"/>
  <c r="AC47"/>
  <c r="AC46"/>
  <c r="AC39"/>
  <c r="AC14"/>
  <c r="AC8"/>
  <c r="AC50"/>
  <c r="AC26"/>
  <c r="AC25"/>
  <c r="AC24"/>
  <c r="AC23"/>
  <c r="AC19"/>
  <c r="AC21"/>
  <c r="AC16"/>
  <c r="AC7"/>
  <c r="AC15"/>
  <c r="AC10"/>
  <c r="AC9"/>
  <c r="AA59" i="22" l="1"/>
  <c r="S59"/>
  <c r="K59"/>
  <c r="AX59" s="1"/>
  <c r="AT59"/>
  <c r="AS59"/>
  <c r="AW59"/>
  <c r="AU39"/>
  <c r="AT39"/>
  <c r="AS39"/>
  <c r="AR39"/>
  <c r="AD58"/>
  <c r="AW57"/>
  <c r="AD57"/>
  <c r="AD56"/>
  <c r="AD55"/>
  <c r="AD35"/>
  <c r="AD53"/>
  <c r="AD13"/>
  <c r="AD15"/>
  <c r="AD17"/>
  <c r="AD19"/>
  <c r="AD21"/>
  <c r="AD23"/>
  <c r="AD25"/>
  <c r="AD73"/>
  <c r="AD75"/>
  <c r="AD77"/>
  <c r="AD79"/>
  <c r="AD81"/>
  <c r="AD83"/>
  <c r="AD85"/>
  <c r="AW26"/>
  <c r="AW84"/>
  <c r="AW82"/>
  <c r="AW80"/>
  <c r="AW78"/>
  <c r="AW76"/>
  <c r="AW74"/>
  <c r="AW72"/>
  <c r="AW24"/>
  <c r="AW22"/>
  <c r="AW20"/>
  <c r="AW18"/>
  <c r="AW16"/>
  <c r="AW14"/>
  <c r="AW12"/>
  <c r="AW52"/>
  <c r="AW54"/>
  <c r="AW55"/>
  <c r="X39"/>
  <c r="AA39"/>
  <c r="AR59"/>
  <c r="AV59"/>
  <c r="AQ59"/>
  <c r="AU59"/>
  <c r="AX39"/>
  <c r="AW39"/>
  <c r="AV39"/>
  <c r="AQ39"/>
  <c r="AD38"/>
  <c r="AW37"/>
  <c r="AD37"/>
  <c r="AD36"/>
  <c r="AD54"/>
  <c r="AD34"/>
  <c r="AD33"/>
  <c r="AD14"/>
  <c r="AD16"/>
  <c r="AD18"/>
  <c r="AD20"/>
  <c r="AD22"/>
  <c r="AD24"/>
  <c r="AD26"/>
  <c r="AD74"/>
  <c r="AD76"/>
  <c r="AD78"/>
  <c r="AD80"/>
  <c r="AD82"/>
  <c r="AD84"/>
  <c r="AD86"/>
  <c r="AW86"/>
  <c r="AW56"/>
  <c r="AW85"/>
  <c r="AW83"/>
  <c r="AW81"/>
  <c r="AW79"/>
  <c r="AW77"/>
  <c r="AW75"/>
  <c r="AW73"/>
  <c r="AW25"/>
  <c r="AW23"/>
  <c r="AW21"/>
  <c r="AW19"/>
  <c r="AW17"/>
  <c r="AW15"/>
  <c r="AW13"/>
  <c r="AW33"/>
  <c r="AW34"/>
  <c r="AW53"/>
  <c r="AW35"/>
  <c r="W39"/>
  <c r="AB39"/>
  <c r="Z39"/>
  <c r="Y39"/>
  <c r="AC59"/>
  <c r="Y59"/>
  <c r="AD59"/>
  <c r="Z59"/>
  <c r="K86"/>
  <c r="K85"/>
  <c r="AX85" s="1"/>
  <c r="K84"/>
  <c r="K83"/>
  <c r="AX83" s="1"/>
  <c r="K82"/>
  <c r="K81"/>
  <c r="AX81" s="1"/>
  <c r="K80"/>
  <c r="K79"/>
  <c r="AX79" s="1"/>
  <c r="K78"/>
  <c r="K77"/>
  <c r="AX77" s="1"/>
  <c r="K76"/>
  <c r="K75"/>
  <c r="AX75" s="1"/>
  <c r="K74"/>
  <c r="K73"/>
  <c r="AX73" s="1"/>
  <c r="K72"/>
  <c r="L31"/>
  <c r="K26"/>
  <c r="K25"/>
  <c r="AX25" s="1"/>
  <c r="K24"/>
  <c r="K23"/>
  <c r="AX23" s="1"/>
  <c r="K22"/>
  <c r="K21"/>
  <c r="AX21" s="1"/>
  <c r="K20"/>
  <c r="K19"/>
  <c r="AX19" s="1"/>
  <c r="K18"/>
  <c r="K17"/>
  <c r="K16"/>
  <c r="K15"/>
  <c r="K14"/>
  <c r="K13"/>
  <c r="K12"/>
  <c r="K34"/>
  <c r="K52"/>
  <c r="K53"/>
  <c r="AX53" s="1"/>
  <c r="K33"/>
  <c r="K32"/>
  <c r="AX32" s="1"/>
  <c r="K54"/>
  <c r="K55"/>
  <c r="K35"/>
  <c r="K56"/>
  <c r="K36"/>
  <c r="K57"/>
  <c r="AX57" s="1"/>
  <c r="K37"/>
  <c r="K38"/>
  <c r="K58"/>
  <c r="P36" i="15"/>
  <c r="P26"/>
  <c r="Q37"/>
  <c r="Q27"/>
  <c r="R38"/>
  <c r="R28"/>
  <c r="T25"/>
  <c r="T35"/>
  <c r="U26"/>
  <c r="U36"/>
  <c r="V27"/>
  <c r="V37"/>
  <c r="T29"/>
  <c r="T39"/>
  <c r="P25"/>
  <c r="P35"/>
  <c r="Q26"/>
  <c r="Q36"/>
  <c r="R27"/>
  <c r="R37"/>
  <c r="P29"/>
  <c r="P39"/>
  <c r="U35"/>
  <c r="U25"/>
  <c r="V36"/>
  <c r="V26"/>
  <c r="T38"/>
  <c r="T28"/>
  <c r="U39"/>
  <c r="U29"/>
  <c r="Q35"/>
  <c r="Q25"/>
  <c r="R36"/>
  <c r="R26"/>
  <c r="P38"/>
  <c r="P28"/>
  <c r="Q39"/>
  <c r="Q29"/>
  <c r="V25"/>
  <c r="V35"/>
  <c r="T27"/>
  <c r="T37"/>
  <c r="U28"/>
  <c r="U38"/>
  <c r="V29"/>
  <c r="V39"/>
  <c r="R25"/>
  <c r="R35"/>
  <c r="P27"/>
  <c r="P37"/>
  <c r="Q28"/>
  <c r="Q38"/>
  <c r="R29"/>
  <c r="R39"/>
  <c r="T36"/>
  <c r="T26"/>
  <c r="U37"/>
  <c r="U27"/>
  <c r="V38"/>
  <c r="V28"/>
  <c r="F38"/>
  <c r="F47" s="1"/>
  <c r="D38"/>
  <c r="D47" s="1"/>
  <c r="E37"/>
  <c r="E46" s="1"/>
  <c r="F36"/>
  <c r="F45" s="1"/>
  <c r="J35"/>
  <c r="H36"/>
  <c r="M36"/>
  <c r="I45" s="1"/>
  <c r="J37"/>
  <c r="H38"/>
  <c r="M38"/>
  <c r="I47" s="1"/>
  <c r="J39"/>
  <c r="D35"/>
  <c r="D44" s="1"/>
  <c r="D39"/>
  <c r="E38"/>
  <c r="E47" s="1"/>
  <c r="F37"/>
  <c r="F46" s="1"/>
  <c r="I35"/>
  <c r="N35"/>
  <c r="J44" s="1"/>
  <c r="L36"/>
  <c r="H45" s="1"/>
  <c r="I37"/>
  <c r="N37"/>
  <c r="J46" s="1"/>
  <c r="L38"/>
  <c r="H47" s="1"/>
  <c r="I39"/>
  <c r="N39"/>
  <c r="D36"/>
  <c r="D45" s="1"/>
  <c r="E35"/>
  <c r="E44" s="1"/>
  <c r="E39"/>
  <c r="H35"/>
  <c r="M35"/>
  <c r="I44" s="1"/>
  <c r="J36"/>
  <c r="H37"/>
  <c r="M37"/>
  <c r="I46" s="1"/>
  <c r="J38"/>
  <c r="H39"/>
  <c r="M39"/>
  <c r="D37"/>
  <c r="D46" s="1"/>
  <c r="E36"/>
  <c r="E45" s="1"/>
  <c r="F35"/>
  <c r="F44" s="1"/>
  <c r="F39"/>
  <c r="L35"/>
  <c r="H44" s="1"/>
  <c r="I36"/>
  <c r="N36"/>
  <c r="J45" s="1"/>
  <c r="L37"/>
  <c r="H46" s="1"/>
  <c r="I38"/>
  <c r="N38"/>
  <c r="J47" s="1"/>
  <c r="L39"/>
  <c r="AL5" i="16"/>
  <c r="AM5" s="1"/>
  <c r="AN5" s="1"/>
  <c r="AO5" s="1"/>
  <c r="AP5" s="1"/>
  <c r="AQ5" s="1"/>
  <c r="AR5" s="1"/>
  <c r="AS5" s="1"/>
  <c r="AT5" s="1"/>
  <c r="AU5" s="1"/>
  <c r="AV5" s="1"/>
  <c r="AW5" s="1"/>
  <c r="AX5" s="1"/>
  <c r="AY5" s="1"/>
  <c r="AZ5" s="1"/>
  <c r="BA5" s="1"/>
  <c r="BB5" s="1"/>
  <c r="BC5" s="1"/>
  <c r="BD5" s="1"/>
  <c r="BE5" s="1"/>
  <c r="BF5" s="1"/>
  <c r="BG5" s="1"/>
  <c r="BH5" s="1"/>
  <c r="BI5" s="1"/>
  <c r="BJ5" s="1"/>
  <c r="BK5" s="1"/>
  <c r="BL5" s="1"/>
  <c r="BM5" s="1"/>
  <c r="BN5" s="1"/>
  <c r="BO5" s="1"/>
  <c r="BP5" s="1"/>
  <c r="BQ5" s="1"/>
  <c r="BR5" s="1"/>
  <c r="BS5" s="1"/>
  <c r="BT5" s="1"/>
  <c r="BU5" s="1"/>
  <c r="BV5" s="1"/>
  <c r="BW5" s="1"/>
  <c r="BX5" s="1"/>
  <c r="BY5" s="1"/>
  <c r="BZ5" s="1"/>
  <c r="CA5" s="1"/>
  <c r="CB5" s="1"/>
  <c r="CC5" s="1"/>
  <c r="CD5" s="1"/>
  <c r="CE5" s="1"/>
  <c r="CF5" s="1"/>
  <c r="CG5" s="1"/>
  <c r="F28" i="15"/>
  <c r="D28"/>
  <c r="E27"/>
  <c r="F26"/>
  <c r="J25"/>
  <c r="H26"/>
  <c r="M26"/>
  <c r="J27"/>
  <c r="H28"/>
  <c r="M28"/>
  <c r="J29"/>
  <c r="D25"/>
  <c r="D29"/>
  <c r="E28"/>
  <c r="F27"/>
  <c r="I25"/>
  <c r="N25"/>
  <c r="L26"/>
  <c r="I27"/>
  <c r="N27"/>
  <c r="L28"/>
  <c r="I29"/>
  <c r="N29"/>
  <c r="D26"/>
  <c r="E25"/>
  <c r="E29"/>
  <c r="H25"/>
  <c r="M25"/>
  <c r="J26"/>
  <c r="H27"/>
  <c r="M27"/>
  <c r="J28"/>
  <c r="H29"/>
  <c r="M29"/>
  <c r="D27"/>
  <c r="E26"/>
  <c r="F25"/>
  <c r="F29"/>
  <c r="L25"/>
  <c r="I26"/>
  <c r="N26"/>
  <c r="L27"/>
  <c r="I28"/>
  <c r="N28"/>
  <c r="L29"/>
  <c r="B41" i="22"/>
  <c r="C40"/>
  <c r="W40" s="1"/>
  <c r="D40"/>
  <c r="H40"/>
  <c r="AB40" s="1"/>
  <c r="L40"/>
  <c r="G40"/>
  <c r="K40"/>
  <c r="F40"/>
  <c r="J40"/>
  <c r="E40"/>
  <c r="I40"/>
  <c r="K60"/>
  <c r="I60"/>
  <c r="G60"/>
  <c r="E60"/>
  <c r="C60"/>
  <c r="W60" s="1"/>
  <c r="L60"/>
  <c r="J60"/>
  <c r="H60"/>
  <c r="F60"/>
  <c r="T60" s="1"/>
  <c r="D60"/>
  <c r="B61"/>
  <c r="AA60" l="1"/>
  <c r="S60"/>
  <c r="AR60"/>
  <c r="AV60"/>
  <c r="AS60"/>
  <c r="AW60"/>
  <c r="AW40"/>
  <c r="AX40"/>
  <c r="AY40"/>
  <c r="AR40"/>
  <c r="AE59"/>
  <c r="AX58"/>
  <c r="AE38"/>
  <c r="AE37"/>
  <c r="AE36"/>
  <c r="AE55"/>
  <c r="AE34"/>
  <c r="AE53"/>
  <c r="AE13"/>
  <c r="AE15"/>
  <c r="AE17"/>
  <c r="AE19"/>
  <c r="AE21"/>
  <c r="AE23"/>
  <c r="AE25"/>
  <c r="AE73"/>
  <c r="AE75"/>
  <c r="AE77"/>
  <c r="AE79"/>
  <c r="AE81"/>
  <c r="AE83"/>
  <c r="AE85"/>
  <c r="AX33"/>
  <c r="AX35"/>
  <c r="AX36"/>
  <c r="AC40"/>
  <c r="AD40"/>
  <c r="AE40"/>
  <c r="AB60"/>
  <c r="X60"/>
  <c r="AX86"/>
  <c r="AT60"/>
  <c r="AX60"/>
  <c r="AQ60"/>
  <c r="AU60"/>
  <c r="AY60"/>
  <c r="AS40"/>
  <c r="AT40"/>
  <c r="AU40"/>
  <c r="AV40"/>
  <c r="AQ40"/>
  <c r="AE39"/>
  <c r="AX38"/>
  <c r="AE58"/>
  <c r="AE57"/>
  <c r="AE56"/>
  <c r="AE33"/>
  <c r="AE54"/>
  <c r="AE35"/>
  <c r="AE14"/>
  <c r="AE16"/>
  <c r="AE18"/>
  <c r="AE20"/>
  <c r="AE22"/>
  <c r="AE24"/>
  <c r="AE26"/>
  <c r="AE74"/>
  <c r="AE76"/>
  <c r="AE78"/>
  <c r="AE80"/>
  <c r="AE82"/>
  <c r="AE84"/>
  <c r="AE86"/>
  <c r="AE60"/>
  <c r="AX17"/>
  <c r="AX15"/>
  <c r="AX13"/>
  <c r="AX37"/>
  <c r="AX26"/>
  <c r="AX84"/>
  <c r="AX82"/>
  <c r="AX80"/>
  <c r="AX78"/>
  <c r="AX76"/>
  <c r="AX74"/>
  <c r="AX72"/>
  <c r="AX24"/>
  <c r="AX22"/>
  <c r="AX20"/>
  <c r="AX18"/>
  <c r="AX16"/>
  <c r="AX14"/>
  <c r="AX12"/>
  <c r="AX52"/>
  <c r="AX34"/>
  <c r="AX54"/>
  <c r="AX55"/>
  <c r="AX56"/>
  <c r="X40"/>
  <c r="Y40"/>
  <c r="Z40"/>
  <c r="AA40"/>
  <c r="AC60"/>
  <c r="Y60"/>
  <c r="AD60"/>
  <c r="Z60"/>
  <c r="L86"/>
  <c r="L85"/>
  <c r="L84"/>
  <c r="L83"/>
  <c r="L82"/>
  <c r="L81"/>
  <c r="L80"/>
  <c r="L79"/>
  <c r="L78"/>
  <c r="L77"/>
  <c r="L76"/>
  <c r="L75"/>
  <c r="L74"/>
  <c r="L73"/>
  <c r="L72"/>
  <c r="M31"/>
  <c r="L26"/>
  <c r="L25"/>
  <c r="L24"/>
  <c r="L23"/>
  <c r="L22"/>
  <c r="L21"/>
  <c r="L20"/>
  <c r="L19"/>
  <c r="L18"/>
  <c r="L17"/>
  <c r="L16"/>
  <c r="L15"/>
  <c r="L14"/>
  <c r="L13"/>
  <c r="L12"/>
  <c r="L33"/>
  <c r="L34"/>
  <c r="L53"/>
  <c r="L32"/>
  <c r="L52"/>
  <c r="L54"/>
  <c r="L55"/>
  <c r="L35"/>
  <c r="L36"/>
  <c r="L56"/>
  <c r="L37"/>
  <c r="L57"/>
  <c r="L38"/>
  <c r="AY38" s="1"/>
  <c r="L58"/>
  <c r="L39"/>
  <c r="L59"/>
  <c r="AC5" i="16"/>
  <c r="N13" s="1"/>
  <c r="N33" s="1"/>
  <c r="N43" s="1"/>
  <c r="J54" s="1"/>
  <c r="B42" i="22"/>
  <c r="C41"/>
  <c r="D41"/>
  <c r="H41"/>
  <c r="L41"/>
  <c r="E41"/>
  <c r="I41"/>
  <c r="M41"/>
  <c r="F41"/>
  <c r="J41"/>
  <c r="G41"/>
  <c r="K41"/>
  <c r="M61"/>
  <c r="K61"/>
  <c r="I61"/>
  <c r="G61"/>
  <c r="S61" s="1"/>
  <c r="E61"/>
  <c r="C61"/>
  <c r="L61"/>
  <c r="J61"/>
  <c r="H61"/>
  <c r="F61"/>
  <c r="T61" s="1"/>
  <c r="D61"/>
  <c r="B62"/>
  <c r="AT61" l="1"/>
  <c r="AX61"/>
  <c r="AQ61"/>
  <c r="AU61"/>
  <c r="AY61"/>
  <c r="AY41"/>
  <c r="AX41"/>
  <c r="AS41"/>
  <c r="AV41"/>
  <c r="AQ41"/>
  <c r="AF60"/>
  <c r="AY59"/>
  <c r="AF59"/>
  <c r="AF58"/>
  <c r="AF57"/>
  <c r="AF36"/>
  <c r="AF55"/>
  <c r="AF33"/>
  <c r="AF35"/>
  <c r="AF13"/>
  <c r="AF15"/>
  <c r="AF17"/>
  <c r="AF19"/>
  <c r="AF21"/>
  <c r="AF23"/>
  <c r="AF25"/>
  <c r="AF73"/>
  <c r="AF75"/>
  <c r="AF77"/>
  <c r="AF79"/>
  <c r="AF81"/>
  <c r="AF83"/>
  <c r="AF85"/>
  <c r="AY86"/>
  <c r="AY58"/>
  <c r="AR61"/>
  <c r="AV61"/>
  <c r="AZ61"/>
  <c r="AS61"/>
  <c r="AW61"/>
  <c r="AU41"/>
  <c r="AT41"/>
  <c r="AW41"/>
  <c r="AZ41"/>
  <c r="AR41"/>
  <c r="AF40"/>
  <c r="AY39"/>
  <c r="AF39"/>
  <c r="AF38"/>
  <c r="AF37"/>
  <c r="AF56"/>
  <c r="AF53"/>
  <c r="AF54"/>
  <c r="AF34"/>
  <c r="AF14"/>
  <c r="AF16"/>
  <c r="AF18"/>
  <c r="AF20"/>
  <c r="AF22"/>
  <c r="AF24"/>
  <c r="AF26"/>
  <c r="AF74"/>
  <c r="AF76"/>
  <c r="AF78"/>
  <c r="AF80"/>
  <c r="AF82"/>
  <c r="AF84"/>
  <c r="AF86"/>
  <c r="AY85"/>
  <c r="AY83"/>
  <c r="AY81"/>
  <c r="AY79"/>
  <c r="AY77"/>
  <c r="AY75"/>
  <c r="AY73"/>
  <c r="AY25"/>
  <c r="AY23"/>
  <c r="AY21"/>
  <c r="AY19"/>
  <c r="AY17"/>
  <c r="AY15"/>
  <c r="AY13"/>
  <c r="AY34"/>
  <c r="AY53"/>
  <c r="AY32"/>
  <c r="AY55"/>
  <c r="AY56"/>
  <c r="AY57"/>
  <c r="W41"/>
  <c r="AB41"/>
  <c r="AA41"/>
  <c r="Z41"/>
  <c r="Y41"/>
  <c r="AE61"/>
  <c r="AA61"/>
  <c r="W61"/>
  <c r="AD61"/>
  <c r="Z61"/>
  <c r="AY26"/>
  <c r="AY84"/>
  <c r="AY82"/>
  <c r="AY80"/>
  <c r="AY78"/>
  <c r="AY76"/>
  <c r="AY74"/>
  <c r="AY72"/>
  <c r="AY24"/>
  <c r="AY22"/>
  <c r="AY20"/>
  <c r="AY18"/>
  <c r="AY16"/>
  <c r="AY14"/>
  <c r="AY12"/>
  <c r="AY52"/>
  <c r="AY33"/>
  <c r="AY54"/>
  <c r="AY35"/>
  <c r="AY36"/>
  <c r="AY37"/>
  <c r="X41"/>
  <c r="AF41"/>
  <c r="AE41"/>
  <c r="AD41"/>
  <c r="AC41"/>
  <c r="AC61"/>
  <c r="Y61"/>
  <c r="AF61"/>
  <c r="AB61"/>
  <c r="X61"/>
  <c r="M86"/>
  <c r="AZ86" s="1"/>
  <c r="M85"/>
  <c r="M84"/>
  <c r="M83"/>
  <c r="M82"/>
  <c r="M81"/>
  <c r="M80"/>
  <c r="M79"/>
  <c r="M78"/>
  <c r="M77"/>
  <c r="M76"/>
  <c r="M75"/>
  <c r="M74"/>
  <c r="M73"/>
  <c r="M72"/>
  <c r="N31"/>
  <c r="M26"/>
  <c r="M25"/>
  <c r="M24"/>
  <c r="M23"/>
  <c r="M22"/>
  <c r="M21"/>
  <c r="M20"/>
  <c r="M19"/>
  <c r="M18"/>
  <c r="M17"/>
  <c r="M16"/>
  <c r="M15"/>
  <c r="M14"/>
  <c r="M13"/>
  <c r="M12"/>
  <c r="M33"/>
  <c r="M32"/>
  <c r="M34"/>
  <c r="M52"/>
  <c r="AZ52" s="1"/>
  <c r="M53"/>
  <c r="M54"/>
  <c r="M35"/>
  <c r="M55"/>
  <c r="AZ55" s="1"/>
  <c r="M36"/>
  <c r="M56"/>
  <c r="M37"/>
  <c r="M57"/>
  <c r="M38"/>
  <c r="M58"/>
  <c r="M59"/>
  <c r="M39"/>
  <c r="M40"/>
  <c r="M60"/>
  <c r="L17" i="16"/>
  <c r="F17"/>
  <c r="M16"/>
  <c r="H16"/>
  <c r="N15"/>
  <c r="I15"/>
  <c r="D15"/>
  <c r="J14"/>
  <c r="E14"/>
  <c r="F13"/>
  <c r="M17"/>
  <c r="H17"/>
  <c r="N16"/>
  <c r="I16"/>
  <c r="D16"/>
  <c r="J15"/>
  <c r="E15"/>
  <c r="L14"/>
  <c r="F14"/>
  <c r="M13"/>
  <c r="H13"/>
  <c r="N17"/>
  <c r="I17"/>
  <c r="D17"/>
  <c r="E16"/>
  <c r="L15"/>
  <c r="F15"/>
  <c r="H14"/>
  <c r="I13"/>
  <c r="E17"/>
  <c r="F16"/>
  <c r="N14"/>
  <c r="D14"/>
  <c r="E13"/>
  <c r="J16"/>
  <c r="M14"/>
  <c r="J17"/>
  <c r="L16"/>
  <c r="M15"/>
  <c r="H15"/>
  <c r="I14"/>
  <c r="J13"/>
  <c r="B43" i="22"/>
  <c r="C42"/>
  <c r="D42"/>
  <c r="X42" s="1"/>
  <c r="H42"/>
  <c r="L42"/>
  <c r="AF42" s="1"/>
  <c r="G42"/>
  <c r="K42"/>
  <c r="F42"/>
  <c r="J42"/>
  <c r="N42"/>
  <c r="E42"/>
  <c r="I42"/>
  <c r="M42"/>
  <c r="M62"/>
  <c r="K62"/>
  <c r="I62"/>
  <c r="G62"/>
  <c r="S62" s="1"/>
  <c r="E62"/>
  <c r="C62"/>
  <c r="N62"/>
  <c r="L62"/>
  <c r="AF62" s="1"/>
  <c r="J62"/>
  <c r="H62"/>
  <c r="AB62" s="1"/>
  <c r="F62"/>
  <c r="T62" s="1"/>
  <c r="D62"/>
  <c r="X62" s="1"/>
  <c r="B63"/>
  <c r="B64" s="1"/>
  <c r="AT62" l="1"/>
  <c r="AX62"/>
  <c r="AS62"/>
  <c r="AW62"/>
  <c r="BA62"/>
  <c r="AW42"/>
  <c r="AT42"/>
  <c r="AU42"/>
  <c r="AV42"/>
  <c r="AQ42"/>
  <c r="AG41"/>
  <c r="AZ40"/>
  <c r="AG60"/>
  <c r="AG39"/>
  <c r="AG38"/>
  <c r="AG37"/>
  <c r="AG36"/>
  <c r="AG54"/>
  <c r="AG35"/>
  <c r="AG34"/>
  <c r="AG14"/>
  <c r="AG16"/>
  <c r="AG18"/>
  <c r="AG20"/>
  <c r="AG22"/>
  <c r="AG24"/>
  <c r="AG26"/>
  <c r="AG74"/>
  <c r="AG76"/>
  <c r="AG78"/>
  <c r="AG80"/>
  <c r="AG82"/>
  <c r="AG84"/>
  <c r="AG86"/>
  <c r="AZ85"/>
  <c r="AZ83"/>
  <c r="AZ81"/>
  <c r="AZ79"/>
  <c r="AZ77"/>
  <c r="AZ75"/>
  <c r="AZ73"/>
  <c r="AZ25"/>
  <c r="AZ23"/>
  <c r="AZ21"/>
  <c r="AZ33"/>
  <c r="AZ53"/>
  <c r="AZ36"/>
  <c r="AZ37"/>
  <c r="AZ38"/>
  <c r="AC42"/>
  <c r="Z42"/>
  <c r="AA42"/>
  <c r="AG62"/>
  <c r="AC62"/>
  <c r="Y62"/>
  <c r="AZ59"/>
  <c r="AR62"/>
  <c r="AV62"/>
  <c r="AZ62"/>
  <c r="AQ62"/>
  <c r="AU62"/>
  <c r="AY62"/>
  <c r="BA42"/>
  <c r="AS42"/>
  <c r="AX42"/>
  <c r="AY42"/>
  <c r="AZ42"/>
  <c r="AR42"/>
  <c r="AG61"/>
  <c r="AZ60"/>
  <c r="AG40"/>
  <c r="AG59"/>
  <c r="AG58"/>
  <c r="AG57"/>
  <c r="AG56"/>
  <c r="AG55"/>
  <c r="AG53"/>
  <c r="AG33"/>
  <c r="AG13"/>
  <c r="AG15"/>
  <c r="AG17"/>
  <c r="AG19"/>
  <c r="AG21"/>
  <c r="AG23"/>
  <c r="AG25"/>
  <c r="AG73"/>
  <c r="AG75"/>
  <c r="AG77"/>
  <c r="AG79"/>
  <c r="AG81"/>
  <c r="AG83"/>
  <c r="AG85"/>
  <c r="AZ19"/>
  <c r="AZ17"/>
  <c r="AZ15"/>
  <c r="AZ13"/>
  <c r="AZ39"/>
  <c r="AZ26"/>
  <c r="AZ84"/>
  <c r="AZ82"/>
  <c r="AZ80"/>
  <c r="AZ78"/>
  <c r="AZ76"/>
  <c r="AZ74"/>
  <c r="AZ72"/>
  <c r="AZ24"/>
  <c r="AZ22"/>
  <c r="AZ20"/>
  <c r="AZ18"/>
  <c r="AZ16"/>
  <c r="AZ14"/>
  <c r="AZ12"/>
  <c r="AZ34"/>
  <c r="AZ32"/>
  <c r="AZ54"/>
  <c r="AZ35"/>
  <c r="AZ56"/>
  <c r="AZ57"/>
  <c r="AZ58"/>
  <c r="W42"/>
  <c r="AB42"/>
  <c r="Y42"/>
  <c r="AG42"/>
  <c r="AD42"/>
  <c r="AE42"/>
  <c r="AE62"/>
  <c r="AA62"/>
  <c r="W62"/>
  <c r="AD62"/>
  <c r="Z62"/>
  <c r="N86"/>
  <c r="N85"/>
  <c r="N84"/>
  <c r="N83"/>
  <c r="N82"/>
  <c r="N81"/>
  <c r="N80"/>
  <c r="N79"/>
  <c r="N78"/>
  <c r="N77"/>
  <c r="N76"/>
  <c r="N75"/>
  <c r="N74"/>
  <c r="N73"/>
  <c r="N72"/>
  <c r="O31"/>
  <c r="N26"/>
  <c r="N25"/>
  <c r="N24"/>
  <c r="N23"/>
  <c r="N22"/>
  <c r="N21"/>
  <c r="N20"/>
  <c r="N19"/>
  <c r="N18"/>
  <c r="N17"/>
  <c r="N16"/>
  <c r="N15"/>
  <c r="N14"/>
  <c r="N13"/>
  <c r="N12"/>
  <c r="N32"/>
  <c r="BA32" s="1"/>
  <c r="N52"/>
  <c r="N33"/>
  <c r="N34"/>
  <c r="N53"/>
  <c r="N54"/>
  <c r="N35"/>
  <c r="N55"/>
  <c r="N36"/>
  <c r="N56"/>
  <c r="N37"/>
  <c r="N57"/>
  <c r="N38"/>
  <c r="N58"/>
  <c r="N59"/>
  <c r="N39"/>
  <c r="N40"/>
  <c r="BA40" s="1"/>
  <c r="N60"/>
  <c r="N61"/>
  <c r="N41"/>
  <c r="I34" i="16"/>
  <c r="I44" s="1"/>
  <c r="M35"/>
  <c r="M45" s="1"/>
  <c r="I56" s="1"/>
  <c r="J37"/>
  <c r="J47" s="1"/>
  <c r="M34"/>
  <c r="M44" s="1"/>
  <c r="I55" s="1"/>
  <c r="E33"/>
  <c r="E43" s="1"/>
  <c r="E54" s="1"/>
  <c r="N34"/>
  <c r="N44" s="1"/>
  <c r="J55" s="1"/>
  <c r="E37"/>
  <c r="E47" s="1"/>
  <c r="E58" s="1"/>
  <c r="I33"/>
  <c r="I43" s="1"/>
  <c r="F35"/>
  <c r="F45" s="1"/>
  <c r="F56" s="1"/>
  <c r="E36"/>
  <c r="E46" s="1"/>
  <c r="E57" s="1"/>
  <c r="I37"/>
  <c r="I47" s="1"/>
  <c r="H33"/>
  <c r="H43" s="1"/>
  <c r="F34"/>
  <c r="F44" s="1"/>
  <c r="F55" s="1"/>
  <c r="E35"/>
  <c r="E45" s="1"/>
  <c r="E56" s="1"/>
  <c r="D36"/>
  <c r="D46" s="1"/>
  <c r="D57" s="1"/>
  <c r="N36"/>
  <c r="N46" s="1"/>
  <c r="J57" s="1"/>
  <c r="M37"/>
  <c r="M47" s="1"/>
  <c r="I58" s="1"/>
  <c r="L33"/>
  <c r="L43" s="1"/>
  <c r="H54" s="1"/>
  <c r="J34"/>
  <c r="J44" s="1"/>
  <c r="I35"/>
  <c r="I45" s="1"/>
  <c r="H36"/>
  <c r="H46" s="1"/>
  <c r="F37"/>
  <c r="F47" s="1"/>
  <c r="F58" s="1"/>
  <c r="J33"/>
  <c r="J43" s="1"/>
  <c r="H35"/>
  <c r="H45" s="1"/>
  <c r="L36"/>
  <c r="L46" s="1"/>
  <c r="H57" s="1"/>
  <c r="J36"/>
  <c r="J46" s="1"/>
  <c r="D34"/>
  <c r="D44" s="1"/>
  <c r="D55" s="1"/>
  <c r="F36"/>
  <c r="F46" s="1"/>
  <c r="F57" s="1"/>
  <c r="D33"/>
  <c r="D43" s="1"/>
  <c r="D54" s="1"/>
  <c r="H34"/>
  <c r="H44" s="1"/>
  <c r="L35"/>
  <c r="L45" s="1"/>
  <c r="H56" s="1"/>
  <c r="D37"/>
  <c r="D47" s="1"/>
  <c r="D58" s="1"/>
  <c r="N37"/>
  <c r="N47" s="1"/>
  <c r="J58" s="1"/>
  <c r="M33"/>
  <c r="M43" s="1"/>
  <c r="I54" s="1"/>
  <c r="L34"/>
  <c r="L44" s="1"/>
  <c r="H55" s="1"/>
  <c r="J35"/>
  <c r="J45" s="1"/>
  <c r="I36"/>
  <c r="I46" s="1"/>
  <c r="H37"/>
  <c r="H47" s="1"/>
  <c r="F33"/>
  <c r="F43" s="1"/>
  <c r="F54" s="1"/>
  <c r="E34"/>
  <c r="E44" s="1"/>
  <c r="E55" s="1"/>
  <c r="D35"/>
  <c r="D45" s="1"/>
  <c r="D56" s="1"/>
  <c r="N35"/>
  <c r="N45" s="1"/>
  <c r="J56" s="1"/>
  <c r="M36"/>
  <c r="M46" s="1"/>
  <c r="I57" s="1"/>
  <c r="L37"/>
  <c r="L47" s="1"/>
  <c r="H58" s="1"/>
  <c r="J23"/>
  <c r="H25"/>
  <c r="L26"/>
  <c r="N23"/>
  <c r="J26"/>
  <c r="D24"/>
  <c r="F26"/>
  <c r="D23"/>
  <c r="H24"/>
  <c r="L25"/>
  <c r="D27"/>
  <c r="N27"/>
  <c r="M23"/>
  <c r="L24"/>
  <c r="J25"/>
  <c r="I26"/>
  <c r="H27"/>
  <c r="F23"/>
  <c r="E24"/>
  <c r="D25"/>
  <c r="N25"/>
  <c r="M26"/>
  <c r="L27"/>
  <c r="I24"/>
  <c r="M25"/>
  <c r="J27"/>
  <c r="M24"/>
  <c r="E23"/>
  <c r="N24"/>
  <c r="E27"/>
  <c r="I23"/>
  <c r="F25"/>
  <c r="E26"/>
  <c r="I27"/>
  <c r="H23"/>
  <c r="F24"/>
  <c r="E25"/>
  <c r="D26"/>
  <c r="N26"/>
  <c r="M27"/>
  <c r="L23"/>
  <c r="J24"/>
  <c r="I25"/>
  <c r="H26"/>
  <c r="F27"/>
  <c r="B65" i="22"/>
  <c r="C64"/>
  <c r="F64"/>
  <c r="J64"/>
  <c r="N64"/>
  <c r="G64"/>
  <c r="K64"/>
  <c r="D64"/>
  <c r="H64"/>
  <c r="L64"/>
  <c r="E64"/>
  <c r="I64"/>
  <c r="M64"/>
  <c r="B44"/>
  <c r="C43"/>
  <c r="D43"/>
  <c r="X43" s="1"/>
  <c r="H43"/>
  <c r="L43"/>
  <c r="AF43" s="1"/>
  <c r="E43"/>
  <c r="I43"/>
  <c r="M43"/>
  <c r="F43"/>
  <c r="J43"/>
  <c r="N43"/>
  <c r="G43"/>
  <c r="K43"/>
  <c r="AE43" s="1"/>
  <c r="M63"/>
  <c r="K63"/>
  <c r="AE63" s="1"/>
  <c r="I63"/>
  <c r="G63"/>
  <c r="E63"/>
  <c r="C63"/>
  <c r="W63" s="1"/>
  <c r="N63"/>
  <c r="L63"/>
  <c r="AF63" s="1"/>
  <c r="J63"/>
  <c r="H63"/>
  <c r="AB63" s="1"/>
  <c r="F63"/>
  <c r="T63" s="1"/>
  <c r="D63"/>
  <c r="X63" s="1"/>
  <c r="AA63" l="1"/>
  <c r="S63"/>
  <c r="AT63"/>
  <c r="Z64"/>
  <c r="AX63"/>
  <c r="AD64"/>
  <c r="AH64"/>
  <c r="AS63"/>
  <c r="Y64"/>
  <c r="AW63"/>
  <c r="AC64"/>
  <c r="BA63"/>
  <c r="AG64"/>
  <c r="AU43"/>
  <c r="AX43"/>
  <c r="BA43"/>
  <c r="AS43"/>
  <c r="AV43"/>
  <c r="AQ43"/>
  <c r="BA64"/>
  <c r="AS64"/>
  <c r="AV64"/>
  <c r="AY64"/>
  <c r="AT64"/>
  <c r="AH42"/>
  <c r="BA41"/>
  <c r="AH61"/>
  <c r="AH40"/>
  <c r="AH59"/>
  <c r="AH58"/>
  <c r="AH57"/>
  <c r="AH56"/>
  <c r="AH55"/>
  <c r="AH35"/>
  <c r="AH53"/>
  <c r="AH13"/>
  <c r="AH15"/>
  <c r="AH17"/>
  <c r="AH19"/>
  <c r="AH21"/>
  <c r="AH23"/>
  <c r="AH25"/>
  <c r="AH73"/>
  <c r="AH75"/>
  <c r="AH77"/>
  <c r="AH79"/>
  <c r="AH81"/>
  <c r="AH83"/>
  <c r="AH85"/>
  <c r="AR63"/>
  <c r="X64"/>
  <c r="AV63"/>
  <c r="AB64"/>
  <c r="AZ63"/>
  <c r="AF64"/>
  <c r="AQ63"/>
  <c r="W64"/>
  <c r="AU63"/>
  <c r="AA64"/>
  <c r="AY63"/>
  <c r="AE64"/>
  <c r="AY43"/>
  <c r="AT43"/>
  <c r="AW43"/>
  <c r="AZ43"/>
  <c r="AR43"/>
  <c r="AW64"/>
  <c r="AZ64"/>
  <c r="AR64"/>
  <c r="AU64"/>
  <c r="AX64"/>
  <c r="AQ64"/>
  <c r="AH62"/>
  <c r="BA61"/>
  <c r="AH41"/>
  <c r="AH60"/>
  <c r="AH39"/>
  <c r="AH38"/>
  <c r="AH37"/>
  <c r="AH36"/>
  <c r="AH54"/>
  <c r="AH34"/>
  <c r="AH33"/>
  <c r="AH14"/>
  <c r="AH16"/>
  <c r="AH18"/>
  <c r="AH20"/>
  <c r="AH22"/>
  <c r="AH24"/>
  <c r="AH26"/>
  <c r="AH74"/>
  <c r="AH76"/>
  <c r="AH78"/>
  <c r="AH80"/>
  <c r="AH82"/>
  <c r="AH84"/>
  <c r="AH86"/>
  <c r="BA26"/>
  <c r="BA84"/>
  <c r="BA82"/>
  <c r="BA80"/>
  <c r="BA78"/>
  <c r="BA76"/>
  <c r="BA74"/>
  <c r="BA72"/>
  <c r="BA24"/>
  <c r="BA22"/>
  <c r="BA20"/>
  <c r="BA18"/>
  <c r="BA16"/>
  <c r="BA14"/>
  <c r="BA12"/>
  <c r="BA52"/>
  <c r="BA54"/>
  <c r="BA55"/>
  <c r="BA56"/>
  <c r="BA57"/>
  <c r="BA58"/>
  <c r="BA39"/>
  <c r="AD43"/>
  <c r="Y43"/>
  <c r="AG43"/>
  <c r="BA86"/>
  <c r="BA60"/>
  <c r="BA85"/>
  <c r="BA83"/>
  <c r="BA81"/>
  <c r="BA79"/>
  <c r="BA77"/>
  <c r="BA75"/>
  <c r="BA73"/>
  <c r="BA25"/>
  <c r="BA23"/>
  <c r="BA21"/>
  <c r="BA19"/>
  <c r="BA17"/>
  <c r="BA15"/>
  <c r="BA13"/>
  <c r="BA33"/>
  <c r="BA34"/>
  <c r="BA53"/>
  <c r="BA35"/>
  <c r="BA36"/>
  <c r="BA37"/>
  <c r="BA38"/>
  <c r="BA59"/>
  <c r="W43"/>
  <c r="AB43"/>
  <c r="AA43"/>
  <c r="Z43"/>
  <c r="AH43"/>
  <c r="AC43"/>
  <c r="AG63"/>
  <c r="AC63"/>
  <c r="Y63"/>
  <c r="AH63"/>
  <c r="AD63"/>
  <c r="Z63"/>
  <c r="O43"/>
  <c r="O86"/>
  <c r="O85"/>
  <c r="BB85" s="1"/>
  <c r="O84"/>
  <c r="O83"/>
  <c r="BB83" s="1"/>
  <c r="O82"/>
  <c r="O81"/>
  <c r="BB81" s="1"/>
  <c r="O80"/>
  <c r="O79"/>
  <c r="BB79" s="1"/>
  <c r="O78"/>
  <c r="O77"/>
  <c r="BB77" s="1"/>
  <c r="O76"/>
  <c r="O75"/>
  <c r="BB75" s="1"/>
  <c r="O74"/>
  <c r="O73"/>
  <c r="BB73" s="1"/>
  <c r="O72"/>
  <c r="O63"/>
  <c r="BB63" s="1"/>
  <c r="P31"/>
  <c r="O26"/>
  <c r="BB26" s="1"/>
  <c r="O25"/>
  <c r="O24"/>
  <c r="O23"/>
  <c r="O22"/>
  <c r="O21"/>
  <c r="O20"/>
  <c r="O19"/>
  <c r="O18"/>
  <c r="O17"/>
  <c r="O16"/>
  <c r="O15"/>
  <c r="O14"/>
  <c r="O13"/>
  <c r="O12"/>
  <c r="O34"/>
  <c r="O52"/>
  <c r="O33"/>
  <c r="O32"/>
  <c r="BB32" s="1"/>
  <c r="O53"/>
  <c r="O54"/>
  <c r="O35"/>
  <c r="O55"/>
  <c r="O36"/>
  <c r="O56"/>
  <c r="O37"/>
  <c r="O57"/>
  <c r="O38"/>
  <c r="O58"/>
  <c r="O39"/>
  <c r="O59"/>
  <c r="BB59" s="1"/>
  <c r="O40"/>
  <c r="O60"/>
  <c r="O41"/>
  <c r="O61"/>
  <c r="O42"/>
  <c r="O62"/>
  <c r="O64"/>
  <c r="B66"/>
  <c r="C65"/>
  <c r="F65"/>
  <c r="J65"/>
  <c r="N65"/>
  <c r="E65"/>
  <c r="I65"/>
  <c r="AC65" s="1"/>
  <c r="M65"/>
  <c r="D65"/>
  <c r="X65" s="1"/>
  <c r="H65"/>
  <c r="L65"/>
  <c r="AF65" s="1"/>
  <c r="P65"/>
  <c r="G65"/>
  <c r="AA65" s="1"/>
  <c r="K65"/>
  <c r="O65"/>
  <c r="B45"/>
  <c r="C44"/>
  <c r="D44"/>
  <c r="H44"/>
  <c r="L44"/>
  <c r="P44"/>
  <c r="G44"/>
  <c r="K44"/>
  <c r="AE44" s="1"/>
  <c r="O44"/>
  <c r="F44"/>
  <c r="Z44" s="1"/>
  <c r="J44"/>
  <c r="N44"/>
  <c r="AH44" s="1"/>
  <c r="E44"/>
  <c r="I44"/>
  <c r="AC44" s="1"/>
  <c r="M44"/>
  <c r="BA44" l="1"/>
  <c r="AS44"/>
  <c r="AX44"/>
  <c r="BC44"/>
  <c r="AU44"/>
  <c r="AZ44"/>
  <c r="AR44"/>
  <c r="AY65"/>
  <c r="AV65"/>
  <c r="BA65"/>
  <c r="AS65"/>
  <c r="AX65"/>
  <c r="AQ65"/>
  <c r="AI65"/>
  <c r="AI43"/>
  <c r="BB42"/>
  <c r="AI42"/>
  <c r="AI41"/>
  <c r="AI40"/>
  <c r="AI39"/>
  <c r="AI38"/>
  <c r="AI37"/>
  <c r="AI36"/>
  <c r="AI54"/>
  <c r="AI34"/>
  <c r="AI35"/>
  <c r="AI14"/>
  <c r="AI16"/>
  <c r="AI18"/>
  <c r="AI20"/>
  <c r="AI22"/>
  <c r="AI24"/>
  <c r="AI26"/>
  <c r="AI73"/>
  <c r="AI75"/>
  <c r="AI77"/>
  <c r="AI79"/>
  <c r="AI81"/>
  <c r="AI83"/>
  <c r="AI85"/>
  <c r="BB25"/>
  <c r="BB23"/>
  <c r="BB21"/>
  <c r="BB19"/>
  <c r="BB33"/>
  <c r="BB53"/>
  <c r="BB35"/>
  <c r="BB36"/>
  <c r="BB37"/>
  <c r="BB38"/>
  <c r="BB40"/>
  <c r="W65"/>
  <c r="AD65"/>
  <c r="X44"/>
  <c r="AF44"/>
  <c r="BB41"/>
  <c r="BB64"/>
  <c r="AW44"/>
  <c r="BB44"/>
  <c r="AT44"/>
  <c r="AY44"/>
  <c r="AV44"/>
  <c r="AQ44"/>
  <c r="BC65"/>
  <c r="AU65"/>
  <c r="AZ65"/>
  <c r="AR65"/>
  <c r="AW65"/>
  <c r="BB65"/>
  <c r="AT65"/>
  <c r="AI63"/>
  <c r="BB62"/>
  <c r="AI62"/>
  <c r="AI61"/>
  <c r="AI60"/>
  <c r="AI59"/>
  <c r="AI58"/>
  <c r="AI57"/>
  <c r="AI56"/>
  <c r="AI55"/>
  <c r="AI33"/>
  <c r="AI53"/>
  <c r="AI13"/>
  <c r="AI15"/>
  <c r="AI17"/>
  <c r="AI19"/>
  <c r="AI21"/>
  <c r="AI23"/>
  <c r="AI25"/>
  <c r="AI64"/>
  <c r="AI74"/>
  <c r="AI76"/>
  <c r="AI78"/>
  <c r="AI80"/>
  <c r="AI82"/>
  <c r="AI84"/>
  <c r="AI86"/>
  <c r="AI44"/>
  <c r="BB86"/>
  <c r="BB17"/>
  <c r="BB15"/>
  <c r="BB13"/>
  <c r="BB61"/>
  <c r="BB43"/>
  <c r="BB84"/>
  <c r="BB82"/>
  <c r="BB80"/>
  <c r="BB78"/>
  <c r="BB76"/>
  <c r="BB74"/>
  <c r="BB72"/>
  <c r="BB24"/>
  <c r="BB22"/>
  <c r="BB20"/>
  <c r="BB18"/>
  <c r="BB16"/>
  <c r="BB14"/>
  <c r="BB12"/>
  <c r="BB52"/>
  <c r="BB34"/>
  <c r="BB54"/>
  <c r="BB55"/>
  <c r="BB56"/>
  <c r="BB57"/>
  <c r="BB58"/>
  <c r="BB39"/>
  <c r="BB60"/>
  <c r="Z65"/>
  <c r="AH65"/>
  <c r="AE65"/>
  <c r="AB65"/>
  <c r="Y65"/>
  <c r="AG65"/>
  <c r="W44"/>
  <c r="AB44"/>
  <c r="Y44"/>
  <c r="AG44"/>
  <c r="AD44"/>
  <c r="AA44"/>
  <c r="P86"/>
  <c r="P85"/>
  <c r="BC85" s="1"/>
  <c r="P84"/>
  <c r="P83"/>
  <c r="BC83" s="1"/>
  <c r="P82"/>
  <c r="P81"/>
  <c r="BC81" s="1"/>
  <c r="P80"/>
  <c r="P79"/>
  <c r="BC79" s="1"/>
  <c r="P78"/>
  <c r="P77"/>
  <c r="BC77" s="1"/>
  <c r="P76"/>
  <c r="P75"/>
  <c r="BC75" s="1"/>
  <c r="P74"/>
  <c r="P73"/>
  <c r="BC73" s="1"/>
  <c r="P72"/>
  <c r="Q31"/>
  <c r="P26"/>
  <c r="P25"/>
  <c r="P24"/>
  <c r="P23"/>
  <c r="P22"/>
  <c r="P21"/>
  <c r="P20"/>
  <c r="P19"/>
  <c r="P18"/>
  <c r="P17"/>
  <c r="P16"/>
  <c r="P15"/>
  <c r="P14"/>
  <c r="P13"/>
  <c r="P12"/>
  <c r="P33"/>
  <c r="P34"/>
  <c r="P53"/>
  <c r="P32"/>
  <c r="P52"/>
  <c r="BC52" s="1"/>
  <c r="P54"/>
  <c r="P35"/>
  <c r="P55"/>
  <c r="P56"/>
  <c r="BC56" s="1"/>
  <c r="P36"/>
  <c r="P57"/>
  <c r="BC57" s="1"/>
  <c r="P37"/>
  <c r="P38"/>
  <c r="P58"/>
  <c r="P39"/>
  <c r="P59"/>
  <c r="P40"/>
  <c r="P60"/>
  <c r="P41"/>
  <c r="P61"/>
  <c r="P42"/>
  <c r="BC42" s="1"/>
  <c r="P62"/>
  <c r="P64"/>
  <c r="BC64" s="1"/>
  <c r="P43"/>
  <c r="P63"/>
  <c r="BC63" s="1"/>
  <c r="C66"/>
  <c r="F66"/>
  <c r="J66"/>
  <c r="N66"/>
  <c r="G66"/>
  <c r="AA66" s="1"/>
  <c r="K66"/>
  <c r="O66"/>
  <c r="AI66" s="1"/>
  <c r="D66"/>
  <c r="H66"/>
  <c r="L66"/>
  <c r="P66"/>
  <c r="E66"/>
  <c r="AS66" s="1"/>
  <c r="I66"/>
  <c r="AW66" s="1"/>
  <c r="M66"/>
  <c r="BA66" s="1"/>
  <c r="Q66"/>
  <c r="B46"/>
  <c r="C45"/>
  <c r="W45" s="1"/>
  <c r="D45"/>
  <c r="H45"/>
  <c r="AB45" s="1"/>
  <c r="L45"/>
  <c r="P45"/>
  <c r="AJ45" s="1"/>
  <c r="E45"/>
  <c r="I45"/>
  <c r="AC45" s="1"/>
  <c r="M45"/>
  <c r="Q45"/>
  <c r="F45"/>
  <c r="J45"/>
  <c r="N45"/>
  <c r="G45"/>
  <c r="K45"/>
  <c r="O45"/>
  <c r="AY45" l="1"/>
  <c r="BB45"/>
  <c r="AT45"/>
  <c r="BA45"/>
  <c r="AS45"/>
  <c r="AZ45"/>
  <c r="AR45"/>
  <c r="AJ44"/>
  <c r="AJ63"/>
  <c r="AJ62"/>
  <c r="AJ61"/>
  <c r="AJ60"/>
  <c r="AJ59"/>
  <c r="AJ38"/>
  <c r="AJ37"/>
  <c r="AJ56"/>
  <c r="AJ55"/>
  <c r="AJ33"/>
  <c r="AJ35"/>
  <c r="AJ13"/>
  <c r="AJ15"/>
  <c r="AJ17"/>
  <c r="AJ19"/>
  <c r="AJ21"/>
  <c r="AJ23"/>
  <c r="AJ25"/>
  <c r="AJ73"/>
  <c r="AJ75"/>
  <c r="AJ77"/>
  <c r="AJ79"/>
  <c r="AJ81"/>
  <c r="AJ83"/>
  <c r="AJ85"/>
  <c r="AZ66"/>
  <c r="AR66"/>
  <c r="AY66"/>
  <c r="BB66"/>
  <c r="AT66"/>
  <c r="BC26"/>
  <c r="BC43"/>
  <c r="BC24"/>
  <c r="BC22"/>
  <c r="BC20"/>
  <c r="BC18"/>
  <c r="BC16"/>
  <c r="BC14"/>
  <c r="BC12"/>
  <c r="BC32"/>
  <c r="BC54"/>
  <c r="BC55"/>
  <c r="BC58"/>
  <c r="BC59"/>
  <c r="BC60"/>
  <c r="BC61"/>
  <c r="Z66"/>
  <c r="AH66"/>
  <c r="AC66"/>
  <c r="X66"/>
  <c r="AF66"/>
  <c r="AE45"/>
  <c r="Z45"/>
  <c r="AH45"/>
  <c r="BC45"/>
  <c r="AU45"/>
  <c r="AX45"/>
  <c r="AW45"/>
  <c r="BD45"/>
  <c r="AV45"/>
  <c r="AQ45"/>
  <c r="AJ64"/>
  <c r="AJ65"/>
  <c r="AJ43"/>
  <c r="AJ42"/>
  <c r="AJ41"/>
  <c r="AJ40"/>
  <c r="AJ39"/>
  <c r="AJ58"/>
  <c r="AJ57"/>
  <c r="AJ36"/>
  <c r="AJ53"/>
  <c r="AJ54"/>
  <c r="AJ34"/>
  <c r="AJ14"/>
  <c r="AJ16"/>
  <c r="AJ18"/>
  <c r="AJ20"/>
  <c r="AJ22"/>
  <c r="AJ24"/>
  <c r="AJ26"/>
  <c r="AJ74"/>
  <c r="AJ76"/>
  <c r="AJ78"/>
  <c r="AJ80"/>
  <c r="AJ82"/>
  <c r="AJ84"/>
  <c r="AJ86"/>
  <c r="BD66"/>
  <c r="AV66"/>
  <c r="BC66"/>
  <c r="AU66"/>
  <c r="AX66"/>
  <c r="AQ66"/>
  <c r="BC62"/>
  <c r="BC86"/>
  <c r="BC84"/>
  <c r="BC82"/>
  <c r="BC80"/>
  <c r="BC78"/>
  <c r="BC76"/>
  <c r="BC74"/>
  <c r="BC72"/>
  <c r="BC25"/>
  <c r="BC23"/>
  <c r="BC21"/>
  <c r="BC19"/>
  <c r="BC17"/>
  <c r="BC15"/>
  <c r="BC13"/>
  <c r="BC34"/>
  <c r="BC33"/>
  <c r="BC53"/>
  <c r="BC35"/>
  <c r="BC36"/>
  <c r="BC37"/>
  <c r="BC38"/>
  <c r="BC39"/>
  <c r="BC40"/>
  <c r="BC41"/>
  <c r="W66"/>
  <c r="AD66"/>
  <c r="Y66"/>
  <c r="AG66"/>
  <c r="AB66"/>
  <c r="AJ66"/>
  <c r="AE66"/>
  <c r="X45"/>
  <c r="AF45"/>
  <c r="AA45"/>
  <c r="AI45"/>
  <c r="AD45"/>
  <c r="Y45"/>
  <c r="AG45"/>
  <c r="Q86"/>
  <c r="Q85"/>
  <c r="Q84"/>
  <c r="Q83"/>
  <c r="Q82"/>
  <c r="Q81"/>
  <c r="Q80"/>
  <c r="Q79"/>
  <c r="Q78"/>
  <c r="Q77"/>
  <c r="Q76"/>
  <c r="Q75"/>
  <c r="Q74"/>
  <c r="Q73"/>
  <c r="Q72"/>
  <c r="R31"/>
  <c r="Q25"/>
  <c r="Q24"/>
  <c r="Q23"/>
  <c r="Q22"/>
  <c r="Q21"/>
  <c r="Q20"/>
  <c r="Q19"/>
  <c r="BD19" s="1"/>
  <c r="Q18"/>
  <c r="Q17"/>
  <c r="BD17" s="1"/>
  <c r="Q16"/>
  <c r="Q15"/>
  <c r="BD15" s="1"/>
  <c r="Q14"/>
  <c r="Q13"/>
  <c r="BD13" s="1"/>
  <c r="Q12"/>
  <c r="Q33"/>
  <c r="Q32"/>
  <c r="Q34"/>
  <c r="BD34" s="1"/>
  <c r="Q53"/>
  <c r="Q52"/>
  <c r="Q54"/>
  <c r="Q35"/>
  <c r="Q55"/>
  <c r="Q36"/>
  <c r="BD36" s="1"/>
  <c r="Q56"/>
  <c r="Q37"/>
  <c r="BD37" s="1"/>
  <c r="Q57"/>
  <c r="Q58"/>
  <c r="BD58" s="1"/>
  <c r="Q38"/>
  <c r="Q39"/>
  <c r="Q59"/>
  <c r="Q60"/>
  <c r="BD60" s="1"/>
  <c r="Q40"/>
  <c r="Q41"/>
  <c r="Q61"/>
  <c r="Q62"/>
  <c r="BD62" s="1"/>
  <c r="Q42"/>
  <c r="Q64"/>
  <c r="Q43"/>
  <c r="Q63"/>
  <c r="Q65"/>
  <c r="Q44"/>
  <c r="C46"/>
  <c r="D46"/>
  <c r="H46"/>
  <c r="AB46" s="1"/>
  <c r="L46"/>
  <c r="P46"/>
  <c r="AJ46" s="1"/>
  <c r="G46"/>
  <c r="K46"/>
  <c r="O46"/>
  <c r="F46"/>
  <c r="J46"/>
  <c r="N46"/>
  <c r="E46"/>
  <c r="I46"/>
  <c r="M46"/>
  <c r="Q46"/>
  <c r="R46" l="1"/>
  <c r="BE46" s="1"/>
  <c r="AW46"/>
  <c r="BB46"/>
  <c r="AT46"/>
  <c r="AY46"/>
  <c r="BA46"/>
  <c r="AS46"/>
  <c r="AX46"/>
  <c r="BC46"/>
  <c r="AU46"/>
  <c r="AQ46"/>
  <c r="AK66"/>
  <c r="BD65"/>
  <c r="AK44"/>
  <c r="AK43"/>
  <c r="AK62"/>
  <c r="AK41"/>
  <c r="AK60"/>
  <c r="AK39"/>
  <c r="AK58"/>
  <c r="AK57"/>
  <c r="AK56"/>
  <c r="AK55"/>
  <c r="AK54"/>
  <c r="AK33"/>
  <c r="AK13"/>
  <c r="AK15"/>
  <c r="AK17"/>
  <c r="AK19"/>
  <c r="AK21"/>
  <c r="AK23"/>
  <c r="AK25"/>
  <c r="AK73"/>
  <c r="AK75"/>
  <c r="AK77"/>
  <c r="AK79"/>
  <c r="AK81"/>
  <c r="AK83"/>
  <c r="AK85"/>
  <c r="AZ46"/>
  <c r="AR46"/>
  <c r="W46"/>
  <c r="AC46"/>
  <c r="AK46"/>
  <c r="AD46"/>
  <c r="AA46"/>
  <c r="AI46"/>
  <c r="BD86"/>
  <c r="BD84"/>
  <c r="BD82"/>
  <c r="BD80"/>
  <c r="BD78"/>
  <c r="BD76"/>
  <c r="BD74"/>
  <c r="BD72"/>
  <c r="BD24"/>
  <c r="BD22"/>
  <c r="BD20"/>
  <c r="BD18"/>
  <c r="BD16"/>
  <c r="BD14"/>
  <c r="BD12"/>
  <c r="BD32"/>
  <c r="BD54"/>
  <c r="BD55"/>
  <c r="BD59"/>
  <c r="BD61"/>
  <c r="BD43"/>
  <c r="AK45"/>
  <c r="BD44"/>
  <c r="AK64"/>
  <c r="AK65"/>
  <c r="AK63"/>
  <c r="AK42"/>
  <c r="AK61"/>
  <c r="AK40"/>
  <c r="AK59"/>
  <c r="AK38"/>
  <c r="AK37"/>
  <c r="AK36"/>
  <c r="AK53"/>
  <c r="AK35"/>
  <c r="AK34"/>
  <c r="AK14"/>
  <c r="AK16"/>
  <c r="AK18"/>
  <c r="AK20"/>
  <c r="AK22"/>
  <c r="AK24"/>
  <c r="AK26"/>
  <c r="AK74"/>
  <c r="AK76"/>
  <c r="AK78"/>
  <c r="AK80"/>
  <c r="AK82"/>
  <c r="AK84"/>
  <c r="AK86"/>
  <c r="BD46"/>
  <c r="AV46"/>
  <c r="BD85"/>
  <c r="BD83"/>
  <c r="BD81"/>
  <c r="BD79"/>
  <c r="BD77"/>
  <c r="BD75"/>
  <c r="BD73"/>
  <c r="BD25"/>
  <c r="BD23"/>
  <c r="BD21"/>
  <c r="BD33"/>
  <c r="BD53"/>
  <c r="BD52"/>
  <c r="BD35"/>
  <c r="BD56"/>
  <c r="BD57"/>
  <c r="BD38"/>
  <c r="BD39"/>
  <c r="BD40"/>
  <c r="BD41"/>
  <c r="BD42"/>
  <c r="BD64"/>
  <c r="BD63"/>
  <c r="BD26"/>
  <c r="X46"/>
  <c r="AF46"/>
  <c r="Y46"/>
  <c r="AG46"/>
  <c r="Z46"/>
  <c r="AH46"/>
  <c r="AE46"/>
  <c r="R86"/>
  <c r="BE86" s="1"/>
  <c r="R85"/>
  <c r="R84"/>
  <c r="R83"/>
  <c r="R82"/>
  <c r="R81"/>
  <c r="R80"/>
  <c r="R79"/>
  <c r="R78"/>
  <c r="R77"/>
  <c r="R76"/>
  <c r="R75"/>
  <c r="R74"/>
  <c r="R73"/>
  <c r="R72"/>
  <c r="R52"/>
  <c r="BE26"/>
  <c r="R24"/>
  <c r="R23"/>
  <c r="R22"/>
  <c r="R21"/>
  <c r="R20"/>
  <c r="R19"/>
  <c r="R18"/>
  <c r="R17"/>
  <c r="R16"/>
  <c r="R15"/>
  <c r="R14"/>
  <c r="R13"/>
  <c r="R32"/>
  <c r="R33"/>
  <c r="R34"/>
  <c r="R53"/>
  <c r="R54"/>
  <c r="R35"/>
  <c r="R55"/>
  <c r="R36"/>
  <c r="R56"/>
  <c r="R37"/>
  <c r="R57"/>
  <c r="R58"/>
  <c r="R38"/>
  <c r="R39"/>
  <c r="R59"/>
  <c r="R60"/>
  <c r="R40"/>
  <c r="R41"/>
  <c r="R61"/>
  <c r="R62"/>
  <c r="R42"/>
  <c r="R43"/>
  <c r="R63"/>
  <c r="R64"/>
  <c r="R65"/>
  <c r="BE65" s="1"/>
  <c r="R44"/>
  <c r="R45"/>
  <c r="R66"/>
  <c r="BE66" s="1"/>
  <c r="AL45" l="1"/>
  <c r="AL65"/>
  <c r="AL13"/>
  <c r="AL15"/>
  <c r="AL17"/>
  <c r="AL63"/>
  <c r="AL42"/>
  <c r="AL61"/>
  <c r="AL40"/>
  <c r="AL59"/>
  <c r="AL38"/>
  <c r="AL54"/>
  <c r="AL34"/>
  <c r="AL19"/>
  <c r="AL21"/>
  <c r="AL23"/>
  <c r="AL25"/>
  <c r="AL73"/>
  <c r="AL75"/>
  <c r="AL77"/>
  <c r="AL79"/>
  <c r="AL81"/>
  <c r="AL83"/>
  <c r="AL82"/>
  <c r="AL84"/>
  <c r="AL86"/>
  <c r="AL85"/>
  <c r="BE44"/>
  <c r="AL46"/>
  <c r="BE45"/>
  <c r="AL44"/>
  <c r="AL37"/>
  <c r="AL36"/>
  <c r="AL66"/>
  <c r="AL64"/>
  <c r="AL43"/>
  <c r="AL62"/>
  <c r="AL41"/>
  <c r="AL60"/>
  <c r="AL39"/>
  <c r="AL58"/>
  <c r="AL57"/>
  <c r="AL56"/>
  <c r="AL55"/>
  <c r="AL35"/>
  <c r="AL33"/>
  <c r="AL14"/>
  <c r="AL16"/>
  <c r="AL18"/>
  <c r="AL20"/>
  <c r="AL22"/>
  <c r="AL24"/>
  <c r="AL26"/>
  <c r="AL53"/>
  <c r="AL74"/>
  <c r="AL76"/>
  <c r="AL78"/>
  <c r="AL80"/>
  <c r="BE85"/>
  <c r="BE83"/>
  <c r="BE81"/>
  <c r="BE79"/>
  <c r="BE77"/>
  <c r="BE75"/>
  <c r="BE73"/>
  <c r="BE25"/>
  <c r="BE23"/>
  <c r="BE21"/>
  <c r="BE19"/>
  <c r="BE17"/>
  <c r="BE15"/>
  <c r="BE13"/>
  <c r="BE33"/>
  <c r="BE34"/>
  <c r="BE52"/>
  <c r="BE35"/>
  <c r="BE36"/>
  <c r="BE37"/>
  <c r="BE58"/>
  <c r="BE39"/>
  <c r="BE60"/>
  <c r="BE41"/>
  <c r="BE62"/>
  <c r="BE64"/>
  <c r="BE63"/>
  <c r="BE84"/>
  <c r="BE82"/>
  <c r="BE80"/>
  <c r="BE78"/>
  <c r="BE76"/>
  <c r="BE74"/>
  <c r="BE72"/>
  <c r="BE24"/>
  <c r="BE22"/>
  <c r="BE20"/>
  <c r="BE18"/>
  <c r="BE16"/>
  <c r="BE14"/>
  <c r="BE12"/>
  <c r="BE32"/>
  <c r="BE53"/>
  <c r="BE54"/>
  <c r="BE55"/>
  <c r="BE56"/>
  <c r="BE57"/>
  <c r="BE38"/>
  <c r="BE59"/>
  <c r="BE40"/>
  <c r="BE61"/>
  <c r="BE42"/>
  <c r="BE43"/>
  <c r="C7" i="8" l="1"/>
  <c r="D6"/>
  <c r="D7" s="1"/>
  <c r="D9" s="1"/>
  <c r="E6" l="1"/>
  <c r="E7" l="1"/>
  <c r="E9" s="1"/>
  <c r="F6"/>
  <c r="F7" l="1"/>
  <c r="F9" s="1"/>
  <c r="G6"/>
  <c r="G7" l="1"/>
  <c r="G9" s="1"/>
  <c r="H6"/>
  <c r="H7" l="1"/>
  <c r="H9" s="1"/>
  <c r="I6"/>
  <c r="I7" l="1"/>
  <c r="I9" s="1"/>
  <c r="J6"/>
  <c r="J7" l="1"/>
  <c r="J9" s="1"/>
  <c r="K6"/>
  <c r="K7" l="1"/>
  <c r="K9" s="1"/>
  <c r="L6"/>
  <c r="L7" l="1"/>
  <c r="L9" s="1"/>
  <c r="M6"/>
  <c r="M7" l="1"/>
  <c r="M9" s="1"/>
  <c r="N6"/>
  <c r="N7" l="1"/>
  <c r="N9" s="1"/>
  <c r="O6"/>
  <c r="O7" l="1"/>
  <c r="O9" s="1"/>
  <c r="P6"/>
  <c r="P7" l="1"/>
  <c r="P9" s="1"/>
  <c r="Q6"/>
  <c r="Q7" l="1"/>
  <c r="Q9" s="1"/>
  <c r="R6"/>
  <c r="R7" l="1"/>
  <c r="R9" s="1"/>
  <c r="S6"/>
  <c r="S7" l="1"/>
  <c r="S9" s="1"/>
  <c r="T6"/>
  <c r="T7" l="1"/>
  <c r="T9" s="1"/>
  <c r="U6"/>
  <c r="U7" l="1"/>
  <c r="U9" s="1"/>
  <c r="V6"/>
  <c r="V7" l="1"/>
  <c r="V9" s="1"/>
  <c r="W6"/>
  <c r="W7" l="1"/>
  <c r="W9" s="1"/>
  <c r="X6"/>
  <c r="X7" l="1"/>
  <c r="X9" s="1"/>
  <c r="Y6"/>
  <c r="Y7" l="1"/>
  <c r="Y9" s="1"/>
  <c r="Z6"/>
  <c r="Z7" l="1"/>
  <c r="Z9" s="1"/>
  <c r="AA6"/>
  <c r="AA7" l="1"/>
  <c r="AA9" s="1"/>
  <c r="AB6"/>
  <c r="AB7" l="1"/>
  <c r="AB9" s="1"/>
  <c r="AC6"/>
  <c r="AC7" l="1"/>
  <c r="AC9" s="1"/>
  <c r="AD6"/>
  <c r="AD7" l="1"/>
  <c r="AD9" s="1"/>
  <c r="AE6"/>
  <c r="AE7" l="1"/>
  <c r="AE9" s="1"/>
  <c r="AF6"/>
  <c r="AF7" l="1"/>
  <c r="AF9" s="1"/>
  <c r="AG6"/>
  <c r="AG7" l="1"/>
  <c r="AG9" s="1"/>
  <c r="AH6"/>
  <c r="AH7" l="1"/>
  <c r="AH9" s="1"/>
  <c r="AI6"/>
  <c r="AI7" l="1"/>
  <c r="AI9" s="1"/>
  <c r="AJ6"/>
  <c r="AJ7" l="1"/>
  <c r="AJ9" s="1"/>
  <c r="AK6"/>
  <c r="AK7" l="1"/>
  <c r="AK9" s="1"/>
  <c r="AL6"/>
  <c r="AL7" l="1"/>
  <c r="AL9" s="1"/>
  <c r="AM6"/>
  <c r="AM7" l="1"/>
  <c r="AM9" s="1"/>
  <c r="AN6"/>
  <c r="AN7" l="1"/>
  <c r="AN9" s="1"/>
  <c r="AO6"/>
  <c r="AO7" s="1"/>
  <c r="AO9" l="1"/>
  <c r="Q21" i="4" l="1"/>
  <c r="N19" l="1"/>
  <c r="O15"/>
  <c r="Q14"/>
  <c r="P20" s="1"/>
  <c r="P11"/>
  <c r="N10"/>
  <c r="O9"/>
</calcChain>
</file>

<file path=xl/sharedStrings.xml><?xml version="1.0" encoding="utf-8"?>
<sst xmlns="http://schemas.openxmlformats.org/spreadsheetml/2006/main" count="745" uniqueCount="196">
  <si>
    <t>A</t>
  </si>
  <si>
    <t>CO2</t>
  </si>
  <si>
    <t>B</t>
  </si>
  <si>
    <t>PPM = Power(2.718,Equil Temp/(1.45 *Climate Sensitivity))/0.003581303</t>
  </si>
  <si>
    <t>Atmospheric CO2 PPM</t>
  </si>
  <si>
    <t>Climate Sensitivity</t>
  </si>
  <si>
    <t>Climate Sensitivity   = Equilibrium Temperature/(POWER(2.718,Radiative forcing/5.35) -1)</t>
  </si>
  <si>
    <t>Radiative Forcing=ln(ppm/278) * 5.35</t>
  </si>
  <si>
    <t>C</t>
  </si>
  <si>
    <t>F(Emiss)</t>
  </si>
  <si>
    <t>F(GTC Added)</t>
  </si>
  <si>
    <t>A Coefficient</t>
  </si>
  <si>
    <t>B Coefficient</t>
  </si>
  <si>
    <t>Formulas</t>
  </si>
  <si>
    <t>Radiative forcing, Equilibrium Temperature, and Climate Sensitivity</t>
  </si>
  <si>
    <t>Equilibrium Temperature = Climate Sensitivity   * (POWER(2.718,Radiative forcing/5.35) -1)</t>
  </si>
  <si>
    <t>PPM, Equilibrium Temperature, and Climate Sensitivity</t>
  </si>
  <si>
    <t>PPM and Radiative Forcing</t>
  </si>
  <si>
    <t>Constants</t>
  </si>
  <si>
    <t>Climate sensitivity = Temperature Increase /( 1.45 *  ln(0.003581*PPM))</t>
  </si>
  <si>
    <t>Pre-industrial CO2e PPM</t>
  </si>
  <si>
    <t>Charney Climate Sensitivity</t>
  </si>
  <si>
    <t>Equilibrium Temperature Increase = 1.45 * climate sensitivity * ln(0.003581*PPM)</t>
  </si>
  <si>
    <t>Clim Sens</t>
  </si>
  <si>
    <t>Rad For</t>
  </si>
  <si>
    <t>Eq Tmp</t>
  </si>
  <si>
    <t>PPM</t>
  </si>
  <si>
    <t>Equilibrium Temperature = Climate Sensitivity   * ((PPM/278)-1)</t>
  </si>
  <si>
    <t>Climate Sensitivity   = Equilibrium Temperature/((PPM/278)-1)</t>
  </si>
  <si>
    <t>Sample Calculations</t>
  </si>
  <si>
    <t>CO2 Emissions ("Budget"), GTC Added to the Atmosphere (PPM) and Climate Sensitivity</t>
  </si>
  <si>
    <t>Budget</t>
  </si>
  <si>
    <t>GTC Added</t>
  </si>
  <si>
    <t>GTC = (AA*CS*CS+AB*CS+AC)*Budget+(BA*CS*CS+BB*CS+BC)</t>
  </si>
  <si>
    <t>GTC = (-0.002396617*CS*CS+0.047946078*CS+0.578162143)*Budget+(-0.000811097*CS*CS+2.148389889*CS-210.1832242)</t>
  </si>
  <si>
    <t>Budget = (AA*CS*CS+AB*CS+AC)*GTC+(BA*CS*CS+BB*CS+BC)</t>
  </si>
  <si>
    <t>(see worksheet MAGICC_GTC)</t>
  </si>
  <si>
    <t>Radiative forcing = 5.35 * Ln(1 + Equilibrium Temperature / Climate Sensitivity)</t>
  </si>
  <si>
    <t>Budget =(0.007324199*CS*CS-0.114576468*CS+1.705101743)*GTC+(1.576390552*CS*CS-26.41596869*CS+357.1966629)</t>
  </si>
  <si>
    <t>Radiative Forcing</t>
  </si>
  <si>
    <t>CO2e PPM</t>
  </si>
  <si>
    <t>CO2e PPM ( =278 * POWER(2.718,(CO2 Radiative Forcing)/5.35)</t>
  </si>
  <si>
    <t>RF Change/2</t>
  </si>
  <si>
    <t>Non-CO2 PPM = Non-CO2 RF * .183 * PPM (see worksheet RF_Per_PPM)</t>
  </si>
  <si>
    <t>PPM CO2e=278 *(1 + Equilibrium Temperature / Climate Sensitivity )</t>
  </si>
  <si>
    <t xml:space="preserve"> </t>
  </si>
  <si>
    <t>2915 Fossil Fuel Emissions</t>
  </si>
  <si>
    <t>Land Use</t>
  </si>
  <si>
    <t>2016-2100</t>
  </si>
  <si>
    <t>Peak Year</t>
  </si>
  <si>
    <t>Pct Incr</t>
  </si>
  <si>
    <t>Pct Change</t>
  </si>
  <si>
    <t>Emissions Decline at percent/year</t>
  </si>
  <si>
    <t>Emissions decline at percent of peak year/year</t>
  </si>
  <si>
    <t>Peak Yr:</t>
  </si>
  <si>
    <t>Pct Chg to Peak Yr:</t>
  </si>
  <si>
    <t>Annual Pct Change After Peak Yr</t>
  </si>
  <si>
    <t>Annual Pct Change of Peak Yr After Peak Yr</t>
  </si>
  <si>
    <t>Emissions 2016-2100</t>
  </si>
  <si>
    <t>GTC Over Budget in 2100</t>
  </si>
  <si>
    <t>CO2 Emissions</t>
  </si>
  <si>
    <t>CO2 Emissions (GTC)</t>
  </si>
  <si>
    <r>
      <t xml:space="preserve">CO2 Budget  = (278 *  e((5.35 * </t>
    </r>
    <r>
      <rPr>
        <sz val="11"/>
        <color theme="1"/>
        <rFont val="Calibri"/>
        <family val="2"/>
        <scheme val="minor"/>
      </rPr>
      <t>Ln(1 + ET / CS)</t>
    </r>
    <r>
      <rPr>
        <sz val="11"/>
        <color rgb="FF000000"/>
        <rFont val="Calibri"/>
        <family val="2"/>
        <scheme val="minor"/>
      </rPr>
      <t xml:space="preserve">  -  NonCO2RF) /5.35) -  342.87)/ 0.2586</t>
    </r>
  </si>
  <si>
    <t>Climate Sensititivity</t>
  </si>
  <si>
    <t xml:space="preserve">Temp Increase: </t>
  </si>
  <si>
    <t>Emissions decline at percent of prev year</t>
  </si>
  <si>
    <t>2015 land use emissions (GTC)</t>
  </si>
  <si>
    <t>2015 Fossil Fuel Emissions (GTC)</t>
  </si>
  <si>
    <t>Year when land use emissions reach zero</t>
  </si>
  <si>
    <t>Non-CO2 RF</t>
  </si>
  <si>
    <t>Land use decline/year (GTC)</t>
  </si>
  <si>
    <t>Old Formulas</t>
  </si>
  <si>
    <t>(see worksheet PPMvsGTCEmissions)</t>
  </si>
  <si>
    <t>CO2 Emissions ("Budget"), GTC Added to the Atmosphere (PPM), Equilibrium Temperature and Climate Sensitivity</t>
  </si>
  <si>
    <t>Values on the left are from worksheet EmmDecPctPeak</t>
  </si>
  <si>
    <t>Non-CO2 RF  (W/m-2)</t>
  </si>
  <si>
    <t>°C</t>
  </si>
  <si>
    <t>CO2 Emissions 2016-2018</t>
  </si>
  <si>
    <t>Emissions 2019-2100</t>
  </si>
  <si>
    <t>Green cells show the total CO2 budget for a value of climate sensitivity slightly below that which was demonstrated by the models that best capture current conditions</t>
  </si>
  <si>
    <t>Purple cells show the CO2 budget for the non-CO2 radiative forcing for RCP 4.5</t>
  </si>
  <si>
    <t>Source:  http://ccdatacenter.org/documents/CarbonBudgetsAlternativeAnalysis.pdf</t>
  </si>
  <si>
    <t>Orange cells show combinations of CS and NonCO2 RF for a post 2018 anthropogenic budget of around  70 GTC  (assuming natural emissions of roughly 120 GTC)</t>
  </si>
  <si>
    <t>PPM=278*((Equilibrium Temperature/Climate Sensitivity) +1)</t>
  </si>
  <si>
    <t>ET= (power(2.718,((ln((0.2586 * CO2 Emissions  + 342.87)/278) * 5.35) +  NonCO2RF) /5.35 )   - 1) * CS</t>
  </si>
  <si>
    <t>ET= (e((ln((0.2586 * CO2 Emissions  + 342.87)/278) * 5.35) +  NonCO2RF) /5.35 )   - 1) * CS</t>
  </si>
  <si>
    <t xml:space="preserve">CO2 Emissions Budget based on  Climate Sensitivity and Non-CO2 Radiative Forcing for various Equilibrium Temperatures </t>
  </si>
  <si>
    <t>Fossil Fuel Emissions (not including land use)</t>
  </si>
  <si>
    <t>Temp Increase: 1.5-</t>
  </si>
  <si>
    <t>GTCO2/GTC</t>
  </si>
  <si>
    <t>Increase in Temperature for a 0.1 Change in Non-CO2 RF (Emissions - GTC)</t>
  </si>
  <si>
    <t>Increase in Temperature for a 100 GTC Increase in CO2 emissions (GTC)</t>
  </si>
  <si>
    <t>ET</t>
  </si>
  <si>
    <t>Budget 2018-2100 GTCO2</t>
  </si>
  <si>
    <t>Budget GTC</t>
  </si>
  <si>
    <t>RF CO2</t>
  </si>
  <si>
    <t>PPM CO2e for CS (=(ET*278/CS) +278)</t>
  </si>
  <si>
    <t>RF CO2e for CS (=LN(PPM CO2e/278)*5.35)</t>
  </si>
  <si>
    <t>RF Non-CO2 for CS (=RF CO2e  -RF CO2)</t>
  </si>
  <si>
    <t xml:space="preserve">Temp Incr: </t>
  </si>
  <si>
    <t>Non-CO2 radiative forcing</t>
  </si>
  <si>
    <t>CO2 Emissions 2018-2018</t>
  </si>
  <si>
    <t>CO2 Budgets 2018-2100 (Emissions - GTC)</t>
  </si>
  <si>
    <t>CO2 Budget 2018-2100 (Emissions - GTC)</t>
  </si>
  <si>
    <t>Equilibrium Temperature for Various Climate Sensitivities Based on CO2 Emissions from 2018-2100 and Non-CO2 Radiative Forcing in 2100</t>
  </si>
  <si>
    <t>Equil Temp from 2018-2100 CO2 Emisssions and 2100 Non-CO2 RF</t>
  </si>
  <si>
    <t>Decrease in CO2 Budget 2018-2100 for a 0.1 Change in Non-CO2 RF (Emissions - GTC)</t>
  </si>
  <si>
    <t>Decrease in CO2 Budget 2018-2100 for a 0.1 Change In Climate Sensitivity (Emissions - GTC)</t>
  </si>
  <si>
    <t>Decrease in CO2 Budget 2018-2100 for a 0.1 Change on Non-CO2 RF (Emissions - GTC)</t>
  </si>
  <si>
    <t xml:space="preserve">CO2 Budget 2018-2100  = CO2 Budget 2018-2100  - 35   (Emissions 2018-1018 = 35 GTC)  </t>
  </si>
  <si>
    <t>Yellow cells show combinations of CS and NonCO2 RF for a post 2018 budget of around 190 GTC (roughly that put forward  by the IPCC and National Academy of Science and adjusted for 2018-2018 emissions).</t>
  </si>
  <si>
    <t>CO2 Budget Difference 2018-2100 (Emissions - GTC)</t>
  </si>
  <si>
    <t>1.5 °C: CS and Non-CO2 RF for 2018-2100 CO2 Emissions of 150 GTC</t>
  </si>
  <si>
    <t>Non-CO2 radiative forcing (W/m-2)</t>
  </si>
  <si>
    <t>Climate Sensititivity:</t>
  </si>
  <si>
    <t>Cumulative N2O Emissions (Mt)</t>
  </si>
  <si>
    <t>CH4</t>
  </si>
  <si>
    <t>Budg</t>
  </si>
  <si>
    <t>N2O</t>
  </si>
  <si>
    <t>CH4 Emssions 2100</t>
  </si>
  <si>
    <t>CO2 Budget 2018-2100 For CH4 and N2O(Emissions - GTC)</t>
  </si>
  <si>
    <t>Hist CO2 PPM</t>
  </si>
  <si>
    <t>Decrease in CO2 Budget For 10 Mt CH4 Emissions</t>
  </si>
  <si>
    <t>Decrease in CO2 Budget For 100 Mt N2O Emissions</t>
  </si>
  <si>
    <t>Equilibrium Temp Incr. = Climate Sensitivity *  (CO2 PPM - CO2Orig PPM)/ CO2Orig PPM</t>
  </si>
  <si>
    <t>CO2 PPM = CO2Orig PPM + Equilibrium Temp Incr. *  CO2Orig PPM  /Climate Sensitivity</t>
  </si>
  <si>
    <t>Temp Incr/10 PPM</t>
  </si>
  <si>
    <t>3.2GTC emitted -&gt; 1 PPM in the atmosphere</t>
  </si>
  <si>
    <t>1PPM CO2 = 2.13GTC</t>
  </si>
  <si>
    <t>Pct of Emitted CO2 stays in the atmosphere</t>
  </si>
  <si>
    <t>100 GTC CO2</t>
  </si>
  <si>
    <t>10 PPM CO2</t>
  </si>
  <si>
    <t>Temperature Increase</t>
  </si>
  <si>
    <t>Carbon Budget Reduction Factors (GTC)</t>
  </si>
  <si>
    <t xml:space="preserve">Additional 10 Mt of CH2 emissions </t>
  </si>
  <si>
    <t>Additional 100 Mt N2O emissions</t>
  </si>
  <si>
    <t>Additional 0.1  of Climate Sensitivity</t>
  </si>
  <si>
    <t>Additional 0.1  of Radiative Forcing</t>
  </si>
  <si>
    <t xml:space="preserve">CO2 RF = 5.35 *  LN(CO2 PPM/278) </t>
  </si>
  <si>
    <t>0.1 W/m2 (Budget Formula)</t>
  </si>
  <si>
    <t>100 MT CH4 (=60 GTC)</t>
  </si>
  <si>
    <t>100 MT N2O (=7 GTC)</t>
  </si>
  <si>
    <t>Climate Factor</t>
  </si>
  <si>
    <t>Temperatre Increase</t>
  </si>
  <si>
    <t>Annual CH4</t>
  </si>
  <si>
    <t>Cumulative N2O</t>
  </si>
  <si>
    <t>Cumulative CO2</t>
  </si>
  <si>
    <t>PPM Change from 2018</t>
  </si>
  <si>
    <t>RF change from 2018</t>
  </si>
  <si>
    <t>Average Change</t>
  </si>
  <si>
    <t>W/m2 (Budget Formula)</t>
  </si>
  <si>
    <t>PPM CO2</t>
  </si>
  <si>
    <t>GTC CO2</t>
  </si>
  <si>
    <t xml:space="preserve">MT CH4 </t>
  </si>
  <si>
    <t>MT N2O</t>
  </si>
  <si>
    <r>
      <t>Temperature Increase (</t>
    </r>
    <r>
      <rPr>
        <b/>
        <sz val="11"/>
        <color theme="1"/>
        <rFont val="Calibri"/>
        <family val="2"/>
      </rPr>
      <t>°C) For Specified Quantity of Climate Factor</t>
    </r>
  </si>
  <si>
    <t>Quantity of Cimate Factor to Raise Temperture 0.1°C</t>
  </si>
  <si>
    <t>PPM CO2e=278 * Power(2.718,CO2e Radiative Forcing/5.35)</t>
  </si>
  <si>
    <t>Emissions 2018-2100</t>
  </si>
  <si>
    <t>NonCO2RF  = 5.35 * Ln(1 + 1.5/ 2.4)  -  5.35 * (ln((351.95 + 0.285657 * 600) / 278))</t>
  </si>
  <si>
    <t xml:space="preserve"> CO2 Budget 2018-2100  = (278 *  e((5.35 * Ln(1 + ET / CS)  -  NonCO2RF) /5.35) -  351.95)/ 0.285657                                                                                                                 For both anthropogenic and natural emissions (Formula based on data from MAGICC and C-ROADS)</t>
  </si>
  <si>
    <t>Other</t>
  </si>
  <si>
    <t xml:space="preserve">W/m2 </t>
  </si>
  <si>
    <t>CH4 Annual Emissions</t>
  </si>
  <si>
    <t>$/Ton CO2</t>
  </si>
  <si>
    <t>NO2 Emissions</t>
  </si>
  <si>
    <t>$Billion</t>
  </si>
  <si>
    <t>Change in Orange of specified value changes the blue factor by the specified amount</t>
  </si>
  <si>
    <t>Change in blue factor of specified value changes the orange factor by the specified amount</t>
  </si>
  <si>
    <t>`</t>
  </si>
  <si>
    <t>CO2 Emssions CH2/20</t>
  </si>
  <si>
    <t>°C Scenario</t>
  </si>
  <si>
    <t>Base Calc</t>
  </si>
  <si>
    <t>CS +.1</t>
  </si>
  <si>
    <t>w/m2 + .1</t>
  </si>
  <si>
    <t>CO2+10GTC</t>
  </si>
  <si>
    <t>CO2+ 10GTC</t>
  </si>
  <si>
    <t>PPM+ 1</t>
  </si>
  <si>
    <t>CH4+ 10</t>
  </si>
  <si>
    <r>
      <t>For Climate Sensitivity=2.8 and temperature increase of 1.75</t>
    </r>
    <r>
      <rPr>
        <sz val="11"/>
        <color theme="1"/>
        <rFont val="Calibri"/>
        <family val="2"/>
      </rPr>
      <t>°C</t>
    </r>
  </si>
  <si>
    <t>CH4 Annual Emissions (MT )</t>
  </si>
  <si>
    <t>NO2 Emissions (MT )</t>
  </si>
  <si>
    <t>Temp Increase</t>
  </si>
  <si>
    <t>Atmpos. CO2</t>
  </si>
  <si>
    <t xml:space="preserve">CO2 Emissions </t>
  </si>
  <si>
    <t>(GTC)</t>
  </si>
  <si>
    <t xml:space="preserve">CH4 Annual Emissions </t>
  </si>
  <si>
    <t>(MT )</t>
  </si>
  <si>
    <t xml:space="preserve">NO2 Emissions </t>
  </si>
  <si>
    <t>$100/Ton CO2</t>
  </si>
  <si>
    <t>Amount</t>
  </si>
  <si>
    <t>Current</t>
  </si>
  <si>
    <t>% Chg to Peak Yr:</t>
  </si>
  <si>
    <t>Annual % Change After Peak Yr</t>
  </si>
  <si>
    <t>CO2 Budget 2018-2100  =3.5007 * (CO2OrigPPM * e ( log(1 + ET / CS) - (0.0019*CH4Emissions+0.0003* N2OEmissions -0.03)  /5.35)) - 1232.1</t>
  </si>
  <si>
    <t>CO2 Budget 2018-2100  = 3.5007 * (CO2OrigPPM * e ( log(1 + ET / CS) - Non-CO2RF /5.35)) - 1232.1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</si>
</sst>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"/>
    <numFmt numFmtId="166" formatCode="0.00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9" tint="0.79985961485641044"/>
        <bgColor theme="0" tint="-0.14993743705557422"/>
      </patternFill>
    </fill>
    <fill>
      <patternFill patternType="solid">
        <fgColor theme="9" tint="0.59999389629810485"/>
        <bgColor theme="0"/>
      </patternFill>
    </fill>
    <fill>
      <patternFill patternType="solid">
        <fgColor theme="8" tint="0.79995117038483843"/>
        <bgColor theme="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164" fontId="0" fillId="0" borderId="1" xfId="0" applyNumberFormat="1" applyBorder="1"/>
    <xf numFmtId="1" fontId="0" fillId="0" borderId="0" xfId="0" applyNumberFormat="1"/>
    <xf numFmtId="1" fontId="0" fillId="0" borderId="1" xfId="0" applyNumberFormat="1" applyBorder="1"/>
    <xf numFmtId="0" fontId="0" fillId="0" borderId="0" xfId="0" applyFill="1"/>
    <xf numFmtId="2" fontId="0" fillId="0" borderId="0" xfId="0" applyNumberFormat="1"/>
    <xf numFmtId="0" fontId="0" fillId="0" borderId="1" xfId="0" applyBorder="1"/>
    <xf numFmtId="0" fontId="0" fillId="0" borderId="1" xfId="0" applyFill="1" applyBorder="1"/>
    <xf numFmtId="2" fontId="0" fillId="0" borderId="1" xfId="0" applyNumberFormat="1" applyFill="1" applyBorder="1"/>
    <xf numFmtId="2" fontId="0" fillId="0" borderId="1" xfId="0" applyNumberFormat="1" applyBorder="1"/>
    <xf numFmtId="0" fontId="0" fillId="3" borderId="1" xfId="0" applyFill="1" applyBorder="1"/>
    <xf numFmtId="165" fontId="0" fillId="0" borderId="0" xfId="0" applyNumberFormat="1"/>
    <xf numFmtId="0" fontId="0" fillId="0" borderId="0" xfId="0" applyFill="1" applyBorder="1"/>
    <xf numFmtId="1" fontId="0" fillId="0" borderId="0" xfId="0" applyNumberFormat="1" applyFill="1" applyBorder="1"/>
    <xf numFmtId="166" fontId="0" fillId="0" borderId="1" xfId="0" applyNumberFormat="1" applyBorder="1"/>
    <xf numFmtId="164" fontId="1" fillId="3" borderId="1" xfId="0" applyNumberFormat="1" applyFont="1" applyFill="1" applyBorder="1"/>
    <xf numFmtId="164" fontId="0" fillId="0" borderId="0" xfId="0" applyNumberFormat="1"/>
    <xf numFmtId="1" fontId="0" fillId="0" borderId="1" xfId="0" applyNumberFormat="1" applyBorder="1" applyAlignment="1">
      <alignment wrapText="1"/>
    </xf>
    <xf numFmtId="0" fontId="0" fillId="3" borderId="0" xfId="0" applyFill="1"/>
    <xf numFmtId="0" fontId="0" fillId="0" borderId="0" xfId="0" applyBorder="1"/>
    <xf numFmtId="0" fontId="0" fillId="9" borderId="0" xfId="0" applyFill="1"/>
    <xf numFmtId="0" fontId="1" fillId="0" borderId="0" xfId="0" applyFont="1"/>
    <xf numFmtId="2" fontId="0" fillId="0" borderId="0" xfId="0" applyNumberFormat="1" applyFill="1" applyBorder="1" applyAlignment="1">
      <alignment horizontal="center"/>
    </xf>
    <xf numFmtId="2" fontId="0" fillId="5" borderId="1" xfId="0" applyNumberFormat="1" applyFill="1" applyBorder="1"/>
    <xf numFmtId="2" fontId="1" fillId="3" borderId="1" xfId="0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0" fontId="0" fillId="2" borderId="0" xfId="0" applyFill="1"/>
    <xf numFmtId="164" fontId="0" fillId="0" borderId="1" xfId="0" applyNumberFormat="1" applyFill="1" applyBorder="1"/>
    <xf numFmtId="166" fontId="0" fillId="0" borderId="0" xfId="0" applyNumberFormat="1"/>
    <xf numFmtId="0" fontId="0" fillId="13" borderId="1" xfId="0" applyFill="1" applyBorder="1"/>
    <xf numFmtId="0" fontId="0" fillId="4" borderId="1" xfId="0" applyFill="1" applyBorder="1"/>
    <xf numFmtId="0" fontId="0" fillId="11" borderId="1" xfId="0" applyFill="1" applyBorder="1"/>
    <xf numFmtId="0" fontId="3" fillId="0" borderId="0" xfId="0" applyFont="1"/>
    <xf numFmtId="1" fontId="0" fillId="7" borderId="1" xfId="0" applyNumberFormat="1" applyFill="1" applyBorder="1"/>
    <xf numFmtId="0" fontId="0" fillId="5" borderId="1" xfId="0" applyFill="1" applyBorder="1"/>
    <xf numFmtId="164" fontId="0" fillId="14" borderId="1" xfId="0" applyNumberFormat="1" applyFill="1" applyBorder="1"/>
    <xf numFmtId="164" fontId="1" fillId="6" borderId="1" xfId="0" applyNumberFormat="1" applyFont="1" applyFill="1" applyBorder="1"/>
    <xf numFmtId="1" fontId="0" fillId="14" borderId="1" xfId="0" applyNumberFormat="1" applyFill="1" applyBorder="1"/>
    <xf numFmtId="1" fontId="0" fillId="13" borderId="1" xfId="0" applyNumberFormat="1" applyFill="1" applyBorder="1"/>
    <xf numFmtId="0" fontId="0" fillId="13" borderId="0" xfId="0" applyFill="1"/>
    <xf numFmtId="164" fontId="0" fillId="13" borderId="1" xfId="0" applyNumberFormat="1" applyFill="1" applyBorder="1"/>
    <xf numFmtId="166" fontId="0" fillId="13" borderId="1" xfId="0" applyNumberFormat="1" applyFill="1" applyBorder="1"/>
    <xf numFmtId="1" fontId="0" fillId="0" borderId="1" xfId="0" applyNumberFormat="1" applyFill="1" applyBorder="1"/>
    <xf numFmtId="0" fontId="0" fillId="15" borderId="1" xfId="0" applyFill="1" applyBorder="1"/>
    <xf numFmtId="164" fontId="0" fillId="19" borderId="1" xfId="0" applyNumberFormat="1" applyFill="1" applyBorder="1"/>
    <xf numFmtId="0" fontId="3" fillId="15" borderId="1" xfId="0" applyFont="1" applyFill="1" applyBorder="1"/>
    <xf numFmtId="1" fontId="0" fillId="10" borderId="1" xfId="0" applyNumberFormat="1" applyFill="1" applyBorder="1"/>
    <xf numFmtId="1" fontId="0" fillId="23" borderId="1" xfId="0" applyNumberFormat="1" applyFill="1" applyBorder="1"/>
    <xf numFmtId="1" fontId="0" fillId="24" borderId="1" xfId="0" applyNumberFormat="1" applyFill="1" applyBorder="1"/>
    <xf numFmtId="164" fontId="1" fillId="9" borderId="1" xfId="0" applyNumberFormat="1" applyFont="1" applyFill="1" applyBorder="1" applyAlignment="1">
      <alignment horizontal="left"/>
    </xf>
    <xf numFmtId="0" fontId="1" fillId="9" borderId="1" xfId="0" applyFont="1" applyFill="1" applyBorder="1" applyAlignment="1">
      <alignment horizontal="left"/>
    </xf>
    <xf numFmtId="0" fontId="4" fillId="8" borderId="3" xfId="0" applyFont="1" applyFill="1" applyBorder="1" applyAlignment="1"/>
    <xf numFmtId="0" fontId="1" fillId="8" borderId="4" xfId="0" applyFont="1" applyFill="1" applyBorder="1" applyAlignment="1"/>
    <xf numFmtId="0" fontId="1" fillId="8" borderId="5" xfId="0" applyFont="1" applyFill="1" applyBorder="1" applyAlignment="1"/>
    <xf numFmtId="1" fontId="1" fillId="6" borderId="1" xfId="0" applyNumberFormat="1" applyFont="1" applyFill="1" applyBorder="1"/>
    <xf numFmtId="0" fontId="0" fillId="0" borderId="0" xfId="0" applyFill="1" applyAlignment="1"/>
    <xf numFmtId="0" fontId="0" fillId="14" borderId="1" xfId="0" applyFill="1" applyBorder="1"/>
    <xf numFmtId="0" fontId="0" fillId="0" borderId="0" xfId="0" applyFill="1" applyBorder="1" applyAlignment="1">
      <alignment horizontal="center"/>
    </xf>
    <xf numFmtId="2" fontId="0" fillId="5" borderId="0" xfId="0" applyNumberFormat="1" applyFill="1"/>
    <xf numFmtId="164" fontId="1" fillId="9" borderId="1" xfId="0" applyNumberFormat="1" applyFont="1" applyFill="1" applyBorder="1" applyAlignment="1">
      <alignment horizontal="left"/>
    </xf>
    <xf numFmtId="164" fontId="1" fillId="9" borderId="1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1" fillId="9" borderId="1" xfId="0" applyNumberFormat="1" applyFont="1" applyFill="1" applyBorder="1" applyAlignment="1">
      <alignment horizontal="left"/>
    </xf>
    <xf numFmtId="9" fontId="0" fillId="0" borderId="0" xfId="0" applyNumberFormat="1"/>
    <xf numFmtId="2" fontId="0" fillId="20" borderId="0" xfId="0" applyNumberFormat="1" applyFill="1"/>
    <xf numFmtId="164" fontId="0" fillId="20" borderId="0" xfId="0" applyNumberFormat="1" applyFill="1"/>
    <xf numFmtId="0" fontId="0" fillId="20" borderId="0" xfId="0" applyFill="1"/>
    <xf numFmtId="0" fontId="7" fillId="9" borderId="1" xfId="0" applyFont="1" applyFill="1" applyBorder="1" applyAlignment="1">
      <alignment horizontal="left"/>
    </xf>
    <xf numFmtId="0" fontId="0" fillId="0" borderId="0" xfId="0" applyAlignment="1">
      <alignment wrapText="1"/>
    </xf>
    <xf numFmtId="1" fontId="9" fillId="0" borderId="1" xfId="0" applyNumberFormat="1" applyFont="1" applyFill="1" applyBorder="1"/>
    <xf numFmtId="0" fontId="6" fillId="22" borderId="19" xfId="0" applyFont="1" applyFill="1" applyBorder="1"/>
    <xf numFmtId="0" fontId="6" fillId="0" borderId="17" xfId="0" applyFont="1" applyBorder="1" applyAlignment="1">
      <alignment horizontal="right"/>
    </xf>
    <xf numFmtId="0" fontId="8" fillId="0" borderId="0" xfId="0" applyFont="1"/>
    <xf numFmtId="0" fontId="0" fillId="0" borderId="0" xfId="0" applyAlignment="1"/>
    <xf numFmtId="0" fontId="1" fillId="9" borderId="1" xfId="0" applyFont="1" applyFill="1" applyBorder="1" applyAlignment="1">
      <alignment horizontal="left"/>
    </xf>
    <xf numFmtId="164" fontId="1" fillId="9" borderId="1" xfId="0" applyNumberFormat="1" applyFont="1" applyFill="1" applyBorder="1" applyAlignment="1">
      <alignment horizontal="left"/>
    </xf>
    <xf numFmtId="0" fontId="0" fillId="0" borderId="0" xfId="0" applyFont="1"/>
    <xf numFmtId="0" fontId="8" fillId="0" borderId="9" xfId="0" applyFont="1" applyBorder="1"/>
    <xf numFmtId="0" fontId="6" fillId="0" borderId="9" xfId="0" applyFont="1" applyFill="1" applyBorder="1" applyAlignment="1">
      <alignment vertical="top" wrapText="1"/>
    </xf>
    <xf numFmtId="0" fontId="0" fillId="22" borderId="19" xfId="0" applyFont="1" applyFill="1" applyBorder="1"/>
    <xf numFmtId="0" fontId="0" fillId="22" borderId="17" xfId="0" applyFont="1" applyFill="1" applyBorder="1"/>
    <xf numFmtId="0" fontId="0" fillId="0" borderId="19" xfId="0" applyFont="1" applyBorder="1"/>
    <xf numFmtId="0" fontId="0" fillId="0" borderId="17" xfId="0" applyFont="1" applyBorder="1"/>
    <xf numFmtId="0" fontId="1" fillId="12" borderId="1" xfId="0" applyFont="1" applyFill="1" applyBorder="1"/>
    <xf numFmtId="0" fontId="1" fillId="17" borderId="0" xfId="0" applyFont="1" applyFill="1" applyBorder="1" applyAlignment="1">
      <alignment horizontal="center"/>
    </xf>
    <xf numFmtId="164" fontId="0" fillId="14" borderId="0" xfId="0" applyNumberFormat="1" applyFill="1" applyBorder="1"/>
    <xf numFmtId="0" fontId="1" fillId="20" borderId="0" xfId="0" applyFont="1" applyFill="1" applyBorder="1" applyAlignment="1"/>
    <xf numFmtId="0" fontId="0" fillId="0" borderId="0" xfId="0" applyAlignment="1">
      <alignment wrapText="1"/>
    </xf>
    <xf numFmtId="0" fontId="1" fillId="9" borderId="1" xfId="0" applyFont="1" applyFill="1" applyBorder="1" applyAlignment="1">
      <alignment horizontal="left"/>
    </xf>
    <xf numFmtId="0" fontId="10" fillId="0" borderId="17" xfId="0" applyFont="1" applyBorder="1" applyAlignment="1">
      <alignment horizontal="right"/>
    </xf>
    <xf numFmtId="0" fontId="0" fillId="12" borderId="0" xfId="0" applyFont="1" applyFill="1"/>
    <xf numFmtId="0" fontId="0" fillId="15" borderId="0" xfId="0" applyFont="1" applyFill="1"/>
    <xf numFmtId="0" fontId="5" fillId="14" borderId="1" xfId="0" applyFont="1" applyFill="1" applyBorder="1"/>
    <xf numFmtId="0" fontId="3" fillId="14" borderId="1" xfId="0" applyFont="1" applyFill="1" applyBorder="1"/>
    <xf numFmtId="166" fontId="0" fillId="3" borderId="1" xfId="0" applyNumberFormat="1" applyFill="1" applyBorder="1"/>
    <xf numFmtId="166" fontId="0" fillId="15" borderId="1" xfId="0" applyNumberFormat="1" applyFill="1" applyBorder="1"/>
    <xf numFmtId="166" fontId="0" fillId="14" borderId="1" xfId="0" applyNumberFormat="1" applyFill="1" applyBorder="1"/>
    <xf numFmtId="166" fontId="0" fillId="27" borderId="1" xfId="0" applyNumberFormat="1" applyFill="1" applyBorder="1"/>
    <xf numFmtId="166" fontId="0" fillId="17" borderId="1" xfId="0" applyNumberFormat="1" applyFill="1" applyBorder="1"/>
    <xf numFmtId="166" fontId="0" fillId="28" borderId="1" xfId="0" applyNumberFormat="1" applyFill="1" applyBorder="1"/>
    <xf numFmtId="166" fontId="0" fillId="29" borderId="1" xfId="0" applyNumberFormat="1" applyFill="1" applyBorder="1"/>
    <xf numFmtId="0" fontId="0" fillId="15" borderId="0" xfId="0" applyFill="1" applyBorder="1" applyAlignment="1">
      <alignment wrapText="1"/>
    </xf>
    <xf numFmtId="0" fontId="5" fillId="15" borderId="1" xfId="0" applyFont="1" applyFill="1" applyBorder="1"/>
    <xf numFmtId="0" fontId="0" fillId="15" borderId="6" xfId="0" applyFill="1" applyBorder="1"/>
    <xf numFmtId="2" fontId="0" fillId="12" borderId="0" xfId="0" applyNumberFormat="1" applyFill="1"/>
    <xf numFmtId="1" fontId="0" fillId="12" borderId="0" xfId="0" applyNumberFormat="1" applyFill="1"/>
    <xf numFmtId="0" fontId="0" fillId="14" borderId="1" xfId="0" applyFill="1" applyBorder="1" applyAlignment="1">
      <alignment wrapText="1"/>
    </xf>
    <xf numFmtId="0" fontId="3" fillId="14" borderId="1" xfId="0" applyFont="1" applyFill="1" applyBorder="1" applyAlignment="1">
      <alignment wrapText="1"/>
    </xf>
    <xf numFmtId="0" fontId="1" fillId="14" borderId="1" xfId="0" applyFont="1" applyFill="1" applyBorder="1" applyAlignment="1">
      <alignment wrapText="1"/>
    </xf>
    <xf numFmtId="166" fontId="0" fillId="19" borderId="1" xfId="0" applyNumberFormat="1" applyFill="1" applyBorder="1"/>
    <xf numFmtId="0" fontId="0" fillId="12" borderId="1" xfId="0" applyFill="1" applyBorder="1" applyAlignment="1">
      <alignment wrapText="1"/>
    </xf>
    <xf numFmtId="0" fontId="3" fillId="12" borderId="1" xfId="0" applyFont="1" applyFill="1" applyBorder="1" applyAlignment="1">
      <alignment wrapText="1"/>
    </xf>
    <xf numFmtId="0" fontId="1" fillId="12" borderId="1" xfId="0" applyFont="1" applyFill="1" applyBorder="1" applyAlignment="1">
      <alignment wrapText="1"/>
    </xf>
    <xf numFmtId="0" fontId="1" fillId="15" borderId="1" xfId="0" applyFont="1" applyFill="1" applyBorder="1"/>
    <xf numFmtId="164" fontId="0" fillId="17" borderId="1" xfId="0" applyNumberFormat="1" applyFill="1" applyBorder="1"/>
    <xf numFmtId="0" fontId="0" fillId="3" borderId="1" xfId="0" applyFill="1" applyBorder="1" applyAlignment="1"/>
    <xf numFmtId="0" fontId="0" fillId="11" borderId="8" xfId="0" applyFill="1" applyBorder="1" applyAlignment="1">
      <alignment horizontal="center" wrapText="1"/>
    </xf>
    <xf numFmtId="3" fontId="0" fillId="13" borderId="1" xfId="0" applyNumberFormat="1" applyFill="1" applyBorder="1"/>
    <xf numFmtId="0" fontId="0" fillId="11" borderId="8" xfId="0" applyFill="1" applyBorder="1"/>
    <xf numFmtId="1" fontId="0" fillId="0" borderId="8" xfId="0" applyNumberFormat="1" applyBorder="1"/>
    <xf numFmtId="1" fontId="0" fillId="0" borderId="12" xfId="0" applyNumberFormat="1" applyBorder="1"/>
    <xf numFmtId="1" fontId="0" fillId="0" borderId="13" xfId="0" applyNumberFormat="1" applyBorder="1"/>
    <xf numFmtId="2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0" fontId="0" fillId="0" borderId="0" xfId="0" applyAlignment="1"/>
    <xf numFmtId="165" fontId="0" fillId="0" borderId="0" xfId="0" applyNumberFormat="1" applyAlignment="1"/>
    <xf numFmtId="165" fontId="0" fillId="14" borderId="0" xfId="0" applyNumberFormat="1" applyFont="1" applyFill="1" applyAlignment="1"/>
    <xf numFmtId="165" fontId="0" fillId="0" borderId="0" xfId="0" applyNumberFormat="1" applyFont="1" applyAlignment="1"/>
    <xf numFmtId="2" fontId="0" fillId="0" borderId="0" xfId="0" applyNumberFormat="1" applyAlignment="1"/>
    <xf numFmtId="0" fontId="0" fillId="25" borderId="0" xfId="0" applyFill="1" applyAlignment="1"/>
    <xf numFmtId="0" fontId="0" fillId="19" borderId="3" xfId="0" applyFill="1" applyBorder="1" applyAlignment="1"/>
    <xf numFmtId="0" fontId="0" fillId="19" borderId="5" xfId="0" applyFill="1" applyBorder="1" applyAlignment="1"/>
    <xf numFmtId="165" fontId="0" fillId="12" borderId="0" xfId="0" applyNumberFormat="1" applyFont="1" applyFill="1" applyAlignment="1"/>
    <xf numFmtId="165" fontId="0" fillId="15" borderId="0" xfId="0" applyNumberFormat="1" applyFont="1" applyFill="1" applyAlignment="1"/>
    <xf numFmtId="0" fontId="1" fillId="1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8" borderId="1" xfId="0" applyFill="1" applyBorder="1" applyAlignment="1"/>
    <xf numFmtId="0" fontId="1" fillId="9" borderId="3" xfId="0" applyFont="1" applyFill="1" applyBorder="1" applyAlignment="1"/>
    <xf numFmtId="0" fontId="1" fillId="9" borderId="4" xfId="0" applyFont="1" applyFill="1" applyBorder="1" applyAlignment="1"/>
    <xf numFmtId="0" fontId="1" fillId="9" borderId="5" xfId="0" applyFont="1" applyFill="1" applyBorder="1" applyAlignment="1"/>
    <xf numFmtId="0" fontId="7" fillId="9" borderId="3" xfId="0" applyFont="1" applyFill="1" applyBorder="1" applyAlignment="1">
      <alignment horizontal="left"/>
    </xf>
    <xf numFmtId="0" fontId="1" fillId="9" borderId="4" xfId="0" applyFont="1" applyFill="1" applyBorder="1" applyAlignment="1">
      <alignment horizontal="left"/>
    </xf>
    <xf numFmtId="0" fontId="1" fillId="9" borderId="5" xfId="0" applyFont="1" applyFill="1" applyBorder="1" applyAlignment="1">
      <alignment horizontal="left"/>
    </xf>
    <xf numFmtId="0" fontId="1" fillId="17" borderId="1" xfId="0" applyFont="1" applyFill="1" applyBorder="1" applyAlignment="1">
      <alignment horizontal="center"/>
    </xf>
    <xf numFmtId="0" fontId="1" fillId="16" borderId="7" xfId="0" applyFont="1" applyFill="1" applyBorder="1" applyAlignment="1">
      <alignment horizontal="center" vertical="center" wrapText="1"/>
    </xf>
    <xf numFmtId="0" fontId="1" fillId="16" borderId="6" xfId="0" applyFont="1" applyFill="1" applyBorder="1" applyAlignment="1">
      <alignment horizontal="center" vertical="center" wrapText="1"/>
    </xf>
    <xf numFmtId="0" fontId="1" fillId="16" borderId="8" xfId="0" applyFont="1" applyFill="1" applyBorder="1" applyAlignment="1">
      <alignment horizontal="center" vertical="center" wrapText="1"/>
    </xf>
    <xf numFmtId="0" fontId="0" fillId="8" borderId="10" xfId="0" applyFill="1" applyBorder="1" applyAlignment="1"/>
    <xf numFmtId="0" fontId="0" fillId="8" borderId="11" xfId="0" applyFill="1" applyBorder="1" applyAlignment="1"/>
    <xf numFmtId="0" fontId="0" fillId="8" borderId="14" xfId="0" applyFill="1" applyBorder="1" applyAlignment="1"/>
    <xf numFmtId="0" fontId="0" fillId="8" borderId="16" xfId="0" applyFill="1" applyBorder="1" applyAlignment="1"/>
    <xf numFmtId="0" fontId="0" fillId="8" borderId="12" xfId="0" applyFill="1" applyBorder="1" applyAlignment="1"/>
    <xf numFmtId="0" fontId="0" fillId="8" borderId="13" xfId="0" applyFill="1" applyBorder="1" applyAlignment="1"/>
    <xf numFmtId="164" fontId="1" fillId="9" borderId="3" xfId="0" applyNumberFormat="1" applyFont="1" applyFill="1" applyBorder="1" applyAlignment="1">
      <alignment horizontal="left"/>
    </xf>
    <xf numFmtId="164" fontId="1" fillId="9" borderId="4" xfId="0" applyNumberFormat="1" applyFont="1" applyFill="1" applyBorder="1" applyAlignment="1">
      <alignment horizontal="left"/>
    </xf>
    <xf numFmtId="164" fontId="1" fillId="9" borderId="5" xfId="0" applyNumberFormat="1" applyFont="1" applyFill="1" applyBorder="1" applyAlignment="1">
      <alignment horizontal="left"/>
    </xf>
    <xf numFmtId="0" fontId="1" fillId="17" borderId="3" xfId="0" applyFont="1" applyFill="1" applyBorder="1" applyAlignment="1">
      <alignment horizontal="center"/>
    </xf>
    <xf numFmtId="0" fontId="1" fillId="17" borderId="4" xfId="0" applyFont="1" applyFill="1" applyBorder="1" applyAlignment="1">
      <alignment horizontal="center"/>
    </xf>
    <xf numFmtId="0" fontId="1" fillId="17" borderId="5" xfId="0" applyFont="1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24" borderId="3" xfId="0" applyFill="1" applyBorder="1" applyAlignment="1">
      <alignment wrapText="1"/>
    </xf>
    <xf numFmtId="0" fontId="0" fillId="24" borderId="4" xfId="0" applyFill="1" applyBorder="1" applyAlignment="1">
      <alignment wrapText="1"/>
    </xf>
    <xf numFmtId="0" fontId="0" fillId="24" borderId="5" xfId="0" applyFill="1" applyBorder="1" applyAlignment="1">
      <alignment wrapText="1"/>
    </xf>
    <xf numFmtId="0" fontId="0" fillId="10" borderId="3" xfId="0" applyFill="1" applyBorder="1" applyAlignment="1">
      <alignment wrapText="1"/>
    </xf>
    <xf numFmtId="0" fontId="0" fillId="10" borderId="4" xfId="0" applyFill="1" applyBorder="1" applyAlignment="1">
      <alignment wrapText="1"/>
    </xf>
    <xf numFmtId="0" fontId="0" fillId="10" borderId="5" xfId="0" applyFill="1" applyBorder="1" applyAlignment="1">
      <alignment wrapText="1"/>
    </xf>
    <xf numFmtId="0" fontId="0" fillId="23" borderId="3" xfId="0" applyFill="1" applyBorder="1" applyAlignment="1">
      <alignment wrapText="1"/>
    </xf>
    <xf numFmtId="0" fontId="0" fillId="23" borderId="4" xfId="0" applyFill="1" applyBorder="1" applyAlignment="1">
      <alignment wrapText="1"/>
    </xf>
    <xf numFmtId="0" fontId="0" fillId="23" borderId="5" xfId="0" applyFill="1" applyBorder="1" applyAlignment="1">
      <alignment wrapText="1"/>
    </xf>
    <xf numFmtId="0" fontId="4" fillId="8" borderId="3" xfId="0" applyFont="1" applyFill="1" applyBorder="1" applyAlignment="1">
      <alignment wrapText="1"/>
    </xf>
    <xf numFmtId="0" fontId="1" fillId="8" borderId="4" xfId="0" applyFont="1" applyFill="1" applyBorder="1" applyAlignment="1">
      <alignment wrapText="1"/>
    </xf>
    <xf numFmtId="0" fontId="1" fillId="8" borderId="5" xfId="0" applyFont="1" applyFill="1" applyBorder="1" applyAlignment="1">
      <alignment wrapText="1"/>
    </xf>
    <xf numFmtId="0" fontId="0" fillId="7" borderId="3" xfId="0" applyFill="1" applyBorder="1" applyAlignment="1">
      <alignment wrapText="1"/>
    </xf>
    <xf numFmtId="0" fontId="0" fillId="7" borderId="4" xfId="0" applyFill="1" applyBorder="1" applyAlignment="1">
      <alignment wrapText="1"/>
    </xf>
    <xf numFmtId="0" fontId="0" fillId="7" borderId="5" xfId="0" applyFill="1" applyBorder="1" applyAlignment="1">
      <alignment wrapText="1"/>
    </xf>
    <xf numFmtId="0" fontId="1" fillId="9" borderId="1" xfId="0" applyFont="1" applyFill="1" applyBorder="1" applyAlignment="1"/>
    <xf numFmtId="0" fontId="0" fillId="0" borderId="1" xfId="0" applyBorder="1" applyAlignment="1"/>
    <xf numFmtId="0" fontId="1" fillId="16" borderId="7" xfId="0" applyFont="1" applyFill="1" applyBorder="1" applyAlignment="1">
      <alignment horizontal="right" vertical="center" wrapText="1"/>
    </xf>
    <xf numFmtId="0" fontId="1" fillId="16" borderId="6" xfId="0" applyFont="1" applyFill="1" applyBorder="1" applyAlignment="1">
      <alignment horizontal="right" vertical="center" wrapText="1"/>
    </xf>
    <xf numFmtId="0" fontId="1" fillId="16" borderId="8" xfId="0" applyFont="1" applyFill="1" applyBorder="1" applyAlignment="1">
      <alignment horizontal="right" vertical="center" wrapText="1"/>
    </xf>
    <xf numFmtId="0" fontId="0" fillId="18" borderId="3" xfId="0" applyFill="1" applyBorder="1" applyAlignment="1">
      <alignment horizontal="center"/>
    </xf>
    <xf numFmtId="0" fontId="0" fillId="18" borderId="4" xfId="0" applyFill="1" applyBorder="1" applyAlignment="1">
      <alignment horizontal="center"/>
    </xf>
    <xf numFmtId="0" fontId="0" fillId="18" borderId="5" xfId="0" applyFill="1" applyBorder="1" applyAlignment="1">
      <alignment horizontal="center"/>
    </xf>
    <xf numFmtId="0" fontId="0" fillId="8" borderId="3" xfId="0" applyFill="1" applyBorder="1" applyAlignment="1"/>
    <xf numFmtId="0" fontId="0" fillId="8" borderId="5" xfId="0" applyFill="1" applyBorder="1" applyAlignment="1"/>
    <xf numFmtId="0" fontId="1" fillId="25" borderId="3" xfId="0" applyFont="1" applyFill="1" applyBorder="1" applyAlignment="1">
      <alignment horizontal="center"/>
    </xf>
    <xf numFmtId="0" fontId="1" fillId="25" borderId="4" xfId="0" applyFont="1" applyFill="1" applyBorder="1" applyAlignment="1">
      <alignment horizontal="center"/>
    </xf>
    <xf numFmtId="0" fontId="1" fillId="25" borderId="5" xfId="0" applyFont="1" applyFill="1" applyBorder="1" applyAlignment="1">
      <alignment horizontal="center"/>
    </xf>
    <xf numFmtId="0" fontId="3" fillId="3" borderId="3" xfId="0" applyFont="1" applyFill="1" applyBorder="1" applyAlignment="1"/>
    <xf numFmtId="0" fontId="0" fillId="3" borderId="4" xfId="0" applyFill="1" applyBorder="1" applyAlignment="1"/>
    <xf numFmtId="0" fontId="0" fillId="3" borderId="5" xfId="0" applyFill="1" applyBorder="1" applyAlignment="1"/>
    <xf numFmtId="0" fontId="1" fillId="25" borderId="3" xfId="0" applyFont="1" applyFill="1" applyBorder="1" applyAlignment="1">
      <alignment horizontal="center" wrapText="1"/>
    </xf>
    <xf numFmtId="0" fontId="1" fillId="25" borderId="4" xfId="0" applyFont="1" applyFill="1" applyBorder="1" applyAlignment="1">
      <alignment horizontal="center" wrapText="1"/>
    </xf>
    <xf numFmtId="0" fontId="1" fillId="25" borderId="5" xfId="0" applyFont="1" applyFill="1" applyBorder="1" applyAlignment="1">
      <alignment horizontal="center" wrapText="1"/>
    </xf>
    <xf numFmtId="0" fontId="0" fillId="26" borderId="20" xfId="0" applyFont="1" applyFill="1" applyBorder="1"/>
    <xf numFmtId="0" fontId="0" fillId="26" borderId="21" xfId="0" applyFont="1" applyFill="1" applyBorder="1"/>
    <xf numFmtId="0" fontId="0" fillId="26" borderId="18" xfId="0" applyFont="1" applyFill="1" applyBorder="1"/>
    <xf numFmtId="0" fontId="1" fillId="10" borderId="1" xfId="0" applyFont="1" applyFill="1" applyBorder="1" applyAlignment="1"/>
    <xf numFmtId="0" fontId="6" fillId="26" borderId="20" xfId="0" applyFont="1" applyFill="1" applyBorder="1" applyAlignment="1">
      <alignment horizontal="center"/>
    </xf>
    <xf numFmtId="0" fontId="6" fillId="26" borderId="21" xfId="0" applyFont="1" applyFill="1" applyBorder="1" applyAlignment="1">
      <alignment horizontal="center"/>
    </xf>
    <xf numFmtId="0" fontId="6" fillId="26" borderId="1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14" xfId="0" applyBorder="1" applyAlignment="1">
      <alignment wrapText="1"/>
    </xf>
    <xf numFmtId="0" fontId="1" fillId="17" borderId="10" xfId="0" applyFont="1" applyFill="1" applyBorder="1" applyAlignment="1">
      <alignment horizontal="center"/>
    </xf>
    <xf numFmtId="0" fontId="0" fillId="0" borderId="2" xfId="0" applyBorder="1" applyAlignment="1"/>
    <xf numFmtId="0" fontId="1" fillId="20" borderId="1" xfId="0" applyFont="1" applyFill="1" applyBorder="1" applyAlignment="1">
      <alignment horizontal="center"/>
    </xf>
    <xf numFmtId="0" fontId="1" fillId="20" borderId="1" xfId="0" applyFont="1" applyFill="1" applyBorder="1" applyAlignment="1"/>
    <xf numFmtId="0" fontId="1" fillId="9" borderId="3" xfId="0" applyFont="1" applyFill="1" applyBorder="1" applyAlignment="1">
      <alignment horizontal="right"/>
    </xf>
    <xf numFmtId="0" fontId="1" fillId="9" borderId="4" xfId="0" applyFont="1" applyFill="1" applyBorder="1" applyAlignment="1">
      <alignment horizontal="right"/>
    </xf>
    <xf numFmtId="0" fontId="1" fillId="9" borderId="5" xfId="0" applyFont="1" applyFill="1" applyBorder="1" applyAlignment="1">
      <alignment horizontal="right"/>
    </xf>
    <xf numFmtId="0" fontId="1" fillId="9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18" borderId="3" xfId="0" applyFill="1" applyBorder="1" applyAlignment="1">
      <alignment horizontal="left"/>
    </xf>
    <xf numFmtId="0" fontId="0" fillId="18" borderId="4" xfId="0" applyFill="1" applyBorder="1" applyAlignment="1">
      <alignment horizontal="left"/>
    </xf>
    <xf numFmtId="0" fontId="0" fillId="18" borderId="5" xfId="0" applyFill="1" applyBorder="1" applyAlignment="1">
      <alignment horizontal="left"/>
    </xf>
    <xf numFmtId="164" fontId="1" fillId="9" borderId="1" xfId="0" applyNumberFormat="1" applyFont="1" applyFill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1" fillId="17" borderId="3" xfId="0" applyFont="1" applyFill="1" applyBorder="1" applyAlignment="1">
      <alignment horizontal="left"/>
    </xf>
    <xf numFmtId="0" fontId="1" fillId="17" borderId="4" xfId="0" applyFont="1" applyFill="1" applyBorder="1" applyAlignment="1">
      <alignment horizontal="left"/>
    </xf>
    <xf numFmtId="0" fontId="1" fillId="17" borderId="5" xfId="0" applyFont="1" applyFill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9" borderId="1" xfId="0" applyFill="1" applyBorder="1" applyAlignment="1"/>
    <xf numFmtId="0" fontId="1" fillId="21" borderId="10" xfId="0" applyFont="1" applyFill="1" applyBorder="1" applyAlignment="1">
      <alignment horizontal="center" vertical="center" wrapText="1"/>
    </xf>
    <xf numFmtId="0" fontId="1" fillId="21" borderId="11" xfId="0" applyFont="1" applyFill="1" applyBorder="1" applyAlignment="1">
      <alignment horizontal="center" vertical="center" wrapText="1"/>
    </xf>
    <xf numFmtId="0" fontId="1" fillId="21" borderId="14" xfId="0" applyFont="1" applyFill="1" applyBorder="1" applyAlignment="1">
      <alignment horizontal="center" vertical="center" wrapText="1"/>
    </xf>
    <xf numFmtId="0" fontId="1" fillId="21" borderId="16" xfId="0" applyFont="1" applyFill="1" applyBorder="1" applyAlignment="1">
      <alignment horizontal="center" vertical="center" wrapText="1"/>
    </xf>
    <xf numFmtId="0" fontId="1" fillId="21" borderId="12" xfId="0" applyFont="1" applyFill="1" applyBorder="1" applyAlignment="1">
      <alignment horizontal="center" vertical="center" wrapText="1"/>
    </xf>
    <xf numFmtId="0" fontId="1" fillId="21" borderId="13" xfId="0" applyFont="1" applyFill="1" applyBorder="1" applyAlignment="1">
      <alignment horizontal="center" vertical="center" wrapText="1"/>
    </xf>
    <xf numFmtId="166" fontId="0" fillId="9" borderId="1" xfId="0" applyNumberFormat="1" applyFill="1" applyBorder="1" applyAlignment="1"/>
    <xf numFmtId="0" fontId="0" fillId="10" borderId="3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1" borderId="7" xfId="0" applyFill="1" applyBorder="1" applyAlignment="1">
      <alignment horizontal="center" wrapText="1"/>
    </xf>
    <xf numFmtId="0" fontId="0" fillId="11" borderId="6" xfId="0" applyFill="1" applyBorder="1" applyAlignment="1">
      <alignment horizontal="center" wrapText="1"/>
    </xf>
    <xf numFmtId="0" fontId="0" fillId="11" borderId="8" xfId="0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/>
    <xf numFmtId="0" fontId="0" fillId="0" borderId="15" xfId="0" applyBorder="1" applyAlignment="1"/>
    <xf numFmtId="166" fontId="0" fillId="9" borderId="3" xfId="0" applyNumberFormat="1" applyFill="1" applyBorder="1" applyAlignment="1"/>
    <xf numFmtId="0" fontId="0" fillId="9" borderId="3" xfId="0" applyFill="1" applyBorder="1" applyAlignment="1"/>
    <xf numFmtId="0" fontId="0" fillId="9" borderId="4" xfId="0" applyFill="1" applyBorder="1" applyAlignment="1"/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9" borderId="2" xfId="0" applyFill="1" applyBorder="1" applyAlignment="1"/>
    <xf numFmtId="0" fontId="0" fillId="11" borderId="1" xfId="0" applyFill="1" applyBorder="1" applyAlignment="1">
      <alignment horizontal="center" wrapText="1"/>
    </xf>
    <xf numFmtId="0" fontId="0" fillId="13" borderId="1" xfId="0" applyFill="1" applyBorder="1" applyAlignment="1">
      <alignment wrapText="1"/>
    </xf>
    <xf numFmtId="0" fontId="1" fillId="3" borderId="12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14" xfId="0" applyFont="1" applyFill="1" applyBorder="1" applyAlignment="1"/>
    <xf numFmtId="0" fontId="0" fillId="3" borderId="0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Maximum</a:t>
            </a:r>
            <a:r>
              <a:rPr lang="en-US" baseline="0"/>
              <a:t> Allowable </a:t>
            </a:r>
            <a:r>
              <a:rPr lang="en-US"/>
              <a:t>Non-CO2</a:t>
            </a:r>
            <a:r>
              <a:rPr lang="en-US" baseline="0"/>
              <a:t> Radiative Forcing for Various Climate Senstivities for Carbon Budgets</a:t>
            </a:r>
            <a:endParaRPr lang="en-US"/>
          </a:p>
        </c:rich>
      </c:tx>
    </c:title>
    <c:plotArea>
      <c:layout/>
      <c:lineChart>
        <c:grouping val="standard"/>
        <c:ser>
          <c:idx val="1"/>
          <c:order val="0"/>
          <c:tx>
            <c:v>181 GTC - 1.5 C 50%</c:v>
          </c:tx>
          <c:marker>
            <c:symbol val="none"/>
          </c:marker>
          <c:cat>
            <c:numRef>
              <c:f>BudgetForCTN!$F$180:$M$180</c:f>
              <c:numCache>
                <c:formatCode>General</c:formatCode>
                <c:ptCount val="8"/>
                <c:pt idx="0">
                  <c:v>2.4</c:v>
                </c:pt>
                <c:pt idx="1">
                  <c:v>2.6</c:v>
                </c:pt>
                <c:pt idx="2">
                  <c:v>2.8000000000000003</c:v>
                </c:pt>
                <c:pt idx="3">
                  <c:v>3.0000000000000004</c:v>
                </c:pt>
                <c:pt idx="4">
                  <c:v>3.2000000000000006</c:v>
                </c:pt>
                <c:pt idx="5">
                  <c:v>3.4000000000000008</c:v>
                </c:pt>
                <c:pt idx="6">
                  <c:v>3.600000000000001</c:v>
                </c:pt>
                <c:pt idx="7">
                  <c:v>3.8000000000000012</c:v>
                </c:pt>
              </c:numCache>
            </c:numRef>
          </c:cat>
          <c:val>
            <c:numRef>
              <c:f>BudgetForCTN!$F$181:$M$181</c:f>
              <c:numCache>
                <c:formatCode>General</c:formatCode>
                <c:ptCount val="8"/>
                <c:pt idx="0">
                  <c:v>0.60113103760668163</c:v>
                </c:pt>
                <c:pt idx="1">
                  <c:v>0.4404583016276995</c:v>
                </c:pt>
                <c:pt idx="2">
                  <c:v>0.29879071269779955</c:v>
                </c:pt>
                <c:pt idx="3">
                  <c:v>0.90734449433393549</c:v>
                </c:pt>
                <c:pt idx="4">
                  <c:v>6.0266812344858645E-2</c:v>
                </c:pt>
                <c:pt idx="5">
                  <c:v>-4.1125988630029697E-2</c:v>
                </c:pt>
                <c:pt idx="6">
                  <c:v>-0.13289496249046406</c:v>
                </c:pt>
                <c:pt idx="7">
                  <c:v>-0.2163599938577303</c:v>
                </c:pt>
              </c:numCache>
            </c:numRef>
          </c:val>
        </c:ser>
        <c:ser>
          <c:idx val="2"/>
          <c:order val="1"/>
          <c:tx>
            <c:v>138 GTC -1.5 C 66%</c:v>
          </c:tx>
          <c:marker>
            <c:symbol val="none"/>
          </c:marker>
          <c:cat>
            <c:numRef>
              <c:f>BudgetForCTN!$F$180:$M$180</c:f>
              <c:numCache>
                <c:formatCode>General</c:formatCode>
                <c:ptCount val="8"/>
                <c:pt idx="0">
                  <c:v>2.4</c:v>
                </c:pt>
                <c:pt idx="1">
                  <c:v>2.6</c:v>
                </c:pt>
                <c:pt idx="2">
                  <c:v>2.8000000000000003</c:v>
                </c:pt>
                <c:pt idx="3">
                  <c:v>3.0000000000000004</c:v>
                </c:pt>
                <c:pt idx="4">
                  <c:v>3.2000000000000006</c:v>
                </c:pt>
                <c:pt idx="5">
                  <c:v>3.4000000000000008</c:v>
                </c:pt>
                <c:pt idx="6">
                  <c:v>3.600000000000001</c:v>
                </c:pt>
                <c:pt idx="7">
                  <c:v>3.8000000000000012</c:v>
                </c:pt>
              </c:numCache>
            </c:numRef>
          </c:cat>
          <c:val>
            <c:numRef>
              <c:f>BudgetForCTN!$F$182:$M$182</c:f>
              <c:numCache>
                <c:formatCode>General</c:formatCode>
                <c:ptCount val="8"/>
                <c:pt idx="0">
                  <c:v>0.7690345715657716</c:v>
                </c:pt>
                <c:pt idx="1">
                  <c:v>0.60836183558678947</c:v>
                </c:pt>
                <c:pt idx="2">
                  <c:v>0.46669424665688952</c:v>
                </c:pt>
                <c:pt idx="3">
                  <c:v>0.34080608551235159</c:v>
                </c:pt>
                <c:pt idx="4">
                  <c:v>0.22817034630394861</c:v>
                </c:pt>
                <c:pt idx="5">
                  <c:v>0.12677754532906027</c:v>
                </c:pt>
                <c:pt idx="6">
                  <c:v>3.5008571468625904E-2</c:v>
                </c:pt>
                <c:pt idx="7">
                  <c:v>-4.8456459898640336E-2</c:v>
                </c:pt>
              </c:numCache>
            </c:numRef>
          </c:val>
        </c:ser>
        <c:ser>
          <c:idx val="3"/>
          <c:order val="2"/>
          <c:tx>
            <c:v>432 GTC -2.0 C 50%</c:v>
          </c:tx>
          <c:marker>
            <c:symbol val="none"/>
          </c:marker>
          <c:cat>
            <c:numRef>
              <c:f>BudgetForCTN!$F$180:$M$180</c:f>
              <c:numCache>
                <c:formatCode>General</c:formatCode>
                <c:ptCount val="8"/>
                <c:pt idx="0">
                  <c:v>2.4</c:v>
                </c:pt>
                <c:pt idx="1">
                  <c:v>2.6</c:v>
                </c:pt>
                <c:pt idx="2">
                  <c:v>2.8000000000000003</c:v>
                </c:pt>
                <c:pt idx="3">
                  <c:v>3.0000000000000004</c:v>
                </c:pt>
                <c:pt idx="4">
                  <c:v>3.2000000000000006</c:v>
                </c:pt>
                <c:pt idx="5">
                  <c:v>3.4000000000000008</c:v>
                </c:pt>
                <c:pt idx="6">
                  <c:v>3.600000000000001</c:v>
                </c:pt>
                <c:pt idx="7">
                  <c:v>3.8000000000000012</c:v>
                </c:pt>
              </c:numCache>
            </c:numRef>
          </c:cat>
          <c:val>
            <c:numRef>
              <c:f>BudgetForCTN!$F$183:$M$183</c:f>
              <c:numCache>
                <c:formatCode>General</c:formatCode>
                <c:ptCount val="8"/>
                <c:pt idx="0">
                  <c:v>0.37163225981399473</c:v>
                </c:pt>
                <c:pt idx="1">
                  <c:v>0.18122070351453567</c:v>
                </c:pt>
                <c:pt idx="2">
                  <c:v>1.243698963268125E-2</c:v>
                </c:pt>
                <c:pt idx="3">
                  <c:v>-0.13827720213914363</c:v>
                </c:pt>
                <c:pt idx="4">
                  <c:v>-0.27372747485509397</c:v>
                </c:pt>
                <c:pt idx="5">
                  <c:v>-0.39615844686478896</c:v>
                </c:pt>
                <c:pt idx="6">
                  <c:v>-0.50738906459433419</c:v>
                </c:pt>
                <c:pt idx="7">
                  <c:v>-0.60891013740001432</c:v>
                </c:pt>
              </c:numCache>
            </c:numRef>
          </c:val>
        </c:ser>
        <c:ser>
          <c:idx val="4"/>
          <c:order val="3"/>
          <c:tx>
            <c:v>342 GTC -2.0 C 66%</c:v>
          </c:tx>
          <c:marker>
            <c:symbol val="none"/>
          </c:marker>
          <c:cat>
            <c:numRef>
              <c:f>BudgetForCTN!$F$180:$M$180</c:f>
              <c:numCache>
                <c:formatCode>General</c:formatCode>
                <c:ptCount val="8"/>
                <c:pt idx="0">
                  <c:v>2.4</c:v>
                </c:pt>
                <c:pt idx="1">
                  <c:v>2.6</c:v>
                </c:pt>
                <c:pt idx="2">
                  <c:v>2.8000000000000003</c:v>
                </c:pt>
                <c:pt idx="3">
                  <c:v>3.0000000000000004</c:v>
                </c:pt>
                <c:pt idx="4">
                  <c:v>3.2000000000000006</c:v>
                </c:pt>
                <c:pt idx="5">
                  <c:v>3.4000000000000008</c:v>
                </c:pt>
                <c:pt idx="6">
                  <c:v>3.600000000000001</c:v>
                </c:pt>
                <c:pt idx="7">
                  <c:v>3.8000000000000012</c:v>
                </c:pt>
              </c:numCache>
            </c:numRef>
          </c:cat>
          <c:val>
            <c:numRef>
              <c:f>BudgetForCTN!$F$184:$M$184</c:f>
              <c:numCache>
                <c:formatCode>General</c:formatCode>
                <c:ptCount val="8"/>
                <c:pt idx="0">
                  <c:v>0.66925260314551993</c:v>
                </c:pt>
                <c:pt idx="1">
                  <c:v>0.47884104684606088</c:v>
                </c:pt>
                <c:pt idx="2">
                  <c:v>0.31005733296420646</c:v>
                </c:pt>
                <c:pt idx="3">
                  <c:v>0.15934314119238158</c:v>
                </c:pt>
                <c:pt idx="4">
                  <c:v>2.3892868476431239E-2</c:v>
                </c:pt>
                <c:pt idx="5">
                  <c:v>-9.8538103533263754E-2</c:v>
                </c:pt>
                <c:pt idx="6">
                  <c:v>-0.20976872126280899</c:v>
                </c:pt>
                <c:pt idx="7">
                  <c:v>-0.31128979406848911</c:v>
                </c:pt>
              </c:numCache>
            </c:numRef>
          </c:val>
        </c:ser>
        <c:marker val="1"/>
        <c:axId val="159643520"/>
        <c:axId val="159649792"/>
      </c:lineChart>
      <c:catAx>
        <c:axId val="1596435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Climate Sensitivity</a:t>
                </a:r>
              </a:p>
            </c:rich>
          </c:tx>
        </c:title>
        <c:numFmt formatCode="General" sourceLinked="1"/>
        <c:tickLblPos val="nextTo"/>
        <c:crossAx val="159649792"/>
        <c:crosses val="autoZero"/>
        <c:auto val="1"/>
        <c:lblAlgn val="ctr"/>
        <c:lblOffset val="100"/>
      </c:catAx>
      <c:valAx>
        <c:axId val="159649792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Non-CO2 Radiative Forcing</a:t>
                </a:r>
              </a:p>
            </c:rich>
          </c:tx>
        </c:title>
        <c:numFmt formatCode="General" sourceLinked="1"/>
        <c:tickLblPos val="nextTo"/>
        <c:crossAx val="15964352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Maximum</a:t>
            </a:r>
            <a:r>
              <a:rPr lang="en-US" baseline="0"/>
              <a:t> Allowable </a:t>
            </a:r>
            <a:r>
              <a:rPr lang="en-US"/>
              <a:t>Non-CO2</a:t>
            </a:r>
            <a:r>
              <a:rPr lang="en-US" baseline="0"/>
              <a:t> Radiative Forcing for Various Climate Senstivities for 1.5 C Carbon Budgets</a:t>
            </a:r>
            <a:endParaRPr lang="en-US"/>
          </a:p>
        </c:rich>
      </c:tx>
    </c:title>
    <c:plotArea>
      <c:layout/>
      <c:lineChart>
        <c:grouping val="standard"/>
        <c:ser>
          <c:idx val="1"/>
          <c:order val="0"/>
          <c:tx>
            <c:v>0 GTC</c:v>
          </c:tx>
          <c:marker>
            <c:symbol val="none"/>
          </c:marker>
          <c:cat>
            <c:numRef>
              <c:f>BudgetForCTN!$F$208:$R$208</c:f>
              <c:numCache>
                <c:formatCode>General</c:formatCode>
                <c:ptCount val="13"/>
                <c:pt idx="0">
                  <c:v>2.4</c:v>
                </c:pt>
                <c:pt idx="1">
                  <c:v>2.6</c:v>
                </c:pt>
                <c:pt idx="2">
                  <c:v>2.8000000000000003</c:v>
                </c:pt>
                <c:pt idx="3">
                  <c:v>3.0000000000000004</c:v>
                </c:pt>
                <c:pt idx="4">
                  <c:v>3.2000000000000006</c:v>
                </c:pt>
                <c:pt idx="5">
                  <c:v>3.4000000000000008</c:v>
                </c:pt>
                <c:pt idx="6">
                  <c:v>3.600000000000001</c:v>
                </c:pt>
                <c:pt idx="7">
                  <c:v>3.8000000000000012</c:v>
                </c:pt>
                <c:pt idx="8">
                  <c:v>4.0000000000000009</c:v>
                </c:pt>
                <c:pt idx="9">
                  <c:v>4.2000000000000011</c:v>
                </c:pt>
                <c:pt idx="10">
                  <c:v>4.4000000000000012</c:v>
                </c:pt>
                <c:pt idx="11">
                  <c:v>4.6000000000000014</c:v>
                </c:pt>
                <c:pt idx="12">
                  <c:v>4.8000000000000016</c:v>
                </c:pt>
              </c:numCache>
            </c:numRef>
          </c:cat>
          <c:val>
            <c:numRef>
              <c:f>BudgetForCTN!$F$209:$R$209</c:f>
              <c:numCache>
                <c:formatCode>General</c:formatCode>
                <c:ptCount val="13"/>
                <c:pt idx="0">
                  <c:v>1.1857118768040837</c:v>
                </c:pt>
                <c:pt idx="1">
                  <c:v>1.0250391408251016</c:v>
                </c:pt>
                <c:pt idx="2">
                  <c:v>0.88337155189520167</c:v>
                </c:pt>
                <c:pt idx="3">
                  <c:v>0.75748339075066373</c:v>
                </c:pt>
                <c:pt idx="4">
                  <c:v>0.64484765154226076</c:v>
                </c:pt>
                <c:pt idx="5">
                  <c:v>0.54345485056737242</c:v>
                </c:pt>
                <c:pt idx="6">
                  <c:v>0.45168587670693805</c:v>
                </c:pt>
                <c:pt idx="7">
                  <c:v>0.36822084533967181</c:v>
                </c:pt>
                <c:pt idx="8">
                  <c:v>0.29197252385614436</c:v>
                </c:pt>
                <c:pt idx="9">
                  <c:v>0.22203688747080652</c:v>
                </c:pt>
                <c:pt idx="10">
                  <c:v>0.15765584580488579</c:v>
                </c:pt>
                <c:pt idx="11">
                  <c:v>9.8188764482540769E-2</c:v>
                </c:pt>
                <c:pt idx="12">
                  <c:v>4.3090440209467618E-2</c:v>
                </c:pt>
              </c:numCache>
            </c:numRef>
          </c:val>
        </c:ser>
        <c:ser>
          <c:idx val="2"/>
          <c:order val="1"/>
          <c:tx>
            <c:v>50 GTC</c:v>
          </c:tx>
          <c:marker>
            <c:symbol val="none"/>
          </c:marker>
          <c:cat>
            <c:numRef>
              <c:f>BudgetForCTN!$F$208:$R$208</c:f>
              <c:numCache>
                <c:formatCode>General</c:formatCode>
                <c:ptCount val="13"/>
                <c:pt idx="0">
                  <c:v>2.4</c:v>
                </c:pt>
                <c:pt idx="1">
                  <c:v>2.6</c:v>
                </c:pt>
                <c:pt idx="2">
                  <c:v>2.8000000000000003</c:v>
                </c:pt>
                <c:pt idx="3">
                  <c:v>3.0000000000000004</c:v>
                </c:pt>
                <c:pt idx="4">
                  <c:v>3.2000000000000006</c:v>
                </c:pt>
                <c:pt idx="5">
                  <c:v>3.4000000000000008</c:v>
                </c:pt>
                <c:pt idx="6">
                  <c:v>3.600000000000001</c:v>
                </c:pt>
                <c:pt idx="7">
                  <c:v>3.8000000000000012</c:v>
                </c:pt>
                <c:pt idx="8">
                  <c:v>4.0000000000000009</c:v>
                </c:pt>
                <c:pt idx="9">
                  <c:v>4.2000000000000011</c:v>
                </c:pt>
                <c:pt idx="10">
                  <c:v>4.4000000000000012</c:v>
                </c:pt>
                <c:pt idx="11">
                  <c:v>4.6000000000000014</c:v>
                </c:pt>
                <c:pt idx="12">
                  <c:v>4.8000000000000016</c:v>
                </c:pt>
              </c:numCache>
            </c:numRef>
          </c:cat>
          <c:val>
            <c:numRef>
              <c:f>BudgetForCTN!$F$210:$R$210</c:f>
              <c:numCache>
                <c:formatCode>General</c:formatCode>
                <c:ptCount val="13"/>
                <c:pt idx="0">
                  <c:v>0.97865423377262584</c:v>
                </c:pt>
                <c:pt idx="1">
                  <c:v>0.81798149779364371</c:v>
                </c:pt>
                <c:pt idx="2">
                  <c:v>0.67631390886374376</c:v>
                </c:pt>
                <c:pt idx="3">
                  <c:v>0.55042574771920583</c:v>
                </c:pt>
                <c:pt idx="4">
                  <c:v>0.43779000851080285</c:v>
                </c:pt>
                <c:pt idx="5">
                  <c:v>0.33639720753591451</c:v>
                </c:pt>
                <c:pt idx="6">
                  <c:v>0.24462823367548014</c:v>
                </c:pt>
                <c:pt idx="7">
                  <c:v>0.1611632023082139</c:v>
                </c:pt>
                <c:pt idx="8">
                  <c:v>8.4914880824686456E-2</c:v>
                </c:pt>
                <c:pt idx="9">
                  <c:v>1.4979244439348616E-2</c:v>
                </c:pt>
                <c:pt idx="10">
                  <c:v>-4.9401797226572119E-2</c:v>
                </c:pt>
                <c:pt idx="11">
                  <c:v>-0.10886887854891714</c:v>
                </c:pt>
                <c:pt idx="12">
                  <c:v>-0.16396720282199029</c:v>
                </c:pt>
              </c:numCache>
            </c:numRef>
          </c:val>
        </c:ser>
        <c:ser>
          <c:idx val="3"/>
          <c:order val="2"/>
          <c:tx>
            <c:v>100 GTC</c:v>
          </c:tx>
          <c:marker>
            <c:symbol val="none"/>
          </c:marker>
          <c:cat>
            <c:numRef>
              <c:f>BudgetForCTN!$F$208:$R$208</c:f>
              <c:numCache>
                <c:formatCode>General</c:formatCode>
                <c:ptCount val="13"/>
                <c:pt idx="0">
                  <c:v>2.4</c:v>
                </c:pt>
                <c:pt idx="1">
                  <c:v>2.6</c:v>
                </c:pt>
                <c:pt idx="2">
                  <c:v>2.8000000000000003</c:v>
                </c:pt>
                <c:pt idx="3">
                  <c:v>3.0000000000000004</c:v>
                </c:pt>
                <c:pt idx="4">
                  <c:v>3.2000000000000006</c:v>
                </c:pt>
                <c:pt idx="5">
                  <c:v>3.4000000000000008</c:v>
                </c:pt>
                <c:pt idx="6">
                  <c:v>3.600000000000001</c:v>
                </c:pt>
                <c:pt idx="7">
                  <c:v>3.8000000000000012</c:v>
                </c:pt>
                <c:pt idx="8">
                  <c:v>4.0000000000000009</c:v>
                </c:pt>
                <c:pt idx="9">
                  <c:v>4.2000000000000011</c:v>
                </c:pt>
                <c:pt idx="10">
                  <c:v>4.4000000000000012</c:v>
                </c:pt>
                <c:pt idx="11">
                  <c:v>4.6000000000000014</c:v>
                </c:pt>
                <c:pt idx="12">
                  <c:v>4.8000000000000016</c:v>
                </c:pt>
              </c:numCache>
            </c:numRef>
          </c:cat>
          <c:val>
            <c:numRef>
              <c:f>BudgetForCTN!$F$211:$R$211</c:f>
              <c:numCache>
                <c:formatCode>General</c:formatCode>
                <c:ptCount val="13"/>
                <c:pt idx="0">
                  <c:v>0.77931251355983044</c:v>
                </c:pt>
                <c:pt idx="1">
                  <c:v>0.61863977758084832</c:v>
                </c:pt>
                <c:pt idx="2">
                  <c:v>0.47697218865094837</c:v>
                </c:pt>
                <c:pt idx="3">
                  <c:v>0.35108402750641043</c:v>
                </c:pt>
                <c:pt idx="4">
                  <c:v>0.23844828829800746</c:v>
                </c:pt>
                <c:pt idx="5">
                  <c:v>0.13705548732311912</c:v>
                </c:pt>
                <c:pt idx="6">
                  <c:v>4.5286513462684752E-2</c:v>
                </c:pt>
                <c:pt idx="7">
                  <c:v>-3.8178517904581488E-2</c:v>
                </c:pt>
                <c:pt idx="8">
                  <c:v>-0.11442683938810894</c:v>
                </c:pt>
                <c:pt idx="9">
                  <c:v>-0.18436247577344678</c:v>
                </c:pt>
                <c:pt idx="10">
                  <c:v>-0.24874351743936751</c:v>
                </c:pt>
                <c:pt idx="11">
                  <c:v>-0.30821059876171253</c:v>
                </c:pt>
                <c:pt idx="12">
                  <c:v>-0.36330892303478568</c:v>
                </c:pt>
              </c:numCache>
            </c:numRef>
          </c:val>
        </c:ser>
        <c:ser>
          <c:idx val="4"/>
          <c:order val="3"/>
          <c:tx>
            <c:v>150 GTC</c:v>
          </c:tx>
          <c:marker>
            <c:symbol val="none"/>
          </c:marker>
          <c:cat>
            <c:numRef>
              <c:f>BudgetForCTN!$F$208:$R$208</c:f>
              <c:numCache>
                <c:formatCode>General</c:formatCode>
                <c:ptCount val="13"/>
                <c:pt idx="0">
                  <c:v>2.4</c:v>
                </c:pt>
                <c:pt idx="1">
                  <c:v>2.6</c:v>
                </c:pt>
                <c:pt idx="2">
                  <c:v>2.8000000000000003</c:v>
                </c:pt>
                <c:pt idx="3">
                  <c:v>3.0000000000000004</c:v>
                </c:pt>
                <c:pt idx="4">
                  <c:v>3.2000000000000006</c:v>
                </c:pt>
                <c:pt idx="5">
                  <c:v>3.4000000000000008</c:v>
                </c:pt>
                <c:pt idx="6">
                  <c:v>3.600000000000001</c:v>
                </c:pt>
                <c:pt idx="7">
                  <c:v>3.8000000000000012</c:v>
                </c:pt>
                <c:pt idx="8">
                  <c:v>4.0000000000000009</c:v>
                </c:pt>
                <c:pt idx="9">
                  <c:v>4.2000000000000011</c:v>
                </c:pt>
                <c:pt idx="10">
                  <c:v>4.4000000000000012</c:v>
                </c:pt>
                <c:pt idx="11">
                  <c:v>4.6000000000000014</c:v>
                </c:pt>
                <c:pt idx="12">
                  <c:v>4.8000000000000016</c:v>
                </c:pt>
              </c:numCache>
            </c:numRef>
          </c:cat>
          <c:val>
            <c:numRef>
              <c:f>BudgetForCTN!$F$212:$R$212</c:f>
              <c:numCache>
                <c:formatCode>General</c:formatCode>
                <c:ptCount val="13"/>
                <c:pt idx="0">
                  <c:v>0.58713225438788319</c:v>
                </c:pt>
                <c:pt idx="1">
                  <c:v>0.42645951840890106</c:v>
                </c:pt>
                <c:pt idx="2">
                  <c:v>0.28479192947900112</c:v>
                </c:pt>
                <c:pt idx="3">
                  <c:v>0.15890376833446318</c:v>
                </c:pt>
                <c:pt idx="4">
                  <c:v>4.6268029126060206E-2</c:v>
                </c:pt>
                <c:pt idx="5">
                  <c:v>-5.5124771848828136E-2</c:v>
                </c:pt>
                <c:pt idx="6">
                  <c:v>-0.1468937457092625</c:v>
                </c:pt>
                <c:pt idx="7">
                  <c:v>-0.23035877707652874</c:v>
                </c:pt>
                <c:pt idx="8">
                  <c:v>-0.30660709856005619</c:v>
                </c:pt>
                <c:pt idx="9">
                  <c:v>-0.37654273494539403</c:v>
                </c:pt>
                <c:pt idx="10">
                  <c:v>-0.44092377661131477</c:v>
                </c:pt>
                <c:pt idx="11">
                  <c:v>-0.50039085793365978</c:v>
                </c:pt>
                <c:pt idx="12">
                  <c:v>-0.55548918220673293</c:v>
                </c:pt>
              </c:numCache>
            </c:numRef>
          </c:val>
        </c:ser>
        <c:ser>
          <c:idx val="0"/>
          <c:order val="4"/>
          <c:tx>
            <c:v>200 GTC</c:v>
          </c:tx>
          <c:marker>
            <c:symbol val="none"/>
          </c:marker>
          <c:cat>
            <c:numRef>
              <c:f>BudgetForCTN!$F$208:$R$208</c:f>
              <c:numCache>
                <c:formatCode>General</c:formatCode>
                <c:ptCount val="13"/>
                <c:pt idx="0">
                  <c:v>2.4</c:v>
                </c:pt>
                <c:pt idx="1">
                  <c:v>2.6</c:v>
                </c:pt>
                <c:pt idx="2">
                  <c:v>2.8000000000000003</c:v>
                </c:pt>
                <c:pt idx="3">
                  <c:v>3.0000000000000004</c:v>
                </c:pt>
                <c:pt idx="4">
                  <c:v>3.2000000000000006</c:v>
                </c:pt>
                <c:pt idx="5">
                  <c:v>3.4000000000000008</c:v>
                </c:pt>
                <c:pt idx="6">
                  <c:v>3.600000000000001</c:v>
                </c:pt>
                <c:pt idx="7">
                  <c:v>3.8000000000000012</c:v>
                </c:pt>
                <c:pt idx="8">
                  <c:v>4.0000000000000009</c:v>
                </c:pt>
                <c:pt idx="9">
                  <c:v>4.2000000000000011</c:v>
                </c:pt>
                <c:pt idx="10">
                  <c:v>4.4000000000000012</c:v>
                </c:pt>
                <c:pt idx="11">
                  <c:v>4.6000000000000014</c:v>
                </c:pt>
                <c:pt idx="12">
                  <c:v>4.8000000000000016</c:v>
                </c:pt>
              </c:numCache>
            </c:numRef>
          </c:cat>
          <c:val>
            <c:numRef>
              <c:f>BudgetForCTN!$F$213:$R$213</c:f>
              <c:numCache>
                <c:formatCode>General</c:formatCode>
                <c:ptCount val="13"/>
                <c:pt idx="0">
                  <c:v>0.4016166923547817</c:v>
                </c:pt>
                <c:pt idx="1">
                  <c:v>0.24094395637579957</c:v>
                </c:pt>
                <c:pt idx="2">
                  <c:v>9.9276367445899627E-2</c:v>
                </c:pt>
                <c:pt idx="3">
                  <c:v>-2.6611793698638309E-2</c:v>
                </c:pt>
                <c:pt idx="4">
                  <c:v>-0.13924753290704128</c:v>
                </c:pt>
                <c:pt idx="5">
                  <c:v>-0.24064033388192962</c:v>
                </c:pt>
                <c:pt idx="6">
                  <c:v>-0.33240930774236399</c:v>
                </c:pt>
                <c:pt idx="7">
                  <c:v>-0.41587433910963023</c:v>
                </c:pt>
                <c:pt idx="8">
                  <c:v>-0.49212266059315768</c:v>
                </c:pt>
                <c:pt idx="9">
                  <c:v>-0.56205829697849552</c:v>
                </c:pt>
                <c:pt idx="10">
                  <c:v>-0.62643933864441625</c:v>
                </c:pt>
                <c:pt idx="11">
                  <c:v>-0.68590641996676127</c:v>
                </c:pt>
                <c:pt idx="12">
                  <c:v>-0.74100474423983442</c:v>
                </c:pt>
              </c:numCache>
            </c:numRef>
          </c:val>
        </c:ser>
        <c:marker val="1"/>
        <c:axId val="126734336"/>
        <c:axId val="126736256"/>
      </c:lineChart>
      <c:catAx>
        <c:axId val="1267343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Climate Sensitivity</a:t>
                </a:r>
              </a:p>
            </c:rich>
          </c:tx>
        </c:title>
        <c:numFmt formatCode="General" sourceLinked="1"/>
        <c:tickLblPos val="nextTo"/>
        <c:crossAx val="126736256"/>
        <c:crosses val="autoZero"/>
        <c:auto val="1"/>
        <c:lblAlgn val="ctr"/>
        <c:lblOffset val="100"/>
      </c:catAx>
      <c:valAx>
        <c:axId val="126736256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Non-CO2 Radiative Forcing</a:t>
                </a:r>
              </a:p>
            </c:rich>
          </c:tx>
        </c:title>
        <c:numFmt formatCode="General" sourceLinked="1"/>
        <c:tickLblPos val="nextTo"/>
        <c:crossAx val="12673433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Max Non-CO2 RF for 1.5 °C Carbon Budgets</a:t>
            </a:r>
          </a:p>
        </c:rich>
      </c:tx>
      <c:layout>
        <c:manualLayout>
          <c:xMode val="edge"/>
          <c:yMode val="edge"/>
          <c:x val="0.14140488637267493"/>
          <c:y val="4.0868454661558105E-2"/>
        </c:manualLayout>
      </c:layout>
    </c:title>
    <c:plotArea>
      <c:layout/>
      <c:lineChart>
        <c:grouping val="standard"/>
        <c:ser>
          <c:idx val="1"/>
          <c:order val="0"/>
          <c:tx>
            <c:v>0 GTC</c:v>
          </c:tx>
          <c:marker>
            <c:symbol val="none"/>
          </c:marker>
          <c:cat>
            <c:numRef>
              <c:f>BudgetForCTN!$F$208:$R$208</c:f>
              <c:numCache>
                <c:formatCode>General</c:formatCode>
                <c:ptCount val="13"/>
                <c:pt idx="0">
                  <c:v>2.4</c:v>
                </c:pt>
                <c:pt idx="1">
                  <c:v>2.6</c:v>
                </c:pt>
                <c:pt idx="2">
                  <c:v>2.8000000000000003</c:v>
                </c:pt>
                <c:pt idx="3">
                  <c:v>3.0000000000000004</c:v>
                </c:pt>
                <c:pt idx="4">
                  <c:v>3.2000000000000006</c:v>
                </c:pt>
                <c:pt idx="5">
                  <c:v>3.4000000000000008</c:v>
                </c:pt>
                <c:pt idx="6">
                  <c:v>3.600000000000001</c:v>
                </c:pt>
                <c:pt idx="7">
                  <c:v>3.8000000000000012</c:v>
                </c:pt>
                <c:pt idx="8">
                  <c:v>4.0000000000000009</c:v>
                </c:pt>
                <c:pt idx="9">
                  <c:v>4.2000000000000011</c:v>
                </c:pt>
                <c:pt idx="10">
                  <c:v>4.4000000000000012</c:v>
                </c:pt>
                <c:pt idx="11">
                  <c:v>4.6000000000000014</c:v>
                </c:pt>
                <c:pt idx="12">
                  <c:v>4.8000000000000016</c:v>
                </c:pt>
              </c:numCache>
            </c:numRef>
          </c:cat>
          <c:val>
            <c:numRef>
              <c:f>BudgetForCTN!$F$209:$R$209</c:f>
              <c:numCache>
                <c:formatCode>General</c:formatCode>
                <c:ptCount val="13"/>
                <c:pt idx="0">
                  <c:v>1.1857118768040837</c:v>
                </c:pt>
                <c:pt idx="1">
                  <c:v>1.0250391408251016</c:v>
                </c:pt>
                <c:pt idx="2">
                  <c:v>0.88337155189520167</c:v>
                </c:pt>
                <c:pt idx="3">
                  <c:v>0.75748339075066373</c:v>
                </c:pt>
                <c:pt idx="4">
                  <c:v>0.64484765154226076</c:v>
                </c:pt>
                <c:pt idx="5">
                  <c:v>0.54345485056737242</c:v>
                </c:pt>
                <c:pt idx="6">
                  <c:v>0.45168587670693805</c:v>
                </c:pt>
                <c:pt idx="7">
                  <c:v>0.36822084533967181</c:v>
                </c:pt>
                <c:pt idx="8">
                  <c:v>0.29197252385614436</c:v>
                </c:pt>
                <c:pt idx="9">
                  <c:v>0.22203688747080652</c:v>
                </c:pt>
                <c:pt idx="10">
                  <c:v>0.15765584580488579</c:v>
                </c:pt>
                <c:pt idx="11">
                  <c:v>9.8188764482540769E-2</c:v>
                </c:pt>
                <c:pt idx="12">
                  <c:v>4.3090440209467618E-2</c:v>
                </c:pt>
              </c:numCache>
            </c:numRef>
          </c:val>
        </c:ser>
        <c:ser>
          <c:idx val="2"/>
          <c:order val="1"/>
          <c:tx>
            <c:v>50 GTC</c:v>
          </c:tx>
          <c:marker>
            <c:symbol val="none"/>
          </c:marker>
          <c:cat>
            <c:numRef>
              <c:f>BudgetForCTN!$F$208:$R$208</c:f>
              <c:numCache>
                <c:formatCode>General</c:formatCode>
                <c:ptCount val="13"/>
                <c:pt idx="0">
                  <c:v>2.4</c:v>
                </c:pt>
                <c:pt idx="1">
                  <c:v>2.6</c:v>
                </c:pt>
                <c:pt idx="2">
                  <c:v>2.8000000000000003</c:v>
                </c:pt>
                <c:pt idx="3">
                  <c:v>3.0000000000000004</c:v>
                </c:pt>
                <c:pt idx="4">
                  <c:v>3.2000000000000006</c:v>
                </c:pt>
                <c:pt idx="5">
                  <c:v>3.4000000000000008</c:v>
                </c:pt>
                <c:pt idx="6">
                  <c:v>3.600000000000001</c:v>
                </c:pt>
                <c:pt idx="7">
                  <c:v>3.8000000000000012</c:v>
                </c:pt>
                <c:pt idx="8">
                  <c:v>4.0000000000000009</c:v>
                </c:pt>
                <c:pt idx="9">
                  <c:v>4.2000000000000011</c:v>
                </c:pt>
                <c:pt idx="10">
                  <c:v>4.4000000000000012</c:v>
                </c:pt>
                <c:pt idx="11">
                  <c:v>4.6000000000000014</c:v>
                </c:pt>
                <c:pt idx="12">
                  <c:v>4.8000000000000016</c:v>
                </c:pt>
              </c:numCache>
            </c:numRef>
          </c:cat>
          <c:val>
            <c:numRef>
              <c:f>BudgetForCTN!$F$210:$R$210</c:f>
              <c:numCache>
                <c:formatCode>General</c:formatCode>
                <c:ptCount val="13"/>
                <c:pt idx="0">
                  <c:v>0.97865423377262584</c:v>
                </c:pt>
                <c:pt idx="1">
                  <c:v>0.81798149779364371</c:v>
                </c:pt>
                <c:pt idx="2">
                  <c:v>0.67631390886374376</c:v>
                </c:pt>
                <c:pt idx="3">
                  <c:v>0.55042574771920583</c:v>
                </c:pt>
                <c:pt idx="4">
                  <c:v>0.43779000851080285</c:v>
                </c:pt>
                <c:pt idx="5">
                  <c:v>0.33639720753591451</c:v>
                </c:pt>
                <c:pt idx="6">
                  <c:v>0.24462823367548014</c:v>
                </c:pt>
                <c:pt idx="7">
                  <c:v>0.1611632023082139</c:v>
                </c:pt>
                <c:pt idx="8">
                  <c:v>8.4914880824686456E-2</c:v>
                </c:pt>
                <c:pt idx="9">
                  <c:v>1.4979244439348616E-2</c:v>
                </c:pt>
                <c:pt idx="10">
                  <c:v>-4.9401797226572119E-2</c:v>
                </c:pt>
                <c:pt idx="11">
                  <c:v>-0.10886887854891714</c:v>
                </c:pt>
                <c:pt idx="12">
                  <c:v>-0.16396720282199029</c:v>
                </c:pt>
              </c:numCache>
            </c:numRef>
          </c:val>
        </c:ser>
        <c:ser>
          <c:idx val="3"/>
          <c:order val="2"/>
          <c:tx>
            <c:v>100 GTC</c:v>
          </c:tx>
          <c:marker>
            <c:symbol val="none"/>
          </c:marker>
          <c:cat>
            <c:numRef>
              <c:f>BudgetForCTN!$F$208:$R$208</c:f>
              <c:numCache>
                <c:formatCode>General</c:formatCode>
                <c:ptCount val="13"/>
                <c:pt idx="0">
                  <c:v>2.4</c:v>
                </c:pt>
                <c:pt idx="1">
                  <c:v>2.6</c:v>
                </c:pt>
                <c:pt idx="2">
                  <c:v>2.8000000000000003</c:v>
                </c:pt>
                <c:pt idx="3">
                  <c:v>3.0000000000000004</c:v>
                </c:pt>
                <c:pt idx="4">
                  <c:v>3.2000000000000006</c:v>
                </c:pt>
                <c:pt idx="5">
                  <c:v>3.4000000000000008</c:v>
                </c:pt>
                <c:pt idx="6">
                  <c:v>3.600000000000001</c:v>
                </c:pt>
                <c:pt idx="7">
                  <c:v>3.8000000000000012</c:v>
                </c:pt>
                <c:pt idx="8">
                  <c:v>4.0000000000000009</c:v>
                </c:pt>
                <c:pt idx="9">
                  <c:v>4.2000000000000011</c:v>
                </c:pt>
                <c:pt idx="10">
                  <c:v>4.4000000000000012</c:v>
                </c:pt>
                <c:pt idx="11">
                  <c:v>4.6000000000000014</c:v>
                </c:pt>
                <c:pt idx="12">
                  <c:v>4.8000000000000016</c:v>
                </c:pt>
              </c:numCache>
            </c:numRef>
          </c:cat>
          <c:val>
            <c:numRef>
              <c:f>BudgetForCTN!$F$211:$R$211</c:f>
              <c:numCache>
                <c:formatCode>General</c:formatCode>
                <c:ptCount val="13"/>
                <c:pt idx="0">
                  <c:v>0.77931251355983044</c:v>
                </c:pt>
                <c:pt idx="1">
                  <c:v>0.61863977758084832</c:v>
                </c:pt>
                <c:pt idx="2">
                  <c:v>0.47697218865094837</c:v>
                </c:pt>
                <c:pt idx="3">
                  <c:v>0.35108402750641043</c:v>
                </c:pt>
                <c:pt idx="4">
                  <c:v>0.23844828829800746</c:v>
                </c:pt>
                <c:pt idx="5">
                  <c:v>0.13705548732311912</c:v>
                </c:pt>
                <c:pt idx="6">
                  <c:v>4.5286513462684752E-2</c:v>
                </c:pt>
                <c:pt idx="7">
                  <c:v>-3.8178517904581488E-2</c:v>
                </c:pt>
                <c:pt idx="8">
                  <c:v>-0.11442683938810894</c:v>
                </c:pt>
                <c:pt idx="9">
                  <c:v>-0.18436247577344678</c:v>
                </c:pt>
                <c:pt idx="10">
                  <c:v>-0.24874351743936751</c:v>
                </c:pt>
                <c:pt idx="11">
                  <c:v>-0.30821059876171253</c:v>
                </c:pt>
                <c:pt idx="12">
                  <c:v>-0.36330892303478568</c:v>
                </c:pt>
              </c:numCache>
            </c:numRef>
          </c:val>
        </c:ser>
        <c:ser>
          <c:idx val="4"/>
          <c:order val="3"/>
          <c:tx>
            <c:v>150 GTC</c:v>
          </c:tx>
          <c:marker>
            <c:symbol val="none"/>
          </c:marker>
          <c:cat>
            <c:numRef>
              <c:f>BudgetForCTN!$F$208:$R$208</c:f>
              <c:numCache>
                <c:formatCode>General</c:formatCode>
                <c:ptCount val="13"/>
                <c:pt idx="0">
                  <c:v>2.4</c:v>
                </c:pt>
                <c:pt idx="1">
                  <c:v>2.6</c:v>
                </c:pt>
                <c:pt idx="2">
                  <c:v>2.8000000000000003</c:v>
                </c:pt>
                <c:pt idx="3">
                  <c:v>3.0000000000000004</c:v>
                </c:pt>
                <c:pt idx="4">
                  <c:v>3.2000000000000006</c:v>
                </c:pt>
                <c:pt idx="5">
                  <c:v>3.4000000000000008</c:v>
                </c:pt>
                <c:pt idx="6">
                  <c:v>3.600000000000001</c:v>
                </c:pt>
                <c:pt idx="7">
                  <c:v>3.8000000000000012</c:v>
                </c:pt>
                <c:pt idx="8">
                  <c:v>4.0000000000000009</c:v>
                </c:pt>
                <c:pt idx="9">
                  <c:v>4.2000000000000011</c:v>
                </c:pt>
                <c:pt idx="10">
                  <c:v>4.4000000000000012</c:v>
                </c:pt>
                <c:pt idx="11">
                  <c:v>4.6000000000000014</c:v>
                </c:pt>
                <c:pt idx="12">
                  <c:v>4.8000000000000016</c:v>
                </c:pt>
              </c:numCache>
            </c:numRef>
          </c:cat>
          <c:val>
            <c:numRef>
              <c:f>BudgetForCTN!$F$212:$R$212</c:f>
              <c:numCache>
                <c:formatCode>General</c:formatCode>
                <c:ptCount val="13"/>
                <c:pt idx="0">
                  <c:v>0.58713225438788319</c:v>
                </c:pt>
                <c:pt idx="1">
                  <c:v>0.42645951840890106</c:v>
                </c:pt>
                <c:pt idx="2">
                  <c:v>0.28479192947900112</c:v>
                </c:pt>
                <c:pt idx="3">
                  <c:v>0.15890376833446318</c:v>
                </c:pt>
                <c:pt idx="4">
                  <c:v>4.6268029126060206E-2</c:v>
                </c:pt>
                <c:pt idx="5">
                  <c:v>-5.5124771848828136E-2</c:v>
                </c:pt>
                <c:pt idx="6">
                  <c:v>-0.1468937457092625</c:v>
                </c:pt>
                <c:pt idx="7">
                  <c:v>-0.23035877707652874</c:v>
                </c:pt>
                <c:pt idx="8">
                  <c:v>-0.30660709856005619</c:v>
                </c:pt>
                <c:pt idx="9">
                  <c:v>-0.37654273494539403</c:v>
                </c:pt>
                <c:pt idx="10">
                  <c:v>-0.44092377661131477</c:v>
                </c:pt>
                <c:pt idx="11">
                  <c:v>-0.50039085793365978</c:v>
                </c:pt>
                <c:pt idx="12">
                  <c:v>-0.55548918220673293</c:v>
                </c:pt>
              </c:numCache>
            </c:numRef>
          </c:val>
        </c:ser>
        <c:ser>
          <c:idx val="0"/>
          <c:order val="4"/>
          <c:tx>
            <c:v>200 GTC</c:v>
          </c:tx>
          <c:marker>
            <c:symbol val="none"/>
          </c:marker>
          <c:cat>
            <c:numRef>
              <c:f>BudgetForCTN!$F$208:$R$208</c:f>
              <c:numCache>
                <c:formatCode>General</c:formatCode>
                <c:ptCount val="13"/>
                <c:pt idx="0">
                  <c:v>2.4</c:v>
                </c:pt>
                <c:pt idx="1">
                  <c:v>2.6</c:v>
                </c:pt>
                <c:pt idx="2">
                  <c:v>2.8000000000000003</c:v>
                </c:pt>
                <c:pt idx="3">
                  <c:v>3.0000000000000004</c:v>
                </c:pt>
                <c:pt idx="4">
                  <c:v>3.2000000000000006</c:v>
                </c:pt>
                <c:pt idx="5">
                  <c:v>3.4000000000000008</c:v>
                </c:pt>
                <c:pt idx="6">
                  <c:v>3.600000000000001</c:v>
                </c:pt>
                <c:pt idx="7">
                  <c:v>3.8000000000000012</c:v>
                </c:pt>
                <c:pt idx="8">
                  <c:v>4.0000000000000009</c:v>
                </c:pt>
                <c:pt idx="9">
                  <c:v>4.2000000000000011</c:v>
                </c:pt>
                <c:pt idx="10">
                  <c:v>4.4000000000000012</c:v>
                </c:pt>
                <c:pt idx="11">
                  <c:v>4.6000000000000014</c:v>
                </c:pt>
                <c:pt idx="12">
                  <c:v>4.8000000000000016</c:v>
                </c:pt>
              </c:numCache>
            </c:numRef>
          </c:cat>
          <c:val>
            <c:numRef>
              <c:f>BudgetForCTN!$F$213:$R$213</c:f>
              <c:numCache>
                <c:formatCode>General</c:formatCode>
                <c:ptCount val="13"/>
                <c:pt idx="0">
                  <c:v>0.4016166923547817</c:v>
                </c:pt>
                <c:pt idx="1">
                  <c:v>0.24094395637579957</c:v>
                </c:pt>
                <c:pt idx="2">
                  <c:v>9.9276367445899627E-2</c:v>
                </c:pt>
                <c:pt idx="3">
                  <c:v>-2.6611793698638309E-2</c:v>
                </c:pt>
                <c:pt idx="4">
                  <c:v>-0.13924753290704128</c:v>
                </c:pt>
                <c:pt idx="5">
                  <c:v>-0.24064033388192962</c:v>
                </c:pt>
                <c:pt idx="6">
                  <c:v>-0.33240930774236399</c:v>
                </c:pt>
                <c:pt idx="7">
                  <c:v>-0.41587433910963023</c:v>
                </c:pt>
                <c:pt idx="8">
                  <c:v>-0.49212266059315768</c:v>
                </c:pt>
                <c:pt idx="9">
                  <c:v>-0.56205829697849552</c:v>
                </c:pt>
                <c:pt idx="10">
                  <c:v>-0.62643933864441625</c:v>
                </c:pt>
                <c:pt idx="11">
                  <c:v>-0.68590641996676127</c:v>
                </c:pt>
                <c:pt idx="12">
                  <c:v>-0.74100474423983442</c:v>
                </c:pt>
              </c:numCache>
            </c:numRef>
          </c:val>
        </c:ser>
        <c:marker val="1"/>
        <c:axId val="126777600"/>
        <c:axId val="126787968"/>
      </c:lineChart>
      <c:catAx>
        <c:axId val="1267776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Climate Sensitivity</a:t>
                </a:r>
              </a:p>
            </c:rich>
          </c:tx>
          <c:layout>
            <c:manualLayout>
              <c:xMode val="edge"/>
              <c:yMode val="edge"/>
              <c:x val="0.3454299617506506"/>
              <c:y val="0.84462304280930522"/>
            </c:manualLayout>
          </c:layout>
        </c:title>
        <c:numFmt formatCode="General" sourceLinked="1"/>
        <c:tickLblPos val="nextTo"/>
        <c:crossAx val="126787968"/>
        <c:crosses val="autoZero"/>
        <c:auto val="1"/>
        <c:lblAlgn val="ctr"/>
        <c:lblOffset val="100"/>
      </c:catAx>
      <c:valAx>
        <c:axId val="126787968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Non-CO2 Radiative Forcing</a:t>
                </a:r>
              </a:p>
            </c:rich>
          </c:tx>
          <c:layout>
            <c:manualLayout>
              <c:xMode val="edge"/>
              <c:yMode val="edge"/>
              <c:x val="3.3057851239669422E-2"/>
              <c:y val="0.18928490260556521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26777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544536271809123"/>
          <c:y val="0.23852414999849186"/>
          <c:w val="0.25884297520661242"/>
          <c:h val="0.52371758127935031"/>
        </c:manualLayout>
      </c:layout>
    </c:legend>
    <c:plotVisOnly val="1"/>
  </c:chart>
  <c:txPr>
    <a:bodyPr/>
    <a:lstStyle/>
    <a:p>
      <a:pPr>
        <a:defRPr sz="1200"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PPM Per 0.1 change in RF vs</a:t>
            </a:r>
            <a:r>
              <a:rPr lang="en-US" baseline="0"/>
              <a:t> PPM</a:t>
            </a:r>
          </a:p>
          <a:p>
            <a:pPr>
              <a:defRPr/>
            </a:pP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21827777777777779"/>
          <c:y val="2.3148148148148147E-2"/>
        </c:manualLayout>
      </c:layout>
    </c:title>
    <c:plotArea>
      <c:layout/>
      <c:scatterChart>
        <c:scatterStyle val="lineMarker"/>
        <c:ser>
          <c:idx val="0"/>
          <c:order val="0"/>
          <c:tx>
            <c:v>PPM Per 0.1 </c:v>
          </c:tx>
          <c:spPr>
            <a:ln w="28575">
              <a:noFill/>
            </a:ln>
          </c:spPr>
          <c:trendline>
            <c:trendlineType val="linear"/>
            <c:dispEq val="1"/>
            <c:trendlineLbl>
              <c:layout/>
              <c:numFmt formatCode="General" sourceLinked="0"/>
            </c:trendlineLbl>
          </c:trendline>
          <c:xVal>
            <c:numRef>
              <c:f>[1]BudgetModel!$V$17:$BG$17</c:f>
              <c:numCache>
                <c:formatCode>General</c:formatCode>
                <c:ptCount val="38"/>
                <c:pt idx="0">
                  <c:v>347.89368242583072</c:v>
                </c:pt>
                <c:pt idx="1">
                  <c:v>361.14380266566025</c:v>
                </c:pt>
                <c:pt idx="2">
                  <c:v>374.89857618101274</c:v>
                </c:pt>
                <c:pt idx="3">
                  <c:v>389.17722354678767</c:v>
                </c:pt>
                <c:pt idx="4">
                  <c:v>403.99969738603971</c:v>
                </c:pt>
                <c:pt idx="5">
                  <c:v>419.38671025127343</c:v>
                </c:pt>
                <c:pt idx="6">
                  <c:v>435.35976356764297</c:v>
                </c:pt>
                <c:pt idx="7">
                  <c:v>451.94117767850389</c:v>
                </c:pt>
                <c:pt idx="8">
                  <c:v>469.15412303529985</c:v>
                </c:pt>
                <c:pt idx="9">
                  <c:v>487.02265257536942</c:v>
                </c:pt>
                <c:pt idx="10">
                  <c:v>505.57173533291603</c:v>
                </c:pt>
                <c:pt idx="11">
                  <c:v>524.82729133010946</c:v>
                </c:pt>
                <c:pt idx="12">
                  <c:v>544.81622779707322</c:v>
                </c:pt>
                <c:pt idx="13">
                  <c:v>565.56647677137187</c:v>
                </c:pt>
                <c:pt idx="14">
                  <c:v>587.10703412953853</c:v>
                </c:pt>
                <c:pt idx="15">
                  <c:v>609.46800010518439</c:v>
                </c:pt>
                <c:pt idx="16">
                  <c:v>632.68062135030812</c:v>
                </c:pt>
                <c:pt idx="17">
                  <c:v>656.77733459858302</c:v>
                </c:pt>
                <c:pt idx="18">
                  <c:v>681.79181199163327</c:v>
                </c:pt>
                <c:pt idx="19">
                  <c:v>707.75900813163912</c:v>
                </c:pt>
                <c:pt idx="20">
                  <c:v>734.71520892601836</c:v>
                </c:pt>
                <c:pt idx="21">
                  <c:v>762.69808229244325</c:v>
                </c:pt>
                <c:pt idx="22">
                  <c:v>791.74673079504089</c:v>
                </c:pt>
                <c:pt idx="23">
                  <c:v>821.90174628533464</c:v>
                </c:pt>
                <c:pt idx="24">
                  <c:v>853.20526662427687</c:v>
                </c:pt>
                <c:pt idx="25">
                  <c:v>885.70103456463812</c:v>
                </c:pt>
                <c:pt idx="26">
                  <c:v>919.43445887602934</c:v>
                </c:pt>
                <c:pt idx="27">
                  <c:v>954.45267779797621</c:v>
                </c:pt>
                <c:pt idx="28">
                  <c:v>990.80462490971126</c:v>
                </c:pt>
                <c:pt idx="29">
                  <c:v>1028.5410975087264</c:v>
                </c:pt>
                <c:pt idx="30">
                  <c:v>1067.7148275936422</c:v>
                </c:pt>
                <c:pt idx="31">
                  <c:v>1108.3805555505755</c:v>
                </c:pt>
                <c:pt idx="32">
                  <c:v>1150.5951066459816</c:v>
                </c:pt>
                <c:pt idx="33">
                  <c:v>1194.417470432852</c:v>
                </c:pt>
                <c:pt idx="34">
                  <c:v>1239.9088831812351</c:v>
                </c:pt>
                <c:pt idx="35">
                  <c:v>1287.1329134482598</c:v>
                </c:pt>
                <c:pt idx="36">
                  <c:v>1336.1555509072411</c:v>
                </c:pt>
                <c:pt idx="37">
                  <c:v>1387.0452985599914</c:v>
                </c:pt>
              </c:numCache>
            </c:numRef>
          </c:xVal>
          <c:yVal>
            <c:numRef>
              <c:f>[1]BudgetModel!$V$19:$BG$19</c:f>
              <c:numCache>
                <c:formatCode>General</c:formatCode>
                <c:ptCount val="38"/>
                <c:pt idx="0">
                  <c:v>6.3819911746995217</c:v>
                </c:pt>
                <c:pt idx="1">
                  <c:v>6.6250601199147638</c:v>
                </c:pt>
                <c:pt idx="2">
                  <c:v>6.8773867576762484</c:v>
                </c:pt>
                <c:pt idx="3">
                  <c:v>7.1393236828874649</c:v>
                </c:pt>
                <c:pt idx="4">
                  <c:v>7.4112369196260204</c:v>
                </c:pt>
                <c:pt idx="5">
                  <c:v>7.6935064326168572</c:v>
                </c:pt>
                <c:pt idx="6">
                  <c:v>7.986526658184772</c:v>
                </c:pt>
                <c:pt idx="7">
                  <c:v>8.2907070554304596</c:v>
                </c:pt>
                <c:pt idx="8">
                  <c:v>8.6064726783979779</c:v>
                </c:pt>
                <c:pt idx="9">
                  <c:v>8.9342647700347868</c:v>
                </c:pt>
                <c:pt idx="10">
                  <c:v>9.2745413787733071</c:v>
                </c:pt>
                <c:pt idx="11">
                  <c:v>9.6277779985967129</c:v>
                </c:pt>
                <c:pt idx="12">
                  <c:v>9.9944682334818822</c:v>
                </c:pt>
                <c:pt idx="13">
                  <c:v>10.375124487149321</c:v>
                </c:pt>
                <c:pt idx="14">
                  <c:v>10.770278679083333</c:v>
                </c:pt>
                <c:pt idx="15">
                  <c:v>11.180482987822927</c:v>
                </c:pt>
                <c:pt idx="16">
                  <c:v>11.606310622561864</c:v>
                </c:pt>
                <c:pt idx="17">
                  <c:v>12.048356624137455</c:v>
                </c:pt>
                <c:pt idx="18">
                  <c:v>12.507238696525121</c:v>
                </c:pt>
                <c:pt idx="19">
                  <c:v>12.983598070002927</c:v>
                </c:pt>
                <c:pt idx="20">
                  <c:v>13.478100397189621</c:v>
                </c:pt>
                <c:pt idx="21">
                  <c:v>13.991436683212441</c:v>
                </c:pt>
                <c:pt idx="22">
                  <c:v>14.524324251298822</c:v>
                </c:pt>
                <c:pt idx="23">
                  <c:v>15.077507745146875</c:v>
                </c:pt>
                <c:pt idx="24">
                  <c:v>15.651760169471117</c:v>
                </c:pt>
                <c:pt idx="25">
                  <c:v>16.247883970180624</c:v>
                </c:pt>
                <c:pt idx="26">
                  <c:v>16.866712155695609</c:v>
                </c:pt>
                <c:pt idx="27">
                  <c:v>17.509109460973434</c:v>
                </c:pt>
                <c:pt idx="28">
                  <c:v>18.175973555867529</c:v>
                </c:pt>
                <c:pt idx="29">
                  <c:v>18.868236299507544</c:v>
                </c:pt>
                <c:pt idx="30">
                  <c:v>19.58686504245793</c:v>
                </c:pt>
                <c:pt idx="31">
                  <c:v>20.332863978466662</c:v>
                </c:pt>
                <c:pt idx="32">
                  <c:v>21.107275547703011</c:v>
                </c:pt>
                <c:pt idx="33">
                  <c:v>21.911181893435241</c:v>
                </c:pt>
                <c:pt idx="34">
                  <c:v>22.745706374191514</c:v>
                </c:pt>
                <c:pt idx="35">
                  <c:v>23.612015133512386</c:v>
                </c:pt>
                <c:pt idx="36">
                  <c:v>24.511318729490654</c:v>
                </c:pt>
                <c:pt idx="37">
                  <c:v>25.444873826375101</c:v>
                </c:pt>
              </c:numCache>
            </c:numRef>
          </c:yVal>
        </c:ser>
        <c:axId val="159677056"/>
        <c:axId val="159691136"/>
      </c:scatterChart>
      <c:valAx>
        <c:axId val="159677056"/>
        <c:scaling>
          <c:orientation val="minMax"/>
        </c:scaling>
        <c:axPos val="b"/>
        <c:numFmt formatCode="General" sourceLinked="1"/>
        <c:tickLblPos val="nextTo"/>
        <c:crossAx val="159691136"/>
        <c:crosses val="autoZero"/>
        <c:crossBetween val="midCat"/>
      </c:valAx>
      <c:valAx>
        <c:axId val="159691136"/>
        <c:scaling>
          <c:orientation val="minMax"/>
        </c:scaling>
        <c:axPos val="l"/>
        <c:majorGridlines/>
        <c:numFmt formatCode="General" sourceLinked="1"/>
        <c:tickLblPos val="nextTo"/>
        <c:crossAx val="1596770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38100</xdr:colOff>
      <xdr:row>178</xdr:row>
      <xdr:rowOff>133349</xdr:rowOff>
    </xdr:from>
    <xdr:to>
      <xdr:col>38</xdr:col>
      <xdr:colOff>247650</xdr:colOff>
      <xdr:row>193</xdr:row>
      <xdr:rowOff>38099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66675</xdr:colOff>
      <xdr:row>195</xdr:row>
      <xdr:rowOff>19050</xdr:rowOff>
    </xdr:from>
    <xdr:to>
      <xdr:col>38</xdr:col>
      <xdr:colOff>276225</xdr:colOff>
      <xdr:row>211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152400</xdr:colOff>
      <xdr:row>220</xdr:row>
      <xdr:rowOff>28575</xdr:rowOff>
    </xdr:from>
    <xdr:to>
      <xdr:col>31</xdr:col>
      <xdr:colOff>228600</xdr:colOff>
      <xdr:row>232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9</xdr:row>
      <xdr:rowOff>171449</xdr:rowOff>
    </xdr:from>
    <xdr:to>
      <xdr:col>16</xdr:col>
      <xdr:colOff>219075</xdr:colOff>
      <xdr:row>24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uce_000/AppData/Roaming/Microsoft/Excel/SimpleGWModel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uce_000/AppData/Roaming/Microsoft/Excel/SimpleGWMod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"/>
      <sheetName val="Instructions"/>
      <sheetName val="Summary"/>
      <sheetName val="Parameters"/>
      <sheetName val="Results"/>
      <sheetName val="GTC Calcs"/>
      <sheetName val="CROADS"/>
      <sheetName val="Temp Calcs"/>
      <sheetName val="BudgetsForTempTargets"/>
      <sheetName val="Sheet3"/>
      <sheetName val="BudgetModel"/>
      <sheetName val="Charn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R2">
            <v>300</v>
          </cell>
          <cell r="S2">
            <v>400</v>
          </cell>
          <cell r="T2">
            <v>500</v>
          </cell>
          <cell r="U2">
            <v>600</v>
          </cell>
          <cell r="V2">
            <v>700</v>
          </cell>
          <cell r="W2">
            <v>800</v>
          </cell>
          <cell r="X2">
            <v>900</v>
          </cell>
          <cell r="Y2">
            <v>1000</v>
          </cell>
          <cell r="Z2">
            <v>1100</v>
          </cell>
          <cell r="AA2">
            <v>1200</v>
          </cell>
          <cell r="AB2">
            <v>1300</v>
          </cell>
          <cell r="AC2">
            <v>1400</v>
          </cell>
          <cell r="AD2">
            <v>1500</v>
          </cell>
          <cell r="AE2">
            <v>1600</v>
          </cell>
          <cell r="AF2">
            <v>1700</v>
          </cell>
          <cell r="AG2">
            <v>1800</v>
          </cell>
          <cell r="AH2">
            <v>1900</v>
          </cell>
          <cell r="AI2">
            <v>2000</v>
          </cell>
          <cell r="AJ2">
            <v>2100</v>
          </cell>
          <cell r="AK2">
            <v>2200</v>
          </cell>
          <cell r="AM2">
            <v>365</v>
          </cell>
        </row>
        <row r="3">
          <cell r="R3">
            <v>-6.6593441997439129</v>
          </cell>
          <cell r="S3">
            <v>54.586537067986313</v>
          </cell>
          <cell r="T3">
            <v>116.17139950222634</v>
          </cell>
          <cell r="U3">
            <v>178.09524310297616</v>
          </cell>
          <cell r="V3">
            <v>240.35806787023574</v>
          </cell>
          <cell r="W3">
            <v>302.95987380400516</v>
          </cell>
          <cell r="X3">
            <v>365.90066090428428</v>
          </cell>
          <cell r="Y3">
            <v>429.18042917107329</v>
          </cell>
          <cell r="Z3">
            <v>492.79917860437212</v>
          </cell>
          <cell r="AA3">
            <v>556.7569092041806</v>
          </cell>
          <cell r="AB3">
            <v>621.05362097049897</v>
          </cell>
          <cell r="AC3">
            <v>685.68931390332705</v>
          </cell>
          <cell r="AD3">
            <v>750.66398800266484</v>
          </cell>
          <cell r="AE3">
            <v>815.97764326851257</v>
          </cell>
          <cell r="AF3">
            <v>881.63027970087001</v>
          </cell>
          <cell r="AG3">
            <v>947.62189729973716</v>
          </cell>
          <cell r="AH3">
            <v>1013.9524960651145</v>
          </cell>
          <cell r="AI3">
            <v>1080.622075997001</v>
          </cell>
          <cell r="AJ3">
            <v>1147.6306370953978</v>
          </cell>
          <cell r="AK3">
            <v>1214.9781793603042</v>
          </cell>
          <cell r="AM3">
            <v>33.111919516590234</v>
          </cell>
        </row>
        <row r="4">
          <cell r="R4">
            <v>5.9679103033684555</v>
          </cell>
          <cell r="S4">
            <v>75.668864773511586</v>
          </cell>
          <cell r="T4">
            <v>145.00034238467771</v>
          </cell>
          <cell r="U4">
            <v>213.96234313686688</v>
          </cell>
          <cell r="V4">
            <v>282.55486703007898</v>
          </cell>
          <cell r="W4">
            <v>350.77791406431402</v>
          </cell>
          <cell r="X4">
            <v>418.63148423957216</v>
          </cell>
          <cell r="Y4">
            <v>486.11557755585329</v>
          </cell>
          <cell r="Z4">
            <v>553.23019401315742</v>
          </cell>
          <cell r="AA4">
            <v>619.97533361148453</v>
          </cell>
          <cell r="AB4">
            <v>686.35099635083463</v>
          </cell>
          <cell r="AC4">
            <v>752.35718223120784</v>
          </cell>
          <cell r="AD4">
            <v>817.99389125260382</v>
          </cell>
          <cell r="AE4">
            <v>883.26112341502289</v>
          </cell>
          <cell r="AF4">
            <v>948.15887871846508</v>
          </cell>
          <cell r="AG4">
            <v>1012.6871571629301</v>
          </cell>
          <cell r="AH4">
            <v>1076.8459587484183</v>
          </cell>
          <cell r="AI4">
            <v>1140.6352834749293</v>
          </cell>
          <cell r="AJ4">
            <v>1204.0551313424633</v>
          </cell>
          <cell r="AK4">
            <v>1267.1055023510205</v>
          </cell>
          <cell r="AM4">
            <v>51.315558701670113</v>
          </cell>
        </row>
        <row r="5">
          <cell r="R5">
            <v>25.043378310610876</v>
          </cell>
          <cell r="S5">
            <v>107.52513133642094</v>
          </cell>
          <cell r="T5">
            <v>188.49233992167564</v>
          </cell>
          <cell r="U5">
            <v>267.94500406637502</v>
          </cell>
          <cell r="V5">
            <v>345.88312377051932</v>
          </cell>
          <cell r="W5">
            <v>422.30669903410808</v>
          </cell>
          <cell r="X5">
            <v>497.2157298571417</v>
          </cell>
          <cell r="Y5">
            <v>570.61021623961994</v>
          </cell>
          <cell r="Z5">
            <v>642.49015818154282</v>
          </cell>
          <cell r="AA5">
            <v>712.85555568291045</v>
          </cell>
          <cell r="AB5">
            <v>781.70640874372305</v>
          </cell>
          <cell r="AC5">
            <v>849.04271736398016</v>
          </cell>
          <cell r="AD5">
            <v>914.86448154368202</v>
          </cell>
          <cell r="AE5">
            <v>979.17170128282839</v>
          </cell>
          <cell r="AF5">
            <v>1041.9643765814199</v>
          </cell>
          <cell r="AG5">
            <v>1103.2425074394555</v>
          </cell>
          <cell r="AH5">
            <v>1163.0060938569363</v>
          </cell>
          <cell r="AI5">
            <v>1221.2551358338615</v>
          </cell>
          <cell r="AJ5">
            <v>1277.9896333702318</v>
          </cell>
          <cell r="AK5">
            <v>1333.2095864660464</v>
          </cell>
          <cell r="AM5">
            <v>78.8287972075006</v>
          </cell>
        </row>
        <row r="22">
          <cell r="C22">
            <v>450.82499999999999</v>
          </cell>
          <cell r="D22">
            <v>85.726439999999997</v>
          </cell>
          <cell r="G22">
            <v>450.82499999999999</v>
          </cell>
          <cell r="H22">
            <v>111.08163999999999</v>
          </cell>
          <cell r="K22">
            <v>450.82499999999999</v>
          </cell>
          <cell r="L22">
            <v>149.39428000000001</v>
          </cell>
        </row>
        <row r="23">
          <cell r="C23">
            <v>563.97500000000002</v>
          </cell>
          <cell r="D23">
            <v>154.78543999999999</v>
          </cell>
          <cell r="G23">
            <v>563.97500000000002</v>
          </cell>
          <cell r="H23">
            <v>190.21064000000001</v>
          </cell>
          <cell r="K23">
            <v>563.97500000000002</v>
          </cell>
          <cell r="L23">
            <v>243.79787999999999</v>
          </cell>
        </row>
        <row r="24">
          <cell r="C24">
            <v>635.92499999999995</v>
          </cell>
          <cell r="D24">
            <v>201.10532000000001</v>
          </cell>
          <cell r="G24">
            <v>635.92499999999995</v>
          </cell>
          <cell r="H24">
            <v>237.90428</v>
          </cell>
          <cell r="K24">
            <v>635.92499999999995</v>
          </cell>
          <cell r="L24">
            <v>293.07515999999998</v>
          </cell>
        </row>
        <row r="25">
          <cell r="C25">
            <v>710</v>
          </cell>
          <cell r="D25">
            <v>253.62196</v>
          </cell>
          <cell r="G25">
            <v>710</v>
          </cell>
          <cell r="H25">
            <v>292.82499999999999</v>
          </cell>
          <cell r="K25">
            <v>710</v>
          </cell>
          <cell r="L25">
            <v>351.28399999999999</v>
          </cell>
        </row>
        <row r="26">
          <cell r="C26">
            <v>720.07500000000005</v>
          </cell>
          <cell r="D26">
            <v>257.37860000000001</v>
          </cell>
          <cell r="G26">
            <v>720.07500000000005</v>
          </cell>
          <cell r="H26">
            <v>299.9588</v>
          </cell>
          <cell r="K26">
            <v>720.07500000000005</v>
          </cell>
          <cell r="L26">
            <v>362.65780000000001</v>
          </cell>
        </row>
        <row r="27">
          <cell r="C27">
            <v>761.3</v>
          </cell>
          <cell r="D27">
            <v>262.50051999999999</v>
          </cell>
          <cell r="G27">
            <v>761.3</v>
          </cell>
          <cell r="H27">
            <v>298.16104000000001</v>
          </cell>
          <cell r="K27">
            <v>761.3</v>
          </cell>
          <cell r="L27">
            <v>350.80063999999999</v>
          </cell>
        </row>
        <row r="28">
          <cell r="C28">
            <v>769</v>
          </cell>
          <cell r="D28">
            <v>255.02328</v>
          </cell>
          <cell r="G28">
            <v>769</v>
          </cell>
          <cell r="H28">
            <v>292.14236</v>
          </cell>
          <cell r="K28">
            <v>769</v>
          </cell>
          <cell r="L28">
            <v>346.92952000000002</v>
          </cell>
        </row>
        <row r="29">
          <cell r="C29">
            <v>769.85</v>
          </cell>
          <cell r="D29">
            <v>261.07164</v>
          </cell>
          <cell r="G29">
            <v>769.85</v>
          </cell>
          <cell r="H29">
            <v>294.22843999999998</v>
          </cell>
          <cell r="K29">
            <v>769.85</v>
          </cell>
          <cell r="L29">
            <v>343.04144000000002</v>
          </cell>
        </row>
        <row r="30">
          <cell r="C30">
            <v>847.17499999999995</v>
          </cell>
          <cell r="D30">
            <v>322.25695999999999</v>
          </cell>
          <cell r="G30">
            <v>847.17499999999995</v>
          </cell>
          <cell r="H30">
            <v>363.48036000000002</v>
          </cell>
          <cell r="K30">
            <v>847.17499999999995</v>
          </cell>
          <cell r="L30">
            <v>423.90672000000001</v>
          </cell>
        </row>
        <row r="31">
          <cell r="C31">
            <v>855.75</v>
          </cell>
          <cell r="D31">
            <v>325.2398</v>
          </cell>
          <cell r="G31">
            <v>855.75</v>
          </cell>
          <cell r="H31">
            <v>373.15392000000003</v>
          </cell>
          <cell r="K31">
            <v>855.75</v>
          </cell>
          <cell r="L31">
            <v>444.42831999999999</v>
          </cell>
        </row>
        <row r="32">
          <cell r="C32">
            <v>895.67499999999995</v>
          </cell>
          <cell r="D32">
            <v>354.67811999999998</v>
          </cell>
          <cell r="G32">
            <v>895.67499999999995</v>
          </cell>
          <cell r="H32">
            <v>398.3904</v>
          </cell>
          <cell r="K32">
            <v>895.67499999999995</v>
          </cell>
          <cell r="L32">
            <v>462.56279999999998</v>
          </cell>
        </row>
        <row r="33">
          <cell r="C33">
            <v>958.45</v>
          </cell>
          <cell r="D33">
            <v>428.70427999999998</v>
          </cell>
          <cell r="G33">
            <v>958.45</v>
          </cell>
          <cell r="H33">
            <v>472.29784000000001</v>
          </cell>
          <cell r="K33">
            <v>958.45</v>
          </cell>
          <cell r="L33">
            <v>536.09500000000003</v>
          </cell>
        </row>
        <row r="34">
          <cell r="C34">
            <v>958.5</v>
          </cell>
          <cell r="D34">
            <v>391.95620000000002</v>
          </cell>
          <cell r="G34">
            <v>958.5</v>
          </cell>
          <cell r="H34">
            <v>433.40431999999998</v>
          </cell>
          <cell r="K34">
            <v>958.5</v>
          </cell>
          <cell r="L34">
            <v>493.98755999999997</v>
          </cell>
        </row>
        <row r="35">
          <cell r="C35">
            <v>980.27499999999998</v>
          </cell>
          <cell r="D35">
            <v>420.27091999999999</v>
          </cell>
          <cell r="G35">
            <v>980.27499999999998</v>
          </cell>
          <cell r="H35">
            <v>467.39640000000003</v>
          </cell>
          <cell r="K35">
            <v>980.27499999999998</v>
          </cell>
          <cell r="L35">
            <v>536.99176</v>
          </cell>
        </row>
        <row r="36">
          <cell r="C36">
            <v>993.6</v>
          </cell>
          <cell r="D36">
            <v>444.10820000000001</v>
          </cell>
          <cell r="G36">
            <v>993.6</v>
          </cell>
          <cell r="H36">
            <v>500.73128000000003</v>
          </cell>
          <cell r="K36">
            <v>993.6</v>
          </cell>
          <cell r="L36">
            <v>583.74199999999996</v>
          </cell>
        </row>
        <row r="37">
          <cell r="C37">
            <v>1127.5</v>
          </cell>
          <cell r="D37">
            <v>536.05471999999997</v>
          </cell>
          <cell r="G37">
            <v>1127.5</v>
          </cell>
          <cell r="H37">
            <v>588.04348000000005</v>
          </cell>
          <cell r="K37">
            <v>1127.5</v>
          </cell>
          <cell r="L37">
            <v>663.14448000000004</v>
          </cell>
        </row>
        <row r="38">
          <cell r="C38">
            <v>1150.45</v>
          </cell>
          <cell r="D38">
            <v>587.49652000000003</v>
          </cell>
          <cell r="G38">
            <v>1150.45</v>
          </cell>
          <cell r="H38">
            <v>631.13459999999998</v>
          </cell>
          <cell r="K38">
            <v>1150.45</v>
          </cell>
          <cell r="L38">
            <v>693.60040000000004</v>
          </cell>
        </row>
        <row r="39">
          <cell r="C39">
            <v>1175.2750000000001</v>
          </cell>
          <cell r="D39">
            <v>558.96132</v>
          </cell>
          <cell r="G39">
            <v>1175.2750000000001</v>
          </cell>
          <cell r="H39">
            <v>611.01580000000001</v>
          </cell>
          <cell r="K39">
            <v>1175.2750000000001</v>
          </cell>
          <cell r="L39">
            <v>686.49415999999997</v>
          </cell>
        </row>
        <row r="40">
          <cell r="C40">
            <v>1227.0999999999999</v>
          </cell>
          <cell r="D40">
            <v>575.42948000000001</v>
          </cell>
          <cell r="G40">
            <v>1227.0999999999999</v>
          </cell>
          <cell r="H40">
            <v>625.14135999999996</v>
          </cell>
          <cell r="K40">
            <v>1227.0999999999999</v>
          </cell>
          <cell r="L40">
            <v>697.17471999999998</v>
          </cell>
        </row>
        <row r="41">
          <cell r="C41">
            <v>1270.325</v>
          </cell>
          <cell r="D41">
            <v>603.72087999999997</v>
          </cell>
          <cell r="G41">
            <v>1270.325</v>
          </cell>
          <cell r="H41">
            <v>660.24432000000002</v>
          </cell>
          <cell r="K41">
            <v>1270.325</v>
          </cell>
          <cell r="L41">
            <v>742.22047999999995</v>
          </cell>
        </row>
        <row r="42">
          <cell r="C42">
            <v>1270.325</v>
          </cell>
          <cell r="D42">
            <v>603.72087999999997</v>
          </cell>
          <cell r="G42">
            <v>1270.325</v>
          </cell>
          <cell r="H42">
            <v>660.24432000000002</v>
          </cell>
          <cell r="K42">
            <v>1270.325</v>
          </cell>
          <cell r="L42">
            <v>742.22047999999995</v>
          </cell>
        </row>
        <row r="43">
          <cell r="C43">
            <v>1306.5</v>
          </cell>
          <cell r="D43">
            <v>658.41687999999999</v>
          </cell>
          <cell r="G43">
            <v>1306.5</v>
          </cell>
          <cell r="H43">
            <v>724.69867999999997</v>
          </cell>
          <cell r="K43">
            <v>1306.5</v>
          </cell>
          <cell r="L43">
            <v>821.06539999999995</v>
          </cell>
        </row>
        <row r="44">
          <cell r="C44">
            <v>1309.325</v>
          </cell>
          <cell r="D44">
            <v>659.18007999999998</v>
          </cell>
          <cell r="G44">
            <v>1309.325</v>
          </cell>
          <cell r="H44">
            <v>716.62572</v>
          </cell>
          <cell r="K44">
            <v>1309.325</v>
          </cell>
          <cell r="L44">
            <v>799.72760000000005</v>
          </cell>
        </row>
        <row r="45">
          <cell r="C45">
            <v>1329.0250000000001</v>
          </cell>
          <cell r="D45">
            <v>667.90599999999995</v>
          </cell>
          <cell r="G45">
            <v>1329.0250000000001</v>
          </cell>
          <cell r="H45">
            <v>726.68299999999999</v>
          </cell>
          <cell r="K45">
            <v>1329.0250000000001</v>
          </cell>
          <cell r="L45">
            <v>811.76495999999997</v>
          </cell>
        </row>
        <row r="46">
          <cell r="C46">
            <v>1331.675</v>
          </cell>
          <cell r="D46">
            <v>668.04592000000002</v>
          </cell>
          <cell r="G46">
            <v>1331.675</v>
          </cell>
          <cell r="H46">
            <v>731.55264</v>
          </cell>
          <cell r="K46">
            <v>1331.675</v>
          </cell>
          <cell r="L46">
            <v>824.62911999999994</v>
          </cell>
        </row>
        <row r="47">
          <cell r="C47">
            <v>1336.2</v>
          </cell>
          <cell r="D47">
            <v>683.18272000000002</v>
          </cell>
          <cell r="G47">
            <v>1336.2</v>
          </cell>
          <cell r="H47">
            <v>753.84443999999996</v>
          </cell>
          <cell r="K47">
            <v>1336.2</v>
          </cell>
          <cell r="L47">
            <v>857.03332</v>
          </cell>
        </row>
        <row r="48">
          <cell r="C48">
            <v>1379.05</v>
          </cell>
          <cell r="D48">
            <v>697.81496000000004</v>
          </cell>
          <cell r="G48">
            <v>1379.05</v>
          </cell>
          <cell r="H48">
            <v>758.02931999999998</v>
          </cell>
          <cell r="K48">
            <v>1379.05</v>
          </cell>
          <cell r="L48">
            <v>844.80939999999998</v>
          </cell>
        </row>
        <row r="49">
          <cell r="C49">
            <v>1387.7</v>
          </cell>
          <cell r="D49">
            <v>678.91304000000002</v>
          </cell>
          <cell r="G49">
            <v>1387.7</v>
          </cell>
          <cell r="H49">
            <v>731.08199999999999</v>
          </cell>
          <cell r="K49">
            <v>1387.7</v>
          </cell>
          <cell r="L49">
            <v>805.74627999999996</v>
          </cell>
        </row>
        <row r="50">
          <cell r="C50">
            <v>1474.125</v>
          </cell>
          <cell r="D50">
            <v>784.09047999999996</v>
          </cell>
          <cell r="G50">
            <v>1474.125</v>
          </cell>
          <cell r="H50">
            <v>846.1662</v>
          </cell>
          <cell r="K50">
            <v>1474.125</v>
          </cell>
          <cell r="L50">
            <v>935.12987999999996</v>
          </cell>
        </row>
        <row r="51">
          <cell r="C51">
            <v>1494.5250000000001</v>
          </cell>
          <cell r="D51">
            <v>767.81312000000003</v>
          </cell>
          <cell r="G51">
            <v>1494.5250000000001</v>
          </cell>
          <cell r="H51">
            <v>826.47987999999998</v>
          </cell>
          <cell r="K51">
            <v>1494.5250000000001</v>
          </cell>
          <cell r="L51">
            <v>911.04456000000005</v>
          </cell>
        </row>
        <row r="52">
          <cell r="C52">
            <v>1514.7</v>
          </cell>
          <cell r="D52">
            <v>804.30043999999998</v>
          </cell>
          <cell r="G52">
            <v>1514.7</v>
          </cell>
          <cell r="H52">
            <v>885.64696000000004</v>
          </cell>
          <cell r="K52">
            <v>1514.7</v>
          </cell>
          <cell r="L52">
            <v>1004.9542</v>
          </cell>
        </row>
        <row r="53">
          <cell r="C53">
            <v>1519.7249999999999</v>
          </cell>
          <cell r="D53">
            <v>831.92192</v>
          </cell>
          <cell r="G53">
            <v>1519.7249999999999</v>
          </cell>
          <cell r="H53">
            <v>893.90647999999999</v>
          </cell>
          <cell r="K53">
            <v>1519.7249999999999</v>
          </cell>
          <cell r="L53">
            <v>982.79596000000004</v>
          </cell>
        </row>
        <row r="54">
          <cell r="C54">
            <v>1568.5</v>
          </cell>
          <cell r="D54">
            <v>868.04672000000005</v>
          </cell>
          <cell r="G54">
            <v>1568.5</v>
          </cell>
          <cell r="H54">
            <v>924.71220000000005</v>
          </cell>
          <cell r="K54">
            <v>1568.5</v>
          </cell>
          <cell r="L54">
            <v>1005.35912</v>
          </cell>
        </row>
        <row r="55">
          <cell r="C55">
            <v>1647.2750000000001</v>
          </cell>
          <cell r="D55">
            <v>919.65175999999997</v>
          </cell>
          <cell r="G55">
            <v>1647.2750000000001</v>
          </cell>
          <cell r="H55">
            <v>986.65224000000001</v>
          </cell>
          <cell r="K55">
            <v>1647.2750000000001</v>
          </cell>
          <cell r="L55">
            <v>1082.5165199999999</v>
          </cell>
        </row>
        <row r="56">
          <cell r="C56">
            <v>1716.575</v>
          </cell>
          <cell r="D56">
            <v>967.86692000000005</v>
          </cell>
          <cell r="G56">
            <v>1716.575</v>
          </cell>
          <cell r="H56">
            <v>1017.24596</v>
          </cell>
          <cell r="K56">
            <v>1716.575</v>
          </cell>
          <cell r="L56">
            <v>1086.4364</v>
          </cell>
        </row>
        <row r="57">
          <cell r="C57">
            <v>1838.7249999999999</v>
          </cell>
          <cell r="D57">
            <v>1003.66736</v>
          </cell>
          <cell r="G57">
            <v>1838.7249999999999</v>
          </cell>
          <cell r="H57">
            <v>1092.06288</v>
          </cell>
          <cell r="K57">
            <v>1838.7249999999999</v>
          </cell>
          <cell r="L57">
            <v>1217.2679599999999</v>
          </cell>
        </row>
        <row r="58">
          <cell r="C58">
            <v>1912.15</v>
          </cell>
          <cell r="D58">
            <v>1135.17732</v>
          </cell>
          <cell r="G58">
            <v>1912.15</v>
          </cell>
          <cell r="H58">
            <v>1211.4528</v>
          </cell>
          <cell r="K58">
            <v>1912.15</v>
          </cell>
          <cell r="L58">
            <v>1317.9107200000001</v>
          </cell>
        </row>
        <row r="59">
          <cell r="C59">
            <v>1931.625</v>
          </cell>
          <cell r="D59">
            <v>1129.2964400000001</v>
          </cell>
          <cell r="G59">
            <v>1931.625</v>
          </cell>
          <cell r="H59">
            <v>1222.9431999999999</v>
          </cell>
          <cell r="K59">
            <v>1931.625</v>
          </cell>
          <cell r="L59">
            <v>1355.18244</v>
          </cell>
        </row>
        <row r="60">
          <cell r="C60">
            <v>1963.7</v>
          </cell>
          <cell r="D60">
            <v>1176.69964</v>
          </cell>
          <cell r="G60">
            <v>1963.7</v>
          </cell>
          <cell r="H60">
            <v>1258.6758</v>
          </cell>
          <cell r="K60">
            <v>1963.7</v>
          </cell>
          <cell r="L60">
            <v>1374.3027199999999</v>
          </cell>
        </row>
        <row r="61">
          <cell r="C61">
            <v>1972.125</v>
          </cell>
          <cell r="D61">
            <v>1164.8764000000001</v>
          </cell>
          <cell r="G61">
            <v>1972.125</v>
          </cell>
          <cell r="H61">
            <v>1253.6938</v>
          </cell>
          <cell r="K61">
            <v>1972.125</v>
          </cell>
          <cell r="L61">
            <v>1378.6211599999999</v>
          </cell>
        </row>
        <row r="62">
          <cell r="C62">
            <v>2111.1999999999998</v>
          </cell>
          <cell r="D62">
            <v>1254.0139200000001</v>
          </cell>
          <cell r="G62">
            <v>2111.1999999999998</v>
          </cell>
          <cell r="H62">
            <v>1339.098</v>
          </cell>
          <cell r="K62">
            <v>2111.1999999999998</v>
          </cell>
          <cell r="L62">
            <v>1458.5684799999999</v>
          </cell>
        </row>
        <row r="63">
          <cell r="C63">
            <v>2297.4</v>
          </cell>
          <cell r="D63">
            <v>1381.7863199999999</v>
          </cell>
          <cell r="G63">
            <v>2297.4</v>
          </cell>
          <cell r="H63">
            <v>1457.4576</v>
          </cell>
          <cell r="K63">
            <v>2297.4</v>
          </cell>
          <cell r="L63">
            <v>1562.4145599999999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17">
          <cell r="V17">
            <v>347.89368242583072</v>
          </cell>
          <cell r="W17">
            <v>361.14380266566025</v>
          </cell>
          <cell r="X17">
            <v>374.89857618101274</v>
          </cell>
          <cell r="Y17">
            <v>389.17722354678767</v>
          </cell>
          <cell r="Z17">
            <v>403.99969738603971</v>
          </cell>
          <cell r="AA17">
            <v>419.38671025127343</v>
          </cell>
          <cell r="AB17">
            <v>435.35976356764297</v>
          </cell>
          <cell r="AC17">
            <v>451.94117767850389</v>
          </cell>
          <cell r="AD17">
            <v>469.15412303529985</v>
          </cell>
          <cell r="AE17">
            <v>487.02265257536942</v>
          </cell>
          <cell r="AF17">
            <v>505.57173533291603</v>
          </cell>
          <cell r="AG17">
            <v>524.82729133010946</v>
          </cell>
          <cell r="AH17">
            <v>544.81622779707322</v>
          </cell>
          <cell r="AI17">
            <v>565.56647677137187</v>
          </cell>
          <cell r="AJ17">
            <v>587.10703412953853</v>
          </cell>
          <cell r="AK17">
            <v>609.46800010518439</v>
          </cell>
          <cell r="AL17">
            <v>632.68062135030812</v>
          </cell>
          <cell r="AM17">
            <v>656.77733459858302</v>
          </cell>
          <cell r="AN17">
            <v>681.79181199163327</v>
          </cell>
          <cell r="AO17">
            <v>707.75900813163912</v>
          </cell>
          <cell r="AP17">
            <v>734.71520892601836</v>
          </cell>
          <cell r="AQ17">
            <v>762.69808229244325</v>
          </cell>
          <cell r="AR17">
            <v>791.74673079504089</v>
          </cell>
          <cell r="AS17">
            <v>821.90174628533464</v>
          </cell>
          <cell r="AT17">
            <v>853.20526662427687</v>
          </cell>
          <cell r="AU17">
            <v>885.70103456463812</v>
          </cell>
          <cell r="AV17">
            <v>919.43445887602934</v>
          </cell>
          <cell r="AW17">
            <v>954.45267779797621</v>
          </cell>
          <cell r="AX17">
            <v>990.80462490971126</v>
          </cell>
          <cell r="AY17">
            <v>1028.5410975087264</v>
          </cell>
          <cell r="AZ17">
            <v>1067.7148275936422</v>
          </cell>
          <cell r="BA17">
            <v>1108.3805555505755</v>
          </cell>
          <cell r="BB17">
            <v>1150.5951066459816</v>
          </cell>
          <cell r="BC17">
            <v>1194.417470432852</v>
          </cell>
          <cell r="BD17">
            <v>1239.9088831812351</v>
          </cell>
          <cell r="BE17">
            <v>1287.1329134482598</v>
          </cell>
          <cell r="BF17">
            <v>1336.1555509072411</v>
          </cell>
          <cell r="BG17">
            <v>1387.0452985599914</v>
          </cell>
        </row>
        <row r="19">
          <cell r="V19">
            <v>6.3819911746995217</v>
          </cell>
          <cell r="W19">
            <v>6.6250601199147638</v>
          </cell>
          <cell r="X19">
            <v>6.8773867576762484</v>
          </cell>
          <cell r="Y19">
            <v>7.1393236828874649</v>
          </cell>
          <cell r="Z19">
            <v>7.4112369196260204</v>
          </cell>
          <cell r="AA19">
            <v>7.6935064326168572</v>
          </cell>
          <cell r="AB19">
            <v>7.986526658184772</v>
          </cell>
          <cell r="AC19">
            <v>8.2907070554304596</v>
          </cell>
          <cell r="AD19">
            <v>8.6064726783979779</v>
          </cell>
          <cell r="AE19">
            <v>8.9342647700347868</v>
          </cell>
          <cell r="AF19">
            <v>9.2745413787733071</v>
          </cell>
          <cell r="AG19">
            <v>9.6277779985967129</v>
          </cell>
          <cell r="AH19">
            <v>9.9944682334818822</v>
          </cell>
          <cell r="AI19">
            <v>10.375124487149321</v>
          </cell>
          <cell r="AJ19">
            <v>10.770278679083333</v>
          </cell>
          <cell r="AK19">
            <v>11.180482987822927</v>
          </cell>
          <cell r="AL19">
            <v>11.606310622561864</v>
          </cell>
          <cell r="AM19">
            <v>12.048356624137455</v>
          </cell>
          <cell r="AN19">
            <v>12.507238696525121</v>
          </cell>
          <cell r="AO19">
            <v>12.983598070002927</v>
          </cell>
          <cell r="AP19">
            <v>13.478100397189621</v>
          </cell>
          <cell r="AQ19">
            <v>13.991436683212441</v>
          </cell>
          <cell r="AR19">
            <v>14.524324251298822</v>
          </cell>
          <cell r="AS19">
            <v>15.077507745146875</v>
          </cell>
          <cell r="AT19">
            <v>15.651760169471117</v>
          </cell>
          <cell r="AU19">
            <v>16.247883970180624</v>
          </cell>
          <cell r="AV19">
            <v>16.866712155695609</v>
          </cell>
          <cell r="AW19">
            <v>17.509109460973434</v>
          </cell>
          <cell r="AX19">
            <v>18.175973555867529</v>
          </cell>
          <cell r="AY19">
            <v>18.868236299507544</v>
          </cell>
          <cell r="AZ19">
            <v>19.58686504245793</v>
          </cell>
          <cell r="BA19">
            <v>20.332863978466662</v>
          </cell>
          <cell r="BB19">
            <v>21.107275547703011</v>
          </cell>
          <cell r="BC19">
            <v>21.911181893435241</v>
          </cell>
          <cell r="BD19">
            <v>22.745706374191514</v>
          </cell>
          <cell r="BE19">
            <v>23.612015133512386</v>
          </cell>
          <cell r="BF19">
            <v>24.511318729490654</v>
          </cell>
          <cell r="BG19">
            <v>25.444873826375101</v>
          </cell>
        </row>
      </sheetData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tro"/>
      <sheetName val="Instructions"/>
      <sheetName val="Summary"/>
      <sheetName val="Parameters"/>
      <sheetName val="Results"/>
      <sheetName val="GTC Calcs"/>
      <sheetName val="Temp Calcs"/>
      <sheetName val="BudgetsForTempTargets"/>
      <sheetName val="BudgetModel"/>
    </sheetNames>
    <sheetDataSet>
      <sheetData sheetId="0"/>
      <sheetData sheetId="1"/>
      <sheetData sheetId="2"/>
      <sheetData sheetId="3"/>
      <sheetData sheetId="4">
        <row r="7">
          <cell r="A7">
            <v>278</v>
          </cell>
        </row>
      </sheetData>
      <sheetData sheetId="5"/>
      <sheetData sheetId="6">
        <row r="7">
          <cell r="G7">
            <v>2010</v>
          </cell>
          <cell r="J7">
            <v>0.97</v>
          </cell>
          <cell r="K7">
            <v>1.1299999999999999</v>
          </cell>
          <cell r="L7">
            <v>1.23</v>
          </cell>
          <cell r="R7">
            <v>0.97</v>
          </cell>
          <cell r="S7">
            <v>1.1299999999999999</v>
          </cell>
          <cell r="T7">
            <v>1.23</v>
          </cell>
          <cell r="W7">
            <v>2010</v>
          </cell>
          <cell r="Z7">
            <v>0.97</v>
          </cell>
          <cell r="AA7">
            <v>1.1299999999999999</v>
          </cell>
          <cell r="AB7">
            <v>1.23</v>
          </cell>
          <cell r="AH7">
            <v>0.97</v>
          </cell>
          <cell r="AI7">
            <v>1.1299999999999999</v>
          </cell>
          <cell r="AJ7">
            <v>1.23</v>
          </cell>
        </row>
        <row r="8">
          <cell r="G8">
            <v>2020</v>
          </cell>
          <cell r="J8">
            <v>1.1600000000000001</v>
          </cell>
          <cell r="K8">
            <v>1.42</v>
          </cell>
          <cell r="L8">
            <v>1.6800000000000002</v>
          </cell>
          <cell r="R8">
            <v>1.0374033594832572</v>
          </cell>
          <cell r="S8">
            <v>1.2857408520437659</v>
          </cell>
          <cell r="T8">
            <v>1.4178338334743601</v>
          </cell>
          <cell r="W8">
            <v>2011</v>
          </cell>
          <cell r="Z8">
            <v>0.98899999999999999</v>
          </cell>
          <cell r="AA8">
            <v>1.1589999999999998</v>
          </cell>
          <cell r="AB8">
            <v>1.2749999999999999</v>
          </cell>
          <cell r="AH8">
            <v>0.97676433916144789</v>
          </cell>
          <cell r="AI8">
            <v>1.15668073429485</v>
          </cell>
          <cell r="AJ8">
            <v>1.2641054973644179</v>
          </cell>
        </row>
        <row r="9">
          <cell r="G9">
            <v>2030</v>
          </cell>
          <cell r="J9">
            <v>1.35</v>
          </cell>
          <cell r="K9">
            <v>1.63</v>
          </cell>
          <cell r="L9">
            <v>1.85</v>
          </cell>
          <cell r="R9">
            <v>1.1655700107045597</v>
          </cell>
          <cell r="S9">
            <v>1.5065503687259292</v>
          </cell>
          <cell r="T9">
            <v>1.6751388765417339</v>
          </cell>
          <cell r="W9">
            <v>2012</v>
          </cell>
          <cell r="Z9">
            <v>1.008</v>
          </cell>
          <cell r="AA9">
            <v>1.1879999999999997</v>
          </cell>
          <cell r="AB9">
            <v>1.3199999999999998</v>
          </cell>
          <cell r="AH9">
            <v>0.98474859410911642</v>
          </cell>
          <cell r="AI9">
            <v>1.1843432168009134</v>
          </cell>
          <cell r="AJ9">
            <v>1.2989312306128324</v>
          </cell>
        </row>
        <row r="10">
          <cell r="G10">
            <v>2040</v>
          </cell>
          <cell r="J10">
            <v>1.49</v>
          </cell>
          <cell r="K10">
            <v>1.8599999999999999</v>
          </cell>
          <cell r="L10">
            <v>2.11</v>
          </cell>
          <cell r="R10">
            <v>1.2954651144092164</v>
          </cell>
          <cell r="S10">
            <v>1.7165794556207703</v>
          </cell>
          <cell r="T10">
            <v>1.9176757030873446</v>
          </cell>
          <cell r="W10">
            <v>2013</v>
          </cell>
          <cell r="Z10">
            <v>1.0270000000000001</v>
          </cell>
          <cell r="AA10">
            <v>1.2169999999999996</v>
          </cell>
          <cell r="AB10">
            <v>1.3649999999999998</v>
          </cell>
          <cell r="AH10">
            <v>0.99398031805430642</v>
          </cell>
          <cell r="AI10">
            <v>1.2129266431431629</v>
          </cell>
          <cell r="AJ10">
            <v>1.3344351783724917</v>
          </cell>
        </row>
        <row r="11">
          <cell r="G11">
            <v>2050</v>
          </cell>
          <cell r="J11">
            <v>1.5499999999999998</v>
          </cell>
          <cell r="K11">
            <v>1.98</v>
          </cell>
          <cell r="L11">
            <v>2.2599999999999998</v>
          </cell>
          <cell r="R11">
            <v>1.4204519071132629</v>
          </cell>
          <cell r="S11">
            <v>1.910616625504709</v>
          </cell>
          <cell r="T11">
            <v>2.1403691857907252</v>
          </cell>
          <cell r="W11">
            <v>2014</v>
          </cell>
          <cell r="Z11">
            <v>1.0460000000000003</v>
          </cell>
          <cell r="AA11">
            <v>1.2459999999999996</v>
          </cell>
          <cell r="AB11">
            <v>1.4099999999999997</v>
          </cell>
          <cell r="AH11">
            <v>1.0044696747837933</v>
          </cell>
          <cell r="AI11">
            <v>1.2423731281048793</v>
          </cell>
          <cell r="AJ11">
            <v>1.370578813751121</v>
          </cell>
        </row>
        <row r="12">
          <cell r="G12">
            <v>2060</v>
          </cell>
          <cell r="J12">
            <v>1.54</v>
          </cell>
          <cell r="K12">
            <v>2.09</v>
          </cell>
          <cell r="L12">
            <v>2.3199999999999998</v>
          </cell>
          <cell r="R12">
            <v>1.510409807138682</v>
          </cell>
          <cell r="S12">
            <v>2.0498482974473982</v>
          </cell>
          <cell r="T12">
            <v>2.3000877068436303</v>
          </cell>
          <cell r="W12">
            <v>2015</v>
          </cell>
          <cell r="Z12">
            <v>1.0650000000000004</v>
          </cell>
          <cell r="AA12">
            <v>1.2749999999999995</v>
          </cell>
          <cell r="AB12">
            <v>1.4549999999999996</v>
          </cell>
          <cell r="AH12">
            <v>1.0162112344269114</v>
          </cell>
          <cell r="AI12">
            <v>1.2726280739148506</v>
          </cell>
          <cell r="AJ12">
            <v>1.4073269762388985</v>
          </cell>
        </row>
        <row r="13">
          <cell r="G13">
            <v>2070</v>
          </cell>
          <cell r="J13">
            <v>1.5</v>
          </cell>
          <cell r="K13">
            <v>2.1</v>
          </cell>
          <cell r="L13">
            <v>2.3199999999999998</v>
          </cell>
          <cell r="R13">
            <v>1.5537716831741184</v>
          </cell>
          <cell r="S13">
            <v>2.1202426350931849</v>
          </cell>
          <cell r="T13">
            <v>2.3814256614813987</v>
          </cell>
          <cell r="W13">
            <v>2016</v>
          </cell>
          <cell r="Z13">
            <v>1.0840000000000005</v>
          </cell>
          <cell r="AA13">
            <v>1.3039999999999994</v>
          </cell>
          <cell r="AB13">
            <v>1.4999999999999996</v>
          </cell>
          <cell r="AH13">
            <v>1.0291860485489197</v>
          </cell>
          <cell r="AI13">
            <v>1.3036403982742946</v>
          </cell>
          <cell r="AJ13">
            <v>1.4446477139254528</v>
          </cell>
        </row>
        <row r="14">
          <cell r="G14">
            <v>2080</v>
          </cell>
          <cell r="J14">
            <v>1.5499999999999998</v>
          </cell>
          <cell r="K14">
            <v>2.0499999999999998</v>
          </cell>
          <cell r="L14">
            <v>2.4</v>
          </cell>
          <cell r="R14">
            <v>1.5696097133848521</v>
          </cell>
          <cell r="S14">
            <v>2.1494817401609079</v>
          </cell>
          <cell r="T14">
            <v>2.4158105418855564</v>
          </cell>
          <cell r="W14">
            <v>2017</v>
          </cell>
          <cell r="Z14">
            <v>1.1030000000000006</v>
          </cell>
          <cell r="AA14">
            <v>1.3329999999999993</v>
          </cell>
          <cell r="AB14">
            <v>1.5449999999999995</v>
          </cell>
          <cell r="AH14">
            <v>1.043363864659121</v>
          </cell>
          <cell r="AI14">
            <v>1.3353626470691311</v>
          </cell>
          <cell r="AJ14">
            <v>1.4825121059746296</v>
          </cell>
        </row>
        <row r="15">
          <cell r="G15">
            <v>2090</v>
          </cell>
          <cell r="J15">
            <v>1.5499999999999998</v>
          </cell>
          <cell r="K15">
            <v>2.14</v>
          </cell>
          <cell r="L15">
            <v>2.4</v>
          </cell>
          <cell r="R15">
            <v>1.5545040714005696</v>
          </cell>
          <cell r="S15">
            <v>2.1337932512257116</v>
          </cell>
          <cell r="T15">
            <v>2.399186315374283</v>
          </cell>
          <cell r="W15">
            <v>2018</v>
          </cell>
          <cell r="Z15">
            <v>1.1220000000000008</v>
          </cell>
          <cell r="AA15">
            <v>1.3619999999999992</v>
          </cell>
          <cell r="AB15">
            <v>1.5899999999999994</v>
          </cell>
          <cell r="AH15">
            <v>1.0587053576353653</v>
          </cell>
          <cell r="AI15">
            <v>1.3677510145948013</v>
          </cell>
          <cell r="AJ15">
            <v>1.5208940734084664</v>
          </cell>
        </row>
        <row r="16">
          <cell r="W16">
            <v>2019</v>
          </cell>
          <cell r="Z16">
            <v>1.1410000000000009</v>
          </cell>
          <cell r="AA16">
            <v>1.3909999999999991</v>
          </cell>
          <cell r="AB16">
            <v>1.6349999999999993</v>
          </cell>
          <cell r="AH16">
            <v>1.0751642784732991</v>
          </cell>
          <cell r="AI16">
            <v>1.4007652915766644</v>
          </cell>
          <cell r="AJ16">
            <v>1.559770184595666</v>
          </cell>
        </row>
        <row r="17">
          <cell r="W17">
            <v>2020</v>
          </cell>
          <cell r="Z17">
            <v>1.1600000000000001</v>
          </cell>
          <cell r="AA17">
            <v>1.42</v>
          </cell>
          <cell r="AB17">
            <v>1.6800000000000002</v>
          </cell>
          <cell r="AH17">
            <v>1.0926894458208076</v>
          </cell>
          <cell r="AI17">
            <v>1.4343687585639149</v>
          </cell>
          <cell r="AJ17">
            <v>1.5991194604182724</v>
          </cell>
        </row>
        <row r="18">
          <cell r="W18">
            <v>2021</v>
          </cell>
          <cell r="Z18">
            <v>1.179</v>
          </cell>
          <cell r="AA18">
            <v>1.4409999999999998</v>
          </cell>
          <cell r="AB18">
            <v>1.6970000000000001</v>
          </cell>
          <cell r="AH18">
            <v>1.1112265302385798</v>
          </cell>
          <cell r="AI18">
            <v>1.4685280395973568</v>
          </cell>
          <cell r="AJ18">
            <v>1.6389231828912361</v>
          </cell>
        </row>
        <row r="19">
          <cell r="W19">
            <v>2022</v>
          </cell>
          <cell r="Z19">
            <v>1.198</v>
          </cell>
          <cell r="AA19">
            <v>1.4619999999999997</v>
          </cell>
          <cell r="AB19">
            <v>1.714</v>
          </cell>
          <cell r="AH19">
            <v>1.129235647642048</v>
          </cell>
          <cell r="AI19">
            <v>1.5008591225489214</v>
          </cell>
          <cell r="AJ19">
            <v>1.6764887250991811</v>
          </cell>
        </row>
        <row r="20">
          <cell r="W20">
            <v>2023</v>
          </cell>
          <cell r="Z20">
            <v>1.2169999999999999</v>
          </cell>
          <cell r="AA20">
            <v>1.4829999999999997</v>
          </cell>
          <cell r="AB20">
            <v>1.7309999999999999</v>
          </cell>
          <cell r="AH20">
            <v>1.1467796543709505</v>
          </cell>
          <cell r="AI20">
            <v>1.5316201098051376</v>
          </cell>
          <cell r="AJ20">
            <v>1.7121369457717384</v>
          </cell>
        </row>
        <row r="21">
          <cell r="W21">
            <v>2024</v>
          </cell>
          <cell r="Z21">
            <v>1.2359999999999998</v>
          </cell>
          <cell r="AA21">
            <v>1.5039999999999996</v>
          </cell>
          <cell r="AB21">
            <v>1.7479999999999998</v>
          </cell>
          <cell r="AH21">
            <v>1.1639132118523714</v>
          </cell>
          <cell r="AI21">
            <v>1.5610255250058356</v>
          </cell>
          <cell r="AJ21">
            <v>1.7461333903915701</v>
          </cell>
        </row>
        <row r="22">
          <cell r="W22">
            <v>2025</v>
          </cell>
          <cell r="Z22">
            <v>1.2549999999999997</v>
          </cell>
          <cell r="AA22">
            <v>1.5249999999999995</v>
          </cell>
          <cell r="AB22">
            <v>1.7649999999999997</v>
          </cell>
          <cell r="AH22">
            <v>1.1806840748700631</v>
          </cell>
          <cell r="AI22">
            <v>1.5892552120164456</v>
          </cell>
          <cell r="AJ22">
            <v>1.7786998198003388</v>
          </cell>
        </row>
        <row r="23">
          <cell r="W23">
            <v>2026</v>
          </cell>
          <cell r="Z23">
            <v>1.2739999999999996</v>
          </cell>
          <cell r="AA23">
            <v>1.5459999999999994</v>
          </cell>
          <cell r="AB23">
            <v>1.7819999999999996</v>
          </cell>
          <cell r="AH23">
            <v>1.1971341413661403</v>
          </cell>
          <cell r="AI23">
            <v>1.6164611195619429</v>
          </cell>
          <cell r="AJ23">
            <v>1.8100229460635069</v>
          </cell>
        </row>
        <row r="24">
          <cell r="W24">
            <v>2027</v>
          </cell>
          <cell r="Z24">
            <v>1.2929999999999995</v>
          </cell>
          <cell r="AA24">
            <v>1.5669999999999993</v>
          </cell>
          <cell r="AB24">
            <v>1.7989999999999995</v>
          </cell>
          <cell r="AH24">
            <v>1.2133003141232348</v>
          </cell>
          <cell r="AI24">
            <v>1.6427725382344449</v>
          </cell>
          <cell r="AJ24">
            <v>1.8402611381742853</v>
          </cell>
        </row>
        <row r="25">
          <cell r="W25">
            <v>2028</v>
          </cell>
          <cell r="Z25">
            <v>1.3119999999999994</v>
          </cell>
          <cell r="AA25">
            <v>1.5879999999999992</v>
          </cell>
          <cell r="AB25">
            <v>1.8159999999999994</v>
          </cell>
          <cell r="AH25">
            <v>1.2292152128445364</v>
          </cell>
          <cell r="AI25">
            <v>1.6683001887947528</v>
          </cell>
          <cell r="AJ25">
            <v>1.869549630301943</v>
          </cell>
        </row>
        <row r="26">
          <cell r="W26">
            <v>2029</v>
          </cell>
          <cell r="Z26">
            <v>1.3309999999999993</v>
          </cell>
          <cell r="AA26">
            <v>1.6089999999999991</v>
          </cell>
          <cell r="AB26">
            <v>1.8329999999999993</v>
          </cell>
          <cell r="AH26">
            <v>1.244907766362817</v>
          </cell>
          <cell r="AI26">
            <v>1.6931394469568737</v>
          </cell>
          <cell r="AJ26">
            <v>1.8980046107756841</v>
          </cell>
        </row>
        <row r="27">
          <cell r="W27">
            <v>2030</v>
          </cell>
          <cell r="Z27">
            <v>1.35</v>
          </cell>
          <cell r="AA27">
            <v>1.63</v>
          </cell>
          <cell r="AB27">
            <v>1.85</v>
          </cell>
          <cell r="AH27">
            <v>1.2604037081195774</v>
          </cell>
          <cell r="AI27">
            <v>1.7173729114389094</v>
          </cell>
          <cell r="AJ27">
            <v>1.9257264642830754</v>
          </cell>
        </row>
        <row r="28">
          <cell r="W28">
            <v>2031</v>
          </cell>
          <cell r="Z28">
            <v>1.3640000000000001</v>
          </cell>
          <cell r="AA28">
            <v>1.6529999999999998</v>
          </cell>
          <cell r="AB28">
            <v>1.8760000000000001</v>
          </cell>
          <cell r="AH28">
            <v>1.2757259930671379</v>
          </cell>
          <cell r="AI28">
            <v>1.741072467167774</v>
          </cell>
          <cell r="AJ28">
            <v>1.9528023662617233</v>
          </cell>
        </row>
        <row r="29">
          <cell r="W29">
            <v>2032</v>
          </cell>
          <cell r="Z29">
            <v>1.3780000000000001</v>
          </cell>
          <cell r="AA29">
            <v>1.6759999999999997</v>
          </cell>
          <cell r="AB29">
            <v>1.9020000000000001</v>
          </cell>
          <cell r="AH29">
            <v>1.2906787840998371</v>
          </cell>
          <cell r="AI29">
            <v>1.7639832293632722</v>
          </cell>
          <cell r="AJ29">
            <v>1.9789502601120845</v>
          </cell>
        </row>
        <row r="30">
          <cell r="W30">
            <v>2033</v>
          </cell>
          <cell r="Z30">
            <v>1.3920000000000001</v>
          </cell>
          <cell r="AA30">
            <v>1.6989999999999996</v>
          </cell>
          <cell r="AB30">
            <v>1.9280000000000002</v>
          </cell>
          <cell r="AH30">
            <v>1.3053018843040567</v>
          </cell>
          <cell r="AI30">
            <v>1.7861962657343335</v>
          </cell>
          <cell r="AJ30">
            <v>2.0042776568902609</v>
          </cell>
        </row>
        <row r="31">
          <cell r="W31">
            <v>2034</v>
          </cell>
          <cell r="Z31">
            <v>1.4060000000000001</v>
          </cell>
          <cell r="AA31">
            <v>1.7219999999999995</v>
          </cell>
          <cell r="AB31">
            <v>1.9540000000000002</v>
          </cell>
          <cell r="AH31">
            <v>1.3196304274678117</v>
          </cell>
          <cell r="AI31">
            <v>1.807790595024074</v>
          </cell>
          <cell r="AJ31">
            <v>2.028877723689996</v>
          </cell>
        </row>
        <row r="32">
          <cell r="W32">
            <v>2035</v>
          </cell>
          <cell r="Z32">
            <v>1.4200000000000002</v>
          </cell>
          <cell r="AA32">
            <v>1.7449999999999994</v>
          </cell>
          <cell r="AB32">
            <v>1.9800000000000002</v>
          </cell>
          <cell r="AH32">
            <v>1.3336955377120416</v>
          </cell>
          <cell r="AI32">
            <v>1.82883511767046</v>
          </cell>
          <cell r="AJ32">
            <v>2.0528316026780504</v>
          </cell>
        </row>
        <row r="33">
          <cell r="W33">
            <v>2036</v>
          </cell>
          <cell r="Z33">
            <v>1.4340000000000002</v>
          </cell>
          <cell r="AA33">
            <v>1.7679999999999993</v>
          </cell>
          <cell r="AB33">
            <v>2.0060000000000002</v>
          </cell>
          <cell r="AH33">
            <v>1.3475248790895573</v>
          </cell>
          <cell r="AI33">
            <v>1.8493901828830996</v>
          </cell>
          <cell r="AJ33">
            <v>2.0762102896866805</v>
          </cell>
        </row>
        <row r="34">
          <cell r="W34">
            <v>2037</v>
          </cell>
          <cell r="Z34">
            <v>1.4480000000000002</v>
          </cell>
          <cell r="AA34">
            <v>1.7909999999999993</v>
          </cell>
          <cell r="AB34">
            <v>2.032</v>
          </cell>
          <cell r="AH34">
            <v>1.3611431161588432</v>
          </cell>
          <cell r="AI34">
            <v>1.8695088700674962</v>
          </cell>
          <cell r="AJ34">
            <v>2.099076167529581</v>
          </cell>
        </row>
        <row r="35">
          <cell r="W35">
            <v>2038</v>
          </cell>
          <cell r="Z35">
            <v>1.4620000000000002</v>
          </cell>
          <cell r="AA35">
            <v>1.8139999999999992</v>
          </cell>
          <cell r="AB35">
            <v>2.0579999999999998</v>
          </cell>
          <cell r="AH35">
            <v>1.3745723020637148</v>
          </cell>
          <cell r="AI35">
            <v>1.8892380439495964</v>
          </cell>
          <cell r="AJ35">
            <v>2.121484266343121</v>
          </cell>
        </row>
        <row r="36">
          <cell r="W36">
            <v>2039</v>
          </cell>
          <cell r="Z36">
            <v>1.4760000000000002</v>
          </cell>
          <cell r="AA36">
            <v>1.8369999999999991</v>
          </cell>
          <cell r="AB36">
            <v>2.0839999999999996</v>
          </cell>
          <cell r="AH36">
            <v>1.3878322072206288</v>
          </cell>
          <cell r="AI36">
            <v>1.9086192290246469</v>
          </cell>
          <cell r="AJ36">
            <v>2.1434833064042236</v>
          </cell>
        </row>
        <row r="37">
          <cell r="W37">
            <v>2040</v>
          </cell>
          <cell r="Z37">
            <v>1.49</v>
          </cell>
          <cell r="AA37">
            <v>1.8599999999999999</v>
          </cell>
          <cell r="AB37">
            <v>2.11</v>
          </cell>
          <cell r="AH37">
            <v>1.4009405990675423</v>
          </cell>
          <cell r="AI37">
            <v>1.9276893387051997</v>
          </cell>
          <cell r="AJ37">
            <v>2.1651165663282166</v>
          </cell>
        </row>
        <row r="38">
          <cell r="W38">
            <v>2041</v>
          </cell>
          <cell r="Z38">
            <v>1.496</v>
          </cell>
          <cell r="AA38">
            <v>1.8719999999999999</v>
          </cell>
          <cell r="AB38">
            <v>2.125</v>
          </cell>
          <cell r="AH38">
            <v>1.4139134812683847</v>
          </cell>
          <cell r="AI38">
            <v>1.9464812868184482</v>
          </cell>
          <cell r="AJ38">
            <v>2.1864226101148998</v>
          </cell>
        </row>
        <row r="39">
          <cell r="W39">
            <v>2042</v>
          </cell>
          <cell r="Z39">
            <v>1.502</v>
          </cell>
          <cell r="AA39">
            <v>1.8839999999999999</v>
          </cell>
          <cell r="AB39">
            <v>2.14</v>
          </cell>
          <cell r="AH39">
            <v>1.4258928919956146</v>
          </cell>
          <cell r="AI39">
            <v>1.9637808662969582</v>
          </cell>
          <cell r="AJ39">
            <v>2.2060388725731745</v>
          </cell>
        </row>
        <row r="40">
          <cell r="W40">
            <v>2043</v>
          </cell>
          <cell r="Z40">
            <v>1.508</v>
          </cell>
          <cell r="AA40">
            <v>1.8959999999999999</v>
          </cell>
          <cell r="AB40">
            <v>2.1550000000000002</v>
          </cell>
          <cell r="AH40">
            <v>1.4369949184687572</v>
          </cell>
          <cell r="AI40">
            <v>1.9797683532209887</v>
          </cell>
          <cell r="AJ40">
            <v>2.2241691506946566</v>
          </cell>
        </row>
        <row r="41">
          <cell r="W41">
            <v>2044</v>
          </cell>
          <cell r="Z41">
            <v>1.514</v>
          </cell>
          <cell r="AA41">
            <v>1.9079999999999999</v>
          </cell>
          <cell r="AB41">
            <v>2.1700000000000004</v>
          </cell>
          <cell r="AH41">
            <v>1.4473180973849613</v>
          </cell>
          <cell r="AI41">
            <v>1.9945958745728705</v>
          </cell>
          <cell r="AJ41">
            <v>2.2409854687731428</v>
          </cell>
        </row>
        <row r="42">
          <cell r="W42">
            <v>2045</v>
          </cell>
          <cell r="Z42">
            <v>1.52</v>
          </cell>
          <cell r="AA42">
            <v>1.92</v>
          </cell>
          <cell r="AB42">
            <v>2.1850000000000005</v>
          </cell>
          <cell r="AH42">
            <v>1.4569466323520823</v>
          </cell>
          <cell r="AI42">
            <v>2.0083927325584972</v>
          </cell>
          <cell r="AJ42">
            <v>2.2566340791423571</v>
          </cell>
        </row>
        <row r="43">
          <cell r="W43">
            <v>2046</v>
          </cell>
          <cell r="Z43">
            <v>1.526</v>
          </cell>
          <cell r="AA43">
            <v>1.9319999999999999</v>
          </cell>
          <cell r="AB43">
            <v>2.2000000000000006</v>
          </cell>
          <cell r="AH43">
            <v>1.4659529249674021</v>
          </cell>
          <cell r="AI43">
            <v>2.0212695582011122</v>
          </cell>
          <cell r="AJ43">
            <v>2.2712401453616282</v>
          </cell>
        </row>
        <row r="44">
          <cell r="W44">
            <v>2047</v>
          </cell>
          <cell r="Z44">
            <v>1.532</v>
          </cell>
          <cell r="AA44">
            <v>1.944</v>
          </cell>
          <cell r="AB44">
            <v>2.2150000000000007</v>
          </cell>
          <cell r="AH44">
            <v>1.4743995851992</v>
          </cell>
          <cell r="AI44">
            <v>2.0333215851840598</v>
          </cell>
          <cell r="AJ44">
            <v>2.2849114348599251</v>
          </cell>
        </row>
        <row r="45">
          <cell r="W45">
            <v>2048</v>
          </cell>
          <cell r="Z45">
            <v>1.538</v>
          </cell>
          <cell r="AA45">
            <v>1.956</v>
          </cell>
          <cell r="AB45">
            <v>2.2300000000000009</v>
          </cell>
          <cell r="AH45">
            <v>1.482341042400412</v>
          </cell>
          <cell r="AI45">
            <v>2.0446312548121104</v>
          </cell>
          <cell r="AJ45">
            <v>2.2977412581434646</v>
          </cell>
        </row>
        <row r="46">
          <cell r="W46">
            <v>2049</v>
          </cell>
          <cell r="Z46">
            <v>1.544</v>
          </cell>
          <cell r="AA46">
            <v>1.968</v>
          </cell>
          <cell r="AB46">
            <v>2.245000000000001</v>
          </cell>
          <cell r="AH46">
            <v>1.4898248469067137</v>
          </cell>
          <cell r="AI46">
            <v>2.0552703069123028</v>
          </cell>
          <cell r="AJ46">
            <v>2.309810828732441</v>
          </cell>
        </row>
        <row r="47">
          <cell r="W47">
            <v>2050</v>
          </cell>
          <cell r="Z47">
            <v>1.5499999999999998</v>
          </cell>
          <cell r="AA47">
            <v>1.98</v>
          </cell>
          <cell r="AB47">
            <v>2.2599999999999998</v>
          </cell>
          <cell r="AH47">
            <v>1.4968927296630288</v>
          </cell>
          <cell r="AI47">
            <v>2.065301471715697</v>
          </cell>
          <cell r="AJ47">
            <v>2.3211911732989714</v>
          </cell>
        </row>
        <row r="48">
          <cell r="W48">
            <v>2051</v>
          </cell>
          <cell r="Z48">
            <v>1.5489999999999999</v>
          </cell>
          <cell r="AA48">
            <v>1.9909999999999999</v>
          </cell>
          <cell r="AB48">
            <v>2.266</v>
          </cell>
          <cell r="AH48">
            <v>1.5035814709755775</v>
          </cell>
          <cell r="AI48">
            <v>2.0747798491549121</v>
          </cell>
          <cell r="AJ48">
            <v>2.3319446893227092</v>
          </cell>
        </row>
        <row r="49">
          <cell r="W49">
            <v>2052</v>
          </cell>
          <cell r="Z49">
            <v>1.548</v>
          </cell>
          <cell r="AA49">
            <v>2.0019999999999998</v>
          </cell>
          <cell r="AB49">
            <v>2.2720000000000002</v>
          </cell>
          <cell r="AH49">
            <v>1.5094993058433654</v>
          </cell>
          <cell r="AI49">
            <v>2.0831551408634441</v>
          </cell>
          <cell r="AJ49">
            <v>2.3414532483871011</v>
          </cell>
        </row>
        <row r="50">
          <cell r="W50">
            <v>2053</v>
          </cell>
          <cell r="Z50">
            <v>1.5470000000000002</v>
          </cell>
          <cell r="AA50">
            <v>2.0129999999999999</v>
          </cell>
          <cell r="AB50">
            <v>2.2780000000000005</v>
          </cell>
          <cell r="AH50">
            <v>1.5147346967924562</v>
          </cell>
          <cell r="AI50">
            <v>2.0905558937666746</v>
          </cell>
          <cell r="AJ50">
            <v>2.3498614478955013</v>
          </cell>
        </row>
        <row r="51">
          <cell r="W51">
            <v>2054</v>
          </cell>
          <cell r="Z51">
            <v>1.5460000000000003</v>
          </cell>
          <cell r="AA51">
            <v>2.024</v>
          </cell>
          <cell r="AB51">
            <v>2.2840000000000007</v>
          </cell>
          <cell r="AH51">
            <v>1.5193638590150886</v>
          </cell>
          <cell r="AI51">
            <v>2.0970925407130481</v>
          </cell>
          <cell r="AJ51">
            <v>2.357293558084359</v>
          </cell>
        </row>
        <row r="52">
          <cell r="W52">
            <v>2055</v>
          </cell>
          <cell r="Z52">
            <v>1.5450000000000004</v>
          </cell>
          <cell r="AA52">
            <v>2.0350000000000001</v>
          </cell>
          <cell r="AB52">
            <v>2.2900000000000009</v>
          </cell>
          <cell r="AH52">
            <v>1.5234528727669729</v>
          </cell>
          <cell r="AI52">
            <v>2.1028605754222389</v>
          </cell>
          <cell r="AJ52">
            <v>2.3638570752417198</v>
          </cell>
        </row>
        <row r="53">
          <cell r="W53">
            <v>2056</v>
          </cell>
          <cell r="Z53">
            <v>1.5440000000000005</v>
          </cell>
          <cell r="AA53">
            <v>2.0460000000000003</v>
          </cell>
          <cell r="AB53">
            <v>2.2960000000000012</v>
          </cell>
          <cell r="AH53">
            <v>1.5270593744081493</v>
          </cell>
          <cell r="AI53">
            <v>2.1079430838758579</v>
          </cell>
          <cell r="AJ53">
            <v>2.3696455564635364</v>
          </cell>
        </row>
        <row r="54">
          <cell r="W54">
            <v>2057</v>
          </cell>
          <cell r="Z54">
            <v>1.5430000000000006</v>
          </cell>
          <cell r="AA54">
            <v>2.0570000000000004</v>
          </cell>
          <cell r="AB54">
            <v>2.3020000000000014</v>
          </cell>
          <cell r="AH54">
            <v>1.5302339216903853</v>
          </cell>
          <cell r="AI54">
            <v>2.1124127804348083</v>
          </cell>
          <cell r="AJ54">
            <v>2.3747409010831206</v>
          </cell>
        </row>
        <row r="55">
          <cell r="W55">
            <v>2058</v>
          </cell>
          <cell r="Z55">
            <v>1.5420000000000007</v>
          </cell>
          <cell r="AA55">
            <v>2.0680000000000005</v>
          </cell>
          <cell r="AB55">
            <v>2.3080000000000016</v>
          </cell>
          <cell r="AH55">
            <v>1.5330211048302731</v>
          </cell>
          <cell r="AI55">
            <v>2.1163336590779402</v>
          </cell>
          <cell r="AJ55">
            <v>2.3792152018132473</v>
          </cell>
        </row>
        <row r="56">
          <cell r="W56">
            <v>2059</v>
          </cell>
          <cell r="Z56">
            <v>1.5410000000000008</v>
          </cell>
          <cell r="AA56">
            <v>2.0790000000000006</v>
          </cell>
          <cell r="AB56">
            <v>2.3140000000000018</v>
          </cell>
          <cell r="AH56">
            <v>1.5354604574722319</v>
          </cell>
          <cell r="AI56">
            <v>2.1197623428577796</v>
          </cell>
          <cell r="AJ56">
            <v>2.3831322582837577</v>
          </cell>
        </row>
        <row r="57">
          <cell r="W57">
            <v>2060</v>
          </cell>
          <cell r="Z57">
            <v>1.54</v>
          </cell>
          <cell r="AA57">
            <v>2.09</v>
          </cell>
          <cell r="AB57">
            <v>2.3199999999999998</v>
          </cell>
          <cell r="AH57">
            <v>1.5375872088664382</v>
          </cell>
          <cell r="AI57">
            <v>2.122749194763474</v>
          </cell>
          <cell r="AJ57">
            <v>2.386548823503869</v>
          </cell>
        </row>
        <row r="58">
          <cell r="W58">
            <v>2061</v>
          </cell>
          <cell r="Z58">
            <v>1.536</v>
          </cell>
          <cell r="AA58">
            <v>2.0909999999999997</v>
          </cell>
          <cell r="AB58">
            <v>2.3199999999999998</v>
          </cell>
          <cell r="AH58">
            <v>1.5394329091189405</v>
          </cell>
          <cell r="AI58">
            <v>2.1253392385044112</v>
          </cell>
          <cell r="AJ58">
            <v>2.3895156374315514</v>
          </cell>
        </row>
        <row r="59">
          <cell r="W59">
            <v>2062</v>
          </cell>
          <cell r="Z59">
            <v>1.532</v>
          </cell>
          <cell r="AA59">
            <v>2.0919999999999996</v>
          </cell>
          <cell r="AB59">
            <v>2.3199999999999998</v>
          </cell>
          <cell r="AH59">
            <v>1.5410736346375695</v>
          </cell>
          <cell r="AI59">
            <v>2.1276399202714105</v>
          </cell>
          <cell r="AJ59">
            <v>2.3921539917512984</v>
          </cell>
        </row>
        <row r="60">
          <cell r="W60">
            <v>2063</v>
          </cell>
          <cell r="Z60">
            <v>1.528</v>
          </cell>
          <cell r="AA60">
            <v>2.0929999999999995</v>
          </cell>
          <cell r="AB60">
            <v>2.3199999999999998</v>
          </cell>
          <cell r="AH60">
            <v>1.5425273145682878</v>
          </cell>
          <cell r="AI60">
            <v>2.1296767983488714</v>
          </cell>
          <cell r="AJ60">
            <v>2.39449275278665</v>
          </cell>
        </row>
        <row r="61">
          <cell r="W61">
            <v>2064</v>
          </cell>
          <cell r="Z61">
            <v>1.524</v>
          </cell>
          <cell r="AA61">
            <v>2.0939999999999994</v>
          </cell>
          <cell r="AB61">
            <v>2.3199999999999998</v>
          </cell>
          <cell r="AH61">
            <v>1.5438103083165124</v>
          </cell>
          <cell r="AI61">
            <v>2.1314731608710389</v>
          </cell>
          <cell r="AJ61">
            <v>2.3965582213089753</v>
          </cell>
        </row>
        <row r="62">
          <cell r="W62">
            <v>2065</v>
          </cell>
          <cell r="Z62">
            <v>1.52</v>
          </cell>
          <cell r="AA62">
            <v>2.0949999999999993</v>
          </cell>
          <cell r="AB62">
            <v>2.3199999999999998</v>
          </cell>
          <cell r="AH62">
            <v>1.5449375970959087</v>
          </cell>
          <cell r="AI62">
            <v>2.1330503060228856</v>
          </cell>
          <cell r="AJ62">
            <v>2.3983744483174467</v>
          </cell>
        </row>
        <row r="63">
          <cell r="W63">
            <v>2066</v>
          </cell>
          <cell r="Z63">
            <v>1.516</v>
          </cell>
          <cell r="AA63">
            <v>2.0959999999999992</v>
          </cell>
          <cell r="AB63">
            <v>2.3199999999999998</v>
          </cell>
          <cell r="AH63">
            <v>1.5459229496933387</v>
          </cell>
          <cell r="AI63">
            <v>2.1344277840359442</v>
          </cell>
          <cell r="AJ63">
            <v>2.3999635077881818</v>
          </cell>
        </row>
        <row r="64">
          <cell r="W64">
            <v>2067</v>
          </cell>
          <cell r="Z64">
            <v>1.512</v>
          </cell>
          <cell r="AA64">
            <v>2.0969999999999991</v>
          </cell>
          <cell r="AB64">
            <v>2.3199999999999998</v>
          </cell>
          <cell r="AH64">
            <v>1.5467790665620416</v>
          </cell>
          <cell r="AI64">
            <v>2.1356236071431693</v>
          </cell>
          <cell r="AJ64">
            <v>2.4013457333218255</v>
          </cell>
        </row>
        <row r="65">
          <cell r="W65">
            <v>2068</v>
          </cell>
          <cell r="Z65">
            <v>1.508</v>
          </cell>
          <cell r="AA65">
            <v>2.097999999999999</v>
          </cell>
          <cell r="AB65">
            <v>2.3199999999999998</v>
          </cell>
          <cell r="AH65">
            <v>1.5475177056343341</v>
          </cell>
          <cell r="AI65">
            <v>2.1366544325634012</v>
          </cell>
          <cell r="AJ65">
            <v>2.4025399243908545</v>
          </cell>
        </row>
        <row r="66">
          <cell r="W66">
            <v>2069</v>
          </cell>
          <cell r="Z66">
            <v>1.504</v>
          </cell>
          <cell r="AA66">
            <v>2.0989999999999989</v>
          </cell>
          <cell r="AB66">
            <v>2.3199999999999998</v>
          </cell>
          <cell r="AH66">
            <v>1.548149792665243</v>
          </cell>
          <cell r="AI66">
            <v>2.1375357227087397</v>
          </cell>
          <cell r="AJ66">
            <v>2.4035635269023512</v>
          </cell>
        </row>
        <row r="67">
          <cell r="W67">
            <v>2070</v>
          </cell>
          <cell r="Z67">
            <v>1.5</v>
          </cell>
          <cell r="AA67">
            <v>2.1</v>
          </cell>
          <cell r="AB67">
            <v>2.3199999999999998</v>
          </cell>
          <cell r="AH67">
            <v>1.548685518449713</v>
          </cell>
          <cell r="AI67">
            <v>2.1382818861008057</v>
          </cell>
          <cell r="AJ67">
            <v>2.4044327919970687</v>
          </cell>
        </row>
        <row r="68">
          <cell r="W68">
            <v>2071</v>
          </cell>
          <cell r="Z68">
            <v>1.5049999999999999</v>
          </cell>
          <cell r="AA68">
            <v>2.0950000000000002</v>
          </cell>
          <cell r="AB68">
            <v>2.3279999999999998</v>
          </cell>
          <cell r="AH68">
            <v>1.5491344248753667</v>
          </cell>
          <cell r="AI68">
            <v>2.1389064019089319</v>
          </cell>
          <cell r="AJ68">
            <v>2.4051629163614336</v>
          </cell>
        </row>
        <row r="69">
          <cell r="W69">
            <v>2072</v>
          </cell>
          <cell r="Z69">
            <v>1.5099999999999998</v>
          </cell>
          <cell r="AA69">
            <v>2.0900000000000003</v>
          </cell>
          <cell r="AB69">
            <v>2.3359999999999999</v>
          </cell>
          <cell r="AH69">
            <v>1.5494511743223003</v>
          </cell>
          <cell r="AI69">
            <v>2.1393459993148514</v>
          </cell>
          <cell r="AJ69">
            <v>2.4056812697378946</v>
          </cell>
        </row>
        <row r="70">
          <cell r="W70">
            <v>2073</v>
          </cell>
          <cell r="Z70">
            <v>1.5149999999999997</v>
          </cell>
          <cell r="AA70">
            <v>2.0850000000000004</v>
          </cell>
          <cell r="AB70">
            <v>2.3439999999999999</v>
          </cell>
          <cell r="AH70">
            <v>1.5496603382995795</v>
          </cell>
          <cell r="AI70">
            <v>2.1396353015086875</v>
          </cell>
          <cell r="AJ70">
            <v>2.4060266605766483</v>
          </cell>
        </row>
        <row r="71">
          <cell r="W71">
            <v>2074</v>
          </cell>
          <cell r="Z71">
            <v>1.5199999999999996</v>
          </cell>
          <cell r="AA71">
            <v>2.0800000000000005</v>
          </cell>
          <cell r="AB71">
            <v>2.3519999999999999</v>
          </cell>
          <cell r="AH71">
            <v>1.5497851863514944</v>
          </cell>
          <cell r="AI71">
            <v>2.1398070773025957</v>
          </cell>
          <cell r="AJ71">
            <v>2.4062357899151903</v>
          </cell>
        </row>
        <row r="72">
          <cell r="W72">
            <v>2075</v>
          </cell>
          <cell r="Z72">
            <v>1.5249999999999995</v>
          </cell>
          <cell r="AA72">
            <v>2.0750000000000006</v>
          </cell>
          <cell r="AB72">
            <v>2.36</v>
          </cell>
          <cell r="AH72">
            <v>1.5498479451434908</v>
          </cell>
          <cell r="AI72">
            <v>2.1398926134234197</v>
          </cell>
          <cell r="AJ72">
            <v>2.4063436665267832</v>
          </cell>
        </row>
        <row r="73">
          <cell r="W73">
            <v>2076</v>
          </cell>
          <cell r="Z73">
            <v>1.5299999999999994</v>
          </cell>
          <cell r="AA73">
            <v>2.0700000000000007</v>
          </cell>
          <cell r="AB73">
            <v>2.3679999999999999</v>
          </cell>
          <cell r="AH73">
            <v>1.5498700338197835</v>
          </cell>
          <cell r="AI73">
            <v>2.1399220523821358</v>
          </cell>
          <cell r="AJ73">
            <v>2.406383983132367</v>
          </cell>
        </row>
        <row r="74">
          <cell r="W74">
            <v>2077</v>
          </cell>
          <cell r="Z74">
            <v>1.5349999999999993</v>
          </cell>
          <cell r="AA74">
            <v>2.0650000000000008</v>
          </cell>
          <cell r="AB74">
            <v>2.3759999999999999</v>
          </cell>
          <cell r="AH74">
            <v>1.5498722812158121</v>
          </cell>
          <cell r="AI74">
            <v>2.1399247040961997</v>
          </cell>
          <cell r="AJ74">
            <v>2.4063894627472369</v>
          </cell>
        </row>
        <row r="75">
          <cell r="W75">
            <v>2078</v>
          </cell>
          <cell r="Z75">
            <v>1.5399999999999991</v>
          </cell>
          <cell r="AA75">
            <v>2.0600000000000009</v>
          </cell>
          <cell r="AB75">
            <v>2.3839999999999999</v>
          </cell>
          <cell r="AH75">
            <v>1.5498751298025357</v>
          </cell>
          <cell r="AI75">
            <v>2.1399293383983111</v>
          </cell>
          <cell r="AJ75">
            <v>2.406392183058387</v>
          </cell>
        </row>
        <row r="76">
          <cell r="W76">
            <v>2079</v>
          </cell>
          <cell r="Z76">
            <v>1.544999999999999</v>
          </cell>
          <cell r="AA76">
            <v>2.055000000000001</v>
          </cell>
          <cell r="AB76">
            <v>2.3919999999999999</v>
          </cell>
          <cell r="AH76">
            <v>1.5498988307292509</v>
          </cell>
          <cell r="AI76">
            <v>2.1399644648146223</v>
          </cell>
          <cell r="AJ76">
            <v>2.4064238858753386</v>
          </cell>
        </row>
        <row r="77">
          <cell r="W77">
            <v>2080</v>
          </cell>
          <cell r="Z77">
            <v>1.5499999999999998</v>
          </cell>
          <cell r="AA77">
            <v>2.0499999999999998</v>
          </cell>
          <cell r="AB77">
            <v>2.4</v>
          </cell>
          <cell r="AH77">
            <v>1.5499636339870235</v>
          </cell>
          <cell r="AI77">
            <v>2.1400586054918165</v>
          </cell>
          <cell r="AJ77">
            <v>2.4065162781155522</v>
          </cell>
        </row>
        <row r="78">
          <cell r="W78">
            <v>2081</v>
          </cell>
          <cell r="Z78">
            <v>1.5499999999999998</v>
          </cell>
          <cell r="AA78">
            <v>2.0589999999999997</v>
          </cell>
          <cell r="AB78">
            <v>2.4</v>
          </cell>
          <cell r="AH78">
            <v>1.5500899775157249</v>
          </cell>
          <cell r="AI78">
            <v>2.1402405668655913</v>
          </cell>
          <cell r="AJ78">
            <v>2.4067013304407983</v>
          </cell>
        </row>
        <row r="79">
          <cell r="W79">
            <v>2082</v>
          </cell>
          <cell r="Z79">
            <v>1.5499999999999998</v>
          </cell>
          <cell r="AA79">
            <v>2.0679999999999996</v>
          </cell>
          <cell r="AB79">
            <v>2.4</v>
          </cell>
          <cell r="AH79">
            <v>1.5501927122319865</v>
          </cell>
          <cell r="AI79">
            <v>2.1403889495667259</v>
          </cell>
          <cell r="AJ79">
            <v>2.4068505964076632</v>
          </cell>
        </row>
        <row r="80">
          <cell r="W80">
            <v>2083</v>
          </cell>
          <cell r="Z80">
            <v>1.5499999999999998</v>
          </cell>
          <cell r="AA80">
            <v>2.0769999999999995</v>
          </cell>
          <cell r="AB80">
            <v>2.4</v>
          </cell>
          <cell r="AH80">
            <v>1.5502741061998093</v>
          </cell>
          <cell r="AI80">
            <v>2.1405069238211873</v>
          </cell>
          <cell r="AJ80">
            <v>2.4069676658581787</v>
          </cell>
        </row>
        <row r="81">
          <cell r="W81">
            <v>2084</v>
          </cell>
          <cell r="Z81">
            <v>1.5499999999999998</v>
          </cell>
          <cell r="AA81">
            <v>2.0859999999999994</v>
          </cell>
          <cell r="AB81">
            <v>2.4</v>
          </cell>
          <cell r="AH81">
            <v>1.5503365041031025</v>
          </cell>
          <cell r="AI81">
            <v>2.1405977705937165</v>
          </cell>
          <cell r="AJ81">
            <v>2.4070562460958609</v>
          </cell>
        </row>
        <row r="82">
          <cell r="W82">
            <v>2085</v>
          </cell>
          <cell r="Z82">
            <v>1.5499999999999998</v>
          </cell>
          <cell r="AA82">
            <v>2.0949999999999993</v>
          </cell>
          <cell r="AB82">
            <v>2.4</v>
          </cell>
          <cell r="AH82">
            <v>1.5503823206561935</v>
          </cell>
          <cell r="AI82">
            <v>2.1406648722686552</v>
          </cell>
          <cell r="AJ82">
            <v>2.4071201512384222</v>
          </cell>
        </row>
        <row r="83">
          <cell r="W83">
            <v>2086</v>
          </cell>
          <cell r="Z83">
            <v>1.5499999999999998</v>
          </cell>
          <cell r="AA83">
            <v>2.1039999999999992</v>
          </cell>
          <cell r="AB83">
            <v>2.4</v>
          </cell>
          <cell r="AH83">
            <v>1.5504140335311321</v>
          </cell>
          <cell r="AI83">
            <v>2.1407117026196776</v>
          </cell>
          <cell r="AJ83">
            <v>2.4071632908225866</v>
          </cell>
        </row>
        <row r="84">
          <cell r="W84">
            <v>2087</v>
          </cell>
          <cell r="Z84">
            <v>1.5499999999999998</v>
          </cell>
          <cell r="AA84">
            <v>2.1129999999999991</v>
          </cell>
          <cell r="AB84">
            <v>2.4</v>
          </cell>
          <cell r="AH84">
            <v>1.550434175841928</v>
          </cell>
          <cell r="AI84">
            <v>2.140741816125701</v>
          </cell>
          <cell r="AJ84">
            <v>2.4071896577275576</v>
          </cell>
        </row>
        <row r="85">
          <cell r="W85">
            <v>2088</v>
          </cell>
          <cell r="Z85">
            <v>1.5499999999999998</v>
          </cell>
          <cell r="AA85">
            <v>2.121999999999999</v>
          </cell>
          <cell r="AB85">
            <v>2.4</v>
          </cell>
          <cell r="AH85">
            <v>1.5504453282310622</v>
          </cell>
          <cell r="AI85">
            <v>2.1407588366980503</v>
          </cell>
          <cell r="AJ85">
            <v>2.4072033154918073</v>
          </cell>
        </row>
        <row r="86">
          <cell r="W86">
            <v>2089</v>
          </cell>
          <cell r="Z86">
            <v>1.5499999999999998</v>
          </cell>
          <cell r="AA86">
            <v>2.1309999999999989</v>
          </cell>
          <cell r="AB86">
            <v>2.4</v>
          </cell>
          <cell r="AH86">
            <v>1.5504501106083763</v>
          </cell>
          <cell r="AI86">
            <v>2.1407664458911202</v>
          </cell>
          <cell r="AJ86">
            <v>2.4072083851052475</v>
          </cell>
        </row>
        <row r="87">
          <cell r="W87">
            <v>2090</v>
          </cell>
          <cell r="Z87">
            <v>1.5499999999999998</v>
          </cell>
          <cell r="AA87">
            <v>2.14</v>
          </cell>
          <cell r="AB87">
            <v>2.4</v>
          </cell>
          <cell r="AH87">
            <v>1.5504511735967124</v>
          </cell>
          <cell r="AI87">
            <v>2.1407683706752167</v>
          </cell>
          <cell r="AJ87">
            <v>2.4072090313653649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6"/>
  <sheetViews>
    <sheetView workbookViewId="0">
      <selection activeCell="R26" sqref="R26:S29"/>
    </sheetView>
  </sheetViews>
  <sheetFormatPr defaultRowHeight="15"/>
  <cols>
    <col min="1" max="1" width="11.140625" customWidth="1"/>
    <col min="14" max="14" width="10.5703125" customWidth="1"/>
    <col min="18" max="18" width="11.7109375" customWidth="1"/>
    <col min="19" max="19" width="10.28515625" customWidth="1"/>
  </cols>
  <sheetData>
    <row r="1" spans="1:19">
      <c r="A1" t="s">
        <v>13</v>
      </c>
      <c r="N1">
        <f>LN(410/278)*5.35</f>
        <v>2.0786678461412822</v>
      </c>
    </row>
    <row r="3" spans="1:19">
      <c r="A3" t="s">
        <v>18</v>
      </c>
    </row>
    <row r="4" spans="1:19">
      <c r="B4">
        <v>278</v>
      </c>
      <c r="C4" t="s">
        <v>20</v>
      </c>
      <c r="G4">
        <f>580/B5</f>
        <v>154.25531914893617</v>
      </c>
    </row>
    <row r="5" spans="1:19">
      <c r="B5">
        <v>3.76</v>
      </c>
      <c r="C5" t="s">
        <v>89</v>
      </c>
    </row>
    <row r="6" spans="1:19">
      <c r="N6" s="124" t="s">
        <v>29</v>
      </c>
      <c r="O6" s="124"/>
      <c r="P6" s="124"/>
      <c r="Q6" s="124"/>
      <c r="R6" s="125"/>
      <c r="S6" s="125"/>
    </row>
    <row r="7" spans="1:19">
      <c r="N7" s="10" t="s">
        <v>23</v>
      </c>
      <c r="O7" s="10" t="s">
        <v>24</v>
      </c>
      <c r="P7" s="10" t="s">
        <v>25</v>
      </c>
      <c r="Q7" s="10" t="s">
        <v>26</v>
      </c>
      <c r="R7" s="10" t="s">
        <v>32</v>
      </c>
      <c r="S7" s="10" t="s">
        <v>31</v>
      </c>
    </row>
    <row r="8" spans="1:19">
      <c r="A8" s="21" t="s">
        <v>14</v>
      </c>
      <c r="N8" s="23">
        <v>3</v>
      </c>
      <c r="O8" s="23">
        <v>3.71</v>
      </c>
      <c r="P8" s="23">
        <v>3</v>
      </c>
      <c r="Q8" s="23">
        <v>556</v>
      </c>
      <c r="R8" s="23">
        <v>111</v>
      </c>
      <c r="S8" s="23">
        <v>450</v>
      </c>
    </row>
    <row r="9" spans="1:19" ht="15" customHeight="1">
      <c r="B9" t="s">
        <v>37</v>
      </c>
      <c r="N9" s="5"/>
      <c r="O9" s="5">
        <f>5.35*LN(1+P8/N8)</f>
        <v>3.708337415995707</v>
      </c>
      <c r="P9" s="5"/>
      <c r="Q9" s="5"/>
    </row>
    <row r="10" spans="1:19">
      <c r="B10" t="s">
        <v>6</v>
      </c>
      <c r="N10" s="5">
        <f>P8/(POWER(2.718,O8/5.35)-1)</f>
        <v>2.9985673372181085</v>
      </c>
      <c r="O10" s="5"/>
      <c r="P10" s="5"/>
      <c r="Q10" s="5"/>
    </row>
    <row r="11" spans="1:19">
      <c r="B11" t="s">
        <v>15</v>
      </c>
      <c r="N11" s="5"/>
      <c r="O11" s="5"/>
      <c r="P11" s="5">
        <f>N8*(POWER(2.718,O8/5.35)-1)</f>
        <v>3.0014333472829935</v>
      </c>
      <c r="Q11" s="5"/>
    </row>
    <row r="12" spans="1:19">
      <c r="N12" s="5"/>
      <c r="O12" s="5"/>
      <c r="P12" s="5"/>
      <c r="Q12" s="5"/>
    </row>
    <row r="13" spans="1:19">
      <c r="A13" s="21" t="s">
        <v>17</v>
      </c>
      <c r="N13" s="5"/>
      <c r="O13" s="5"/>
      <c r="P13" s="5"/>
      <c r="Q13" s="5"/>
    </row>
    <row r="14" spans="1:19">
      <c r="B14" t="s">
        <v>157</v>
      </c>
      <c r="N14" s="5"/>
      <c r="O14" s="5"/>
      <c r="P14" s="5"/>
      <c r="Q14" s="5">
        <f>278*POWER(2.718,O8/5.35)</f>
        <v>556.13282351489067</v>
      </c>
    </row>
    <row r="15" spans="1:19">
      <c r="B15" t="s">
        <v>44</v>
      </c>
      <c r="N15" s="5"/>
      <c r="O15" s="5">
        <f>LN(Q8/278)*5.35</f>
        <v>3.708337415995707</v>
      </c>
      <c r="P15" s="5"/>
      <c r="Q15" s="5"/>
    </row>
    <row r="16" spans="1:19">
      <c r="B16" t="s">
        <v>7</v>
      </c>
      <c r="N16" s="5"/>
      <c r="O16" s="5"/>
      <c r="P16" s="5"/>
      <c r="Q16" s="5"/>
    </row>
    <row r="17" spans="1:19">
      <c r="B17" t="s">
        <v>43</v>
      </c>
      <c r="N17" s="5"/>
      <c r="O17" s="5"/>
      <c r="P17" s="5"/>
      <c r="Q17" s="5"/>
    </row>
    <row r="18" spans="1:19">
      <c r="N18" s="5"/>
      <c r="O18" s="5"/>
      <c r="P18" s="5"/>
      <c r="Q18" s="5"/>
    </row>
    <row r="19" spans="1:19">
      <c r="N19" s="5">
        <f>P8/(Q8/278 -1)</f>
        <v>3</v>
      </c>
      <c r="O19" s="5"/>
      <c r="P19" s="5"/>
      <c r="Q19" s="5"/>
    </row>
    <row r="20" spans="1:19">
      <c r="N20" s="5"/>
      <c r="O20" s="5"/>
      <c r="P20" s="5">
        <f>N8*((Q14/278)-1)</f>
        <v>3.0014333472829935</v>
      </c>
      <c r="Q20" s="5"/>
    </row>
    <row r="21" spans="1:19">
      <c r="A21" s="21" t="s">
        <v>16</v>
      </c>
      <c r="Q21">
        <f>278*(P8/N8 +1)</f>
        <v>556</v>
      </c>
    </row>
    <row r="22" spans="1:19">
      <c r="B22" t="s">
        <v>28</v>
      </c>
      <c r="P22">
        <f>P8/((556/278)-1)</f>
        <v>3</v>
      </c>
    </row>
    <row r="23" spans="1:19">
      <c r="B23" t="s">
        <v>27</v>
      </c>
    </row>
    <row r="24" spans="1:19" ht="15" customHeight="1">
      <c r="B24" t="s">
        <v>83</v>
      </c>
    </row>
    <row r="25" spans="1:19" ht="15" customHeight="1"/>
    <row r="26" spans="1:19" ht="15" customHeight="1">
      <c r="R26" s="5"/>
    </row>
    <row r="27" spans="1:19" ht="15" customHeight="1">
      <c r="A27" s="21" t="s">
        <v>73</v>
      </c>
      <c r="R27" s="5"/>
    </row>
    <row r="28" spans="1:19">
      <c r="A28" s="21" t="s">
        <v>72</v>
      </c>
      <c r="S28" s="5"/>
    </row>
    <row r="29" spans="1:19">
      <c r="A29" s="32" t="s">
        <v>62</v>
      </c>
      <c r="S29" s="5"/>
    </row>
    <row r="30" spans="1:19">
      <c r="A30" t="str">
        <f>"=(278*POWER(2.718,((5.35*LN(1+$F$7/C$9)-$B10)/5.35))-$B$4)/$B$3"</f>
        <v>=(278*POWER(2.718,((5.35*LN(1+$F$7/C$9)-$B10)/5.35))-$B$4)/$B$3</v>
      </c>
    </row>
    <row r="32" spans="1:19">
      <c r="A32" t="s">
        <v>85</v>
      </c>
    </row>
    <row r="33" spans="1:2">
      <c r="A33" t="s">
        <v>84</v>
      </c>
    </row>
    <row r="35" spans="1:2">
      <c r="A35" t="s">
        <v>0</v>
      </c>
      <c r="B35">
        <v>0.2586</v>
      </c>
    </row>
    <row r="36" spans="1:2">
      <c r="A36" t="s">
        <v>2</v>
      </c>
      <c r="B36">
        <v>342.87</v>
      </c>
    </row>
    <row r="50" spans="1:12">
      <c r="A50" t="s">
        <v>71</v>
      </c>
    </row>
    <row r="52" spans="1:12">
      <c r="A52" s="21" t="s">
        <v>30</v>
      </c>
    </row>
    <row r="53" spans="1:12" ht="15" customHeight="1">
      <c r="A53" s="21" t="s">
        <v>36</v>
      </c>
    </row>
    <row r="54" spans="1:12">
      <c r="A54" s="21"/>
      <c r="B54" t="s">
        <v>33</v>
      </c>
    </row>
    <row r="55" spans="1:12">
      <c r="A55" s="21"/>
      <c r="B55" t="s">
        <v>34</v>
      </c>
    </row>
    <row r="56" spans="1:12">
      <c r="B56" t="s">
        <v>35</v>
      </c>
      <c r="K56" s="22"/>
      <c r="L56" s="22"/>
    </row>
    <row r="57" spans="1:12">
      <c r="B57" t="s">
        <v>38</v>
      </c>
      <c r="K57" s="12"/>
      <c r="L57" s="12"/>
    </row>
    <row r="58" spans="1:12">
      <c r="K58" s="19"/>
      <c r="L58" s="19"/>
    </row>
    <row r="59" spans="1:12">
      <c r="B59" s="123" t="s">
        <v>11</v>
      </c>
      <c r="C59" s="123"/>
      <c r="D59" s="123"/>
      <c r="F59" s="123" t="s">
        <v>12</v>
      </c>
      <c r="G59" s="123"/>
      <c r="H59" s="123"/>
      <c r="K59" s="19"/>
      <c r="L59" s="19"/>
    </row>
    <row r="60" spans="1:12">
      <c r="B60" s="10" t="s">
        <v>0</v>
      </c>
      <c r="C60" s="10" t="s">
        <v>2</v>
      </c>
      <c r="D60" s="10" t="s">
        <v>8</v>
      </c>
      <c r="F60" s="10" t="s">
        <v>0</v>
      </c>
      <c r="G60" s="10" t="s">
        <v>2</v>
      </c>
      <c r="H60" s="10" t="s">
        <v>8</v>
      </c>
    </row>
    <row r="61" spans="1:12">
      <c r="A61" t="s">
        <v>9</v>
      </c>
      <c r="B61" s="6">
        <v>-2.3966169035389414E-3</v>
      </c>
      <c r="C61" s="6">
        <v>4.79460778604483E-2</v>
      </c>
      <c r="D61" s="6">
        <v>0.57816214339520844</v>
      </c>
      <c r="F61" s="6">
        <v>-8.1109703394222337E-4</v>
      </c>
      <c r="G61" s="6">
        <v>2.1483898890950286</v>
      </c>
      <c r="H61" s="6">
        <v>-210.18322419260835</v>
      </c>
    </row>
    <row r="62" spans="1:12">
      <c r="A62" s="6" t="s">
        <v>10</v>
      </c>
      <c r="B62" s="6">
        <v>7.3241987257860047E-3</v>
      </c>
      <c r="C62" s="6">
        <v>-0.11457646782838664</v>
      </c>
      <c r="D62" s="6">
        <v>1.7051017430409903</v>
      </c>
      <c r="F62" s="6">
        <v>1.5763905521756783</v>
      </c>
      <c r="G62" s="6">
        <v>-26.415968685980623</v>
      </c>
      <c r="H62" s="6">
        <v>357.1966628939544</v>
      </c>
    </row>
    <row r="66" spans="1:10" ht="15" customHeight="1"/>
    <row r="70" spans="1:10">
      <c r="A70" s="21" t="s">
        <v>21</v>
      </c>
    </row>
    <row r="71" spans="1:10">
      <c r="B71" t="s">
        <v>22</v>
      </c>
    </row>
    <row r="72" spans="1:10">
      <c r="B72" t="s">
        <v>19</v>
      </c>
    </row>
    <row r="73" spans="1:10">
      <c r="B73" t="s">
        <v>3</v>
      </c>
    </row>
    <row r="74" spans="1:10">
      <c r="I74" s="12"/>
      <c r="J74" s="12"/>
    </row>
    <row r="75" spans="1:10">
      <c r="I75" s="19"/>
      <c r="J75" s="19"/>
    </row>
    <row r="76" spans="1:10">
      <c r="I76" s="19"/>
      <c r="J76" s="19"/>
    </row>
  </sheetData>
  <mergeCells count="3">
    <mergeCell ref="B59:D59"/>
    <mergeCell ref="F59:H59"/>
    <mergeCell ref="N6:S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H36"/>
  <sheetViews>
    <sheetView workbookViewId="0">
      <selection activeCell="AA23" sqref="AA23"/>
    </sheetView>
  </sheetViews>
  <sheetFormatPr defaultRowHeight="15"/>
  <cols>
    <col min="4" max="4" width="25.5703125" customWidth="1"/>
    <col min="5" max="5" width="7.7109375" customWidth="1"/>
    <col min="6" max="13" width="9.85546875" customWidth="1"/>
    <col min="17" max="17" width="30.42578125" customWidth="1"/>
    <col min="18" max="18" width="7.5703125" customWidth="1"/>
    <col min="19" max="26" width="7.7109375" customWidth="1"/>
    <col min="27" max="27" width="6.140625" customWidth="1"/>
    <col min="28" max="28" width="46.7109375" customWidth="1"/>
  </cols>
  <sheetData>
    <row r="2" spans="1:34">
      <c r="B2" t="s">
        <v>117</v>
      </c>
      <c r="E2" t="s">
        <v>116</v>
      </c>
      <c r="F2" s="134">
        <v>1.9E-3</v>
      </c>
      <c r="G2" s="134"/>
      <c r="H2" s="91"/>
      <c r="I2" s="134">
        <v>1.9E-3</v>
      </c>
      <c r="J2" s="134"/>
    </row>
    <row r="3" spans="1:34">
      <c r="A3" t="s">
        <v>0</v>
      </c>
      <c r="B3">
        <v>0.28565699999999999</v>
      </c>
      <c r="E3" t="s">
        <v>118</v>
      </c>
      <c r="F3" s="135">
        <v>2.9999999999999997E-4</v>
      </c>
      <c r="G3" s="135"/>
      <c r="H3" s="92"/>
      <c r="I3" s="135">
        <v>1.8499999999999999E-2</v>
      </c>
      <c r="J3" s="135"/>
      <c r="L3" s="126"/>
      <c r="M3" s="126"/>
    </row>
    <row r="4" spans="1:34">
      <c r="A4" t="s">
        <v>2</v>
      </c>
      <c r="B4">
        <v>351.95819999999998</v>
      </c>
      <c r="C4" s="127"/>
      <c r="D4" s="127"/>
      <c r="E4" t="s">
        <v>161</v>
      </c>
      <c r="F4" s="128">
        <v>-0.03</v>
      </c>
      <c r="G4" s="128"/>
      <c r="H4" s="77"/>
      <c r="I4" s="129">
        <v>-0.05</v>
      </c>
      <c r="J4" s="129"/>
      <c r="L4" s="130"/>
      <c r="M4" s="130"/>
    </row>
    <row r="5" spans="1:34">
      <c r="A5" s="77">
        <v>278.7</v>
      </c>
      <c r="B5" t="s">
        <v>121</v>
      </c>
    </row>
    <row r="6" spans="1:34" ht="75">
      <c r="A6" s="77"/>
      <c r="D6" s="132"/>
      <c r="E6" s="133"/>
      <c r="F6" s="111" t="s">
        <v>5</v>
      </c>
      <c r="G6" s="111" t="s">
        <v>182</v>
      </c>
      <c r="H6" s="111" t="s">
        <v>39</v>
      </c>
      <c r="I6" s="111" t="s">
        <v>183</v>
      </c>
      <c r="J6" s="111" t="s">
        <v>184</v>
      </c>
      <c r="K6" s="111" t="s">
        <v>186</v>
      </c>
      <c r="L6" s="111" t="s">
        <v>188</v>
      </c>
      <c r="M6" s="111" t="s">
        <v>189</v>
      </c>
      <c r="Q6" s="6"/>
      <c r="R6" s="6"/>
      <c r="S6" s="107" t="s">
        <v>5</v>
      </c>
      <c r="T6" s="107" t="s">
        <v>76</v>
      </c>
      <c r="U6" s="107" t="s">
        <v>162</v>
      </c>
      <c r="V6" s="107" t="s">
        <v>151</v>
      </c>
      <c r="W6" s="107" t="s">
        <v>61</v>
      </c>
      <c r="X6" s="107" t="s">
        <v>180</v>
      </c>
      <c r="Y6" s="107" t="s">
        <v>181</v>
      </c>
      <c r="Z6" s="107" t="s">
        <v>164</v>
      </c>
    </row>
    <row r="7" spans="1:34">
      <c r="A7" s="77"/>
      <c r="D7" s="114" t="s">
        <v>142</v>
      </c>
      <c r="E7" s="114" t="s">
        <v>190</v>
      </c>
      <c r="F7" s="111"/>
      <c r="G7" s="111" t="s">
        <v>76</v>
      </c>
      <c r="H7" s="112" t="s">
        <v>162</v>
      </c>
      <c r="I7" s="111" t="s">
        <v>26</v>
      </c>
      <c r="J7" s="111" t="s">
        <v>185</v>
      </c>
      <c r="K7" s="111" t="s">
        <v>187</v>
      </c>
      <c r="L7" s="111" t="s">
        <v>187</v>
      </c>
      <c r="M7" s="113" t="s">
        <v>166</v>
      </c>
      <c r="Q7" s="43"/>
      <c r="R7" s="43"/>
      <c r="S7" s="107"/>
      <c r="T7" s="107"/>
      <c r="U7" s="108"/>
      <c r="V7" s="107"/>
      <c r="W7" s="107"/>
      <c r="X7" s="107"/>
      <c r="Y7" s="107"/>
      <c r="Z7" s="109" t="s">
        <v>166</v>
      </c>
    </row>
    <row r="8" spans="1:34">
      <c r="A8" s="77"/>
      <c r="D8" s="43" t="s">
        <v>5</v>
      </c>
      <c r="E8" s="43">
        <v>0.1</v>
      </c>
      <c r="F8" s="110"/>
      <c r="G8" s="97">
        <f t="shared" ref="G8:L11" si="0" xml:space="preserve"> G$12*$N8</f>
        <v>6.2584356726993334E-2</v>
      </c>
      <c r="H8" s="97">
        <f t="shared" si="0"/>
        <v>7.4083484134782066E-2</v>
      </c>
      <c r="I8" s="97">
        <f t="shared" si="0"/>
        <v>5.6845743000000661</v>
      </c>
      <c r="J8" s="35">
        <f t="shared" si="0"/>
        <v>19.899999999999999</v>
      </c>
      <c r="K8" s="35">
        <f t="shared" si="0"/>
        <v>39.278383072793311</v>
      </c>
      <c r="L8" s="35">
        <f t="shared" si="0"/>
        <v>248.75</v>
      </c>
      <c r="M8" s="118">
        <f>J8*367</f>
        <v>7303.2999999999993</v>
      </c>
      <c r="N8">
        <v>1.99</v>
      </c>
      <c r="Q8" s="43" t="s">
        <v>5</v>
      </c>
      <c r="R8" s="43">
        <v>0.1</v>
      </c>
      <c r="S8" s="95">
        <f>10* S12*$AA8</f>
        <v>0.99499999999999644</v>
      </c>
      <c r="T8" s="96">
        <f>0.01/S9</f>
        <v>0.16428616058865436</v>
      </c>
      <c r="U8" s="96">
        <f>0.01/S10</f>
        <v>7.3991906121208414E-2</v>
      </c>
      <c r="V8" s="96">
        <f>0.1/S11</f>
        <v>5.7142843739211395</v>
      </c>
      <c r="W8" s="101">
        <f>1/S12</f>
        <v>20.000000000000071</v>
      </c>
      <c r="X8" s="96">
        <f>1/S13</f>
        <v>39.254109222893725</v>
      </c>
      <c r="Y8" s="96">
        <f>10/S14</f>
        <v>248.35374166986492</v>
      </c>
      <c r="Z8" s="38">
        <f>W8*36.4</f>
        <v>728.0000000000025</v>
      </c>
      <c r="AA8">
        <v>1.99</v>
      </c>
      <c r="AB8">
        <f t="shared" ref="AB8:AH14" si="1">S8/S$12</f>
        <v>19.899999999999999</v>
      </c>
      <c r="AC8">
        <f t="shared" si="1"/>
        <v>5.2238207224460274</v>
      </c>
      <c r="AD8">
        <f t="shared" si="1"/>
        <v>1.9875400691646736</v>
      </c>
      <c r="AE8">
        <f t="shared" si="1"/>
        <v>2.00040061119492</v>
      </c>
      <c r="AF8">
        <f t="shared" si="1"/>
        <v>2.0000000000000071</v>
      </c>
      <c r="AG8">
        <f t="shared" si="1"/>
        <v>1.9887701896686873</v>
      </c>
      <c r="AH8">
        <f t="shared" si="1"/>
        <v>1.9868299333589194</v>
      </c>
    </row>
    <row r="9" spans="1:34">
      <c r="A9" s="77"/>
      <c r="D9" s="103" t="s">
        <v>76</v>
      </c>
      <c r="E9" s="43">
        <v>0.1</v>
      </c>
      <c r="F9" s="97">
        <f t="shared" ref="F9:F11" si="2" xml:space="preserve"> F$12*$N9</f>
        <v>0.15649999999999945</v>
      </c>
      <c r="G9" s="110"/>
      <c r="H9" s="97">
        <f t="shared" si="0"/>
        <v>0.11652326901601399</v>
      </c>
      <c r="I9" s="97">
        <f t="shared" si="0"/>
        <v>8.941064100000105</v>
      </c>
      <c r="J9" s="35">
        <f t="shared" si="0"/>
        <v>31.299999999999997</v>
      </c>
      <c r="K9" s="35">
        <f t="shared" si="0"/>
        <v>61.779567345649774</v>
      </c>
      <c r="L9" s="35">
        <f t="shared" si="0"/>
        <v>391.25</v>
      </c>
      <c r="M9" s="118">
        <f t="shared" ref="M9:M14" si="3">J9*367</f>
        <v>11487.099999999999</v>
      </c>
      <c r="N9">
        <v>3.13</v>
      </c>
      <c r="Q9" s="103" t="s">
        <v>76</v>
      </c>
      <c r="R9" s="43">
        <v>0.1</v>
      </c>
      <c r="S9" s="99">
        <f>(Z23-AA23)</f>
        <v>6.0869399857961026E-2</v>
      </c>
      <c r="T9" s="95">
        <f>10* T13*$AA9</f>
        <v>0.50153578178392688</v>
      </c>
      <c r="U9" s="96">
        <f>0.01/T10</f>
        <v>0.11763633987924037</v>
      </c>
      <c r="V9" s="96">
        <f>0.1/T11</f>
        <v>9.0848787930406285</v>
      </c>
      <c r="W9" s="96">
        <f>1/T12</f>
        <v>31.797083234087008</v>
      </c>
      <c r="X9" s="96">
        <f>1/T13</f>
        <v>62.40830891201449</v>
      </c>
      <c r="Y9" s="96">
        <f>10/T14</f>
        <v>394.84622976868047</v>
      </c>
      <c r="Z9" s="38">
        <f>W9*36.4</f>
        <v>1157.4138297207671</v>
      </c>
      <c r="AA9">
        <v>3.13</v>
      </c>
      <c r="AB9">
        <f t="shared" si="1"/>
        <v>1.2173879971592247</v>
      </c>
      <c r="AC9">
        <f t="shared" si="1"/>
        <v>15.947374998256421</v>
      </c>
      <c r="AD9">
        <f t="shared" si="1"/>
        <v>3.1598988505155972</v>
      </c>
      <c r="AE9">
        <f t="shared" si="1"/>
        <v>3.180345236784158</v>
      </c>
      <c r="AF9">
        <f t="shared" si="1"/>
        <v>3.1797083234087009</v>
      </c>
      <c r="AG9">
        <f t="shared" si="1"/>
        <v>3.1618545627183017</v>
      </c>
      <c r="AH9">
        <f t="shared" si="1"/>
        <v>3.1587698381494436</v>
      </c>
    </row>
    <row r="10" spans="1:34">
      <c r="A10" s="77"/>
      <c r="D10" s="45" t="s">
        <v>162</v>
      </c>
      <c r="E10" s="45">
        <v>0.1</v>
      </c>
      <c r="F10" s="97">
        <f t="shared" si="2"/>
        <v>0.13499999999999954</v>
      </c>
      <c r="G10" s="97">
        <f t="shared" si="0"/>
        <v>8.4913448825568838E-2</v>
      </c>
      <c r="H10" s="110"/>
      <c r="I10" s="97">
        <f t="shared" si="0"/>
        <v>7.7127390000000906</v>
      </c>
      <c r="J10" s="35">
        <f t="shared" si="0"/>
        <v>27</v>
      </c>
      <c r="K10" s="35">
        <f t="shared" si="0"/>
        <v>53.29227854097585</v>
      </c>
      <c r="L10" s="35">
        <f t="shared" si="0"/>
        <v>337.5</v>
      </c>
      <c r="M10" s="118">
        <f t="shared" si="3"/>
        <v>9909</v>
      </c>
      <c r="N10">
        <v>2.7</v>
      </c>
      <c r="Q10" s="45" t="s">
        <v>162</v>
      </c>
      <c r="R10" s="45">
        <v>0.1</v>
      </c>
      <c r="S10" s="97">
        <f>$S$12*T10/$T$12</f>
        <v>0.13514991739256849</v>
      </c>
      <c r="T10" s="99">
        <f>Y23-AA23</f>
        <v>8.5007745142916757E-2</v>
      </c>
      <c r="U10" s="95"/>
      <c r="V10" s="96">
        <f>0.1/U11</f>
        <v>7.6574100093192641</v>
      </c>
      <c r="W10" s="96">
        <f>1/U12</f>
        <v>26.861587616202549</v>
      </c>
      <c r="X10" s="96">
        <f>1/U13</f>
        <v>52.631578947369299</v>
      </c>
      <c r="Y10" s="96">
        <f>10/U14</f>
        <v>333.33333333333553</v>
      </c>
      <c r="Z10" s="38">
        <f t="shared" ref="Z10:Z14" si="4">W10*36.4</f>
        <v>977.76178922977272</v>
      </c>
      <c r="AA10">
        <v>2.7</v>
      </c>
      <c r="AB10">
        <f t="shared" si="1"/>
        <v>2.7029983478513793</v>
      </c>
      <c r="AC10">
        <f t="shared" si="1"/>
        <v>2.7029983478513797</v>
      </c>
      <c r="AD10">
        <f t="shared" si="1"/>
        <v>0</v>
      </c>
      <c r="AE10">
        <f t="shared" si="1"/>
        <v>2.6806309697711503</v>
      </c>
      <c r="AF10">
        <f t="shared" si="1"/>
        <v>2.6861587616202547</v>
      </c>
      <c r="AG10">
        <f t="shared" si="1"/>
        <v>2.6665263157895178</v>
      </c>
      <c r="AH10">
        <f t="shared" si="1"/>
        <v>2.6666666666666843</v>
      </c>
    </row>
    <row r="11" spans="1:34">
      <c r="A11" s="77"/>
      <c r="D11" s="43" t="s">
        <v>151</v>
      </c>
      <c r="E11" s="43">
        <v>1</v>
      </c>
      <c r="F11" s="97">
        <f t="shared" si="2"/>
        <v>1.7499999999999936E-2</v>
      </c>
      <c r="G11" s="97">
        <f t="shared" si="0"/>
        <v>1.1007298921832998E-2</v>
      </c>
      <c r="H11" s="97">
        <f t="shared" si="0"/>
        <v>1.30297585161677E-2</v>
      </c>
      <c r="I11" s="110"/>
      <c r="J11" s="35">
        <f t="shared" si="0"/>
        <v>3.5</v>
      </c>
      <c r="K11" s="35">
        <f t="shared" si="0"/>
        <v>6.9082583293857578</v>
      </c>
      <c r="L11" s="35">
        <f t="shared" si="0"/>
        <v>43.75</v>
      </c>
      <c r="M11" s="118">
        <f t="shared" si="3"/>
        <v>1284.5</v>
      </c>
      <c r="N11">
        <v>0.35</v>
      </c>
      <c r="Q11" s="43" t="s">
        <v>151</v>
      </c>
      <c r="R11" s="43">
        <v>1</v>
      </c>
      <c r="S11" s="97">
        <f>$S$12*T11/$T$12</f>
        <v>1.7500004104867475E-2</v>
      </c>
      <c r="T11" s="99">
        <f>X23-AA23</f>
        <v>1.1007301503747513E-2</v>
      </c>
      <c r="U11" s="99">
        <f>X24-AA24</f>
        <v>1.3059245864893931E-2</v>
      </c>
      <c r="V11" s="95"/>
      <c r="W11" s="96">
        <f>10/V12</f>
        <v>3.5007018907290504</v>
      </c>
      <c r="X11" s="96">
        <f>10/V13</f>
        <v>6.8591428982393943</v>
      </c>
      <c r="Y11" s="96">
        <f>100/V14</f>
        <v>43.441238355515729</v>
      </c>
      <c r="Z11" s="38">
        <f t="shared" si="4"/>
        <v>127.42554882253742</v>
      </c>
      <c r="AA11">
        <v>0.35</v>
      </c>
      <c r="AB11">
        <f t="shared" si="1"/>
        <v>0.35000008209735073</v>
      </c>
      <c r="AC11">
        <f t="shared" si="1"/>
        <v>0.35000008209735073</v>
      </c>
      <c r="AD11">
        <f t="shared" si="1"/>
        <v>0.35079207700137921</v>
      </c>
      <c r="AE11">
        <f t="shared" si="1"/>
        <v>0</v>
      </c>
      <c r="AF11">
        <f t="shared" si="1"/>
        <v>0.35007018907290505</v>
      </c>
      <c r="AG11">
        <f t="shared" si="1"/>
        <v>0.34751161579640061</v>
      </c>
      <c r="AH11">
        <f t="shared" si="1"/>
        <v>0.34752990684412582</v>
      </c>
    </row>
    <row r="12" spans="1:34">
      <c r="A12" s="77"/>
      <c r="D12" s="43" t="s">
        <v>61</v>
      </c>
      <c r="E12" s="43">
        <v>10</v>
      </c>
      <c r="F12" s="100">
        <f>S12</f>
        <v>4.9999999999999822E-2</v>
      </c>
      <c r="G12" s="99">
        <f>T12</f>
        <v>3.1449425490951421E-2</v>
      </c>
      <c r="H12" s="100">
        <f>U12</f>
        <v>3.7227881474764857E-2</v>
      </c>
      <c r="I12" s="99">
        <f>V12</f>
        <v>2.8565700000000334</v>
      </c>
      <c r="J12" s="44">
        <v>10</v>
      </c>
      <c r="K12" s="115">
        <f>X12</f>
        <v>19.737880941102166</v>
      </c>
      <c r="L12" s="115">
        <f>Y12</f>
        <v>125</v>
      </c>
      <c r="M12" s="118">
        <f t="shared" si="3"/>
        <v>3670</v>
      </c>
      <c r="N12">
        <v>1</v>
      </c>
      <c r="Q12" s="43" t="s">
        <v>61</v>
      </c>
      <c r="R12" s="43">
        <v>10</v>
      </c>
      <c r="S12" s="100">
        <f>AA22-T22</f>
        <v>4.9999999999999822E-2</v>
      </c>
      <c r="T12" s="99">
        <f>W23-AA23</f>
        <v>3.1449425490951421E-2</v>
      </c>
      <c r="U12" s="100">
        <f>W24-AA24</f>
        <v>3.7227881474764857E-2</v>
      </c>
      <c r="V12" s="99">
        <f>W25-AA25</f>
        <v>2.8565700000000334</v>
      </c>
      <c r="W12" s="95">
        <v>10</v>
      </c>
      <c r="X12" s="96">
        <f>100/W13</f>
        <v>19.737880941102166</v>
      </c>
      <c r="Y12" s="96">
        <f>1000/W14</f>
        <v>125</v>
      </c>
      <c r="Z12" s="38">
        <f>10*36.4</f>
        <v>364</v>
      </c>
      <c r="AA12">
        <v>1</v>
      </c>
      <c r="AB12">
        <f t="shared" si="1"/>
        <v>1</v>
      </c>
      <c r="AC12">
        <f t="shared" si="1"/>
        <v>1</v>
      </c>
      <c r="AD12">
        <f t="shared" si="1"/>
        <v>1</v>
      </c>
      <c r="AE12">
        <f t="shared" si="1"/>
        <v>1</v>
      </c>
      <c r="AF12">
        <f t="shared" si="1"/>
        <v>1</v>
      </c>
      <c r="AG12">
        <f t="shared" si="1"/>
        <v>1</v>
      </c>
      <c r="AH12">
        <f t="shared" si="1"/>
        <v>1</v>
      </c>
    </row>
    <row r="13" spans="1:34">
      <c r="A13" s="77"/>
      <c r="D13" s="43" t="s">
        <v>180</v>
      </c>
      <c r="E13" s="43">
        <v>10</v>
      </c>
      <c r="F13" s="97">
        <f t="shared" ref="F13:L14" si="5" xml:space="preserve"> F$12*$N13</f>
        <v>2.5499999999999908E-2</v>
      </c>
      <c r="G13" s="97">
        <f t="shared" si="5"/>
        <v>1.6039207000385226E-2</v>
      </c>
      <c r="H13" s="97">
        <f t="shared" si="5"/>
        <v>1.8986219552130076E-2</v>
      </c>
      <c r="I13" s="97">
        <f t="shared" si="5"/>
        <v>1.456850700000017</v>
      </c>
      <c r="J13" s="35">
        <f t="shared" si="5"/>
        <v>5.0999999999999996</v>
      </c>
      <c r="K13" s="44"/>
      <c r="L13" s="35">
        <f t="shared" si="5"/>
        <v>63.75</v>
      </c>
      <c r="M13" s="118">
        <f t="shared" si="3"/>
        <v>1871.6999999999998</v>
      </c>
      <c r="N13">
        <v>0.51</v>
      </c>
      <c r="Q13" s="43" t="s">
        <v>180</v>
      </c>
      <c r="R13" s="43">
        <v>10</v>
      </c>
      <c r="S13" s="97">
        <f>$S$12*T13/$T$12</f>
        <v>2.5475039933316877E-2</v>
      </c>
      <c r="T13" s="99">
        <f>V23-AA23</f>
        <v>1.6023507405237281E-2</v>
      </c>
      <c r="U13" s="99">
        <f>V24-AA24</f>
        <v>1.8999999999999684E-2</v>
      </c>
      <c r="V13" s="97">
        <f>$V$12*U13/$U$12</f>
        <v>1.4579081013994915</v>
      </c>
      <c r="W13" s="98">
        <f>W14*0.6333</f>
        <v>5.0663999999999998</v>
      </c>
      <c r="X13" s="95"/>
      <c r="Y13" s="96">
        <f>1000/X14</f>
        <v>63.268214866284723</v>
      </c>
      <c r="Z13" s="38">
        <f t="shared" si="4"/>
        <v>184.41695999999999</v>
      </c>
      <c r="AA13">
        <v>0.51</v>
      </c>
      <c r="AB13">
        <f t="shared" si="1"/>
        <v>0.50950079866633935</v>
      </c>
      <c r="AC13">
        <f t="shared" si="1"/>
        <v>0.50950079866633935</v>
      </c>
      <c r="AD13">
        <f t="shared" si="1"/>
        <v>0.51037016470783991</v>
      </c>
      <c r="AE13">
        <f t="shared" si="1"/>
        <v>0.51037016470784002</v>
      </c>
      <c r="AF13">
        <f t="shared" si="1"/>
        <v>0.50663999999999998</v>
      </c>
      <c r="AG13">
        <f t="shared" si="1"/>
        <v>0</v>
      </c>
      <c r="AH13">
        <f t="shared" si="1"/>
        <v>0.50614571893027782</v>
      </c>
    </row>
    <row r="14" spans="1:34">
      <c r="A14" s="77"/>
      <c r="D14" s="43" t="s">
        <v>181</v>
      </c>
      <c r="E14" s="43">
        <v>100</v>
      </c>
      <c r="F14" s="97">
        <f t="shared" si="5"/>
        <v>3.9999999999999862E-2</v>
      </c>
      <c r="G14" s="97">
        <f t="shared" si="5"/>
        <v>2.5159540392761137E-2</v>
      </c>
      <c r="H14" s="97">
        <f t="shared" si="5"/>
        <v>2.9782305179811886E-2</v>
      </c>
      <c r="I14" s="97">
        <f t="shared" si="5"/>
        <v>2.2852560000000266</v>
      </c>
      <c r="J14" s="35">
        <f t="shared" si="5"/>
        <v>8</v>
      </c>
      <c r="K14" s="35">
        <f t="shared" si="5"/>
        <v>15.790304752881733</v>
      </c>
      <c r="L14" s="44"/>
      <c r="M14" s="118">
        <f t="shared" si="3"/>
        <v>2936</v>
      </c>
      <c r="N14">
        <v>0.8</v>
      </c>
      <c r="Q14" s="43" t="s">
        <v>181</v>
      </c>
      <c r="R14" s="43">
        <v>100</v>
      </c>
      <c r="S14" s="97">
        <f>$S$12*T14/$T$12</f>
        <v>4.0265147336869755E-2</v>
      </c>
      <c r="T14" s="99">
        <f>U23-AA23</f>
        <v>2.5326315021061419E-2</v>
      </c>
      <c r="U14" s="99">
        <f>U24-AA24</f>
        <v>2.9999999999999805E-2</v>
      </c>
      <c r="V14" s="97">
        <f>$V$12*U14/$U$12</f>
        <v>2.3019601601044832</v>
      </c>
      <c r="W14" s="98">
        <v>8</v>
      </c>
      <c r="X14" s="97">
        <f>10*T14/T13</f>
        <v>15.805724914373938</v>
      </c>
      <c r="Y14" s="95"/>
      <c r="Z14" s="38">
        <f t="shared" si="4"/>
        <v>291.2</v>
      </c>
      <c r="AA14">
        <v>0.8</v>
      </c>
      <c r="AB14">
        <f t="shared" si="1"/>
        <v>0.805302946737398</v>
      </c>
      <c r="AC14">
        <f t="shared" si="1"/>
        <v>0.805302946737398</v>
      </c>
      <c r="AD14">
        <f t="shared" si="1"/>
        <v>0.80584762848607128</v>
      </c>
      <c r="AE14">
        <f t="shared" si="1"/>
        <v>0.80584762848607117</v>
      </c>
      <c r="AF14">
        <f t="shared" si="1"/>
        <v>0.8</v>
      </c>
      <c r="AG14">
        <f t="shared" si="1"/>
        <v>0.80078124706184106</v>
      </c>
      <c r="AH14">
        <f t="shared" si="1"/>
        <v>0</v>
      </c>
    </row>
    <row r="15" spans="1:34">
      <c r="A15" s="77"/>
      <c r="Q15" s="43" t="s">
        <v>164</v>
      </c>
      <c r="R15" s="43" t="s">
        <v>166</v>
      </c>
      <c r="S15" s="10"/>
      <c r="T15" s="10"/>
      <c r="U15" s="10"/>
      <c r="V15" s="10">
        <f>V12/0.3664</f>
        <v>7.7963155021834973</v>
      </c>
      <c r="W15" s="10"/>
      <c r="X15" s="10"/>
      <c r="Y15" s="10"/>
      <c r="Z15" s="10"/>
    </row>
    <row r="16" spans="1:34">
      <c r="A16" s="77"/>
    </row>
    <row r="17" spans="1:31">
      <c r="A17" s="77"/>
    </row>
    <row r="18" spans="1:31">
      <c r="A18" s="77"/>
    </row>
    <row r="19" spans="1:31">
      <c r="A19" s="77"/>
    </row>
    <row r="20" spans="1:31" ht="44.25" customHeight="1">
      <c r="S20" t="s">
        <v>191</v>
      </c>
      <c r="T20" s="102" t="s">
        <v>175</v>
      </c>
      <c r="U20" s="102" t="s">
        <v>172</v>
      </c>
      <c r="V20" s="102" t="s">
        <v>178</v>
      </c>
      <c r="W20" s="102" t="s">
        <v>176</v>
      </c>
      <c r="X20" s="102" t="s">
        <v>177</v>
      </c>
      <c r="Y20" s="88" t="s">
        <v>174</v>
      </c>
      <c r="Z20" s="88" t="s">
        <v>173</v>
      </c>
      <c r="AA20" s="102" t="s">
        <v>172</v>
      </c>
      <c r="AC20" s="4">
        <v>7</v>
      </c>
      <c r="AD20" s="4">
        <v>17</v>
      </c>
      <c r="AE20" s="4">
        <v>56</v>
      </c>
    </row>
    <row r="21" spans="1:31" ht="15" customHeight="1">
      <c r="AB21" s="103" t="s">
        <v>171</v>
      </c>
      <c r="AC21" s="4">
        <v>1.476</v>
      </c>
      <c r="AD21" s="4">
        <v>1.522</v>
      </c>
      <c r="AE21" s="4">
        <v>1.504</v>
      </c>
    </row>
    <row r="22" spans="1:31">
      <c r="R22">
        <v>2.8</v>
      </c>
      <c r="S22">
        <v>2.8</v>
      </c>
      <c r="T22">
        <v>2.75</v>
      </c>
      <c r="U22">
        <v>2.8</v>
      </c>
      <c r="V22">
        <v>2.8</v>
      </c>
      <c r="W22">
        <v>2.8</v>
      </c>
      <c r="X22">
        <v>2.8</v>
      </c>
      <c r="Y22">
        <v>2.8</v>
      </c>
      <c r="Z22">
        <f>AA22+0.1</f>
        <v>2.9</v>
      </c>
      <c r="AA22">
        <v>2.8</v>
      </c>
      <c r="AB22" s="56" t="s">
        <v>5</v>
      </c>
      <c r="AC22" s="4">
        <v>2.4729540000000001</v>
      </c>
      <c r="AD22" s="4">
        <v>2.5436610000000002</v>
      </c>
      <c r="AE22" s="4">
        <v>2.5685030000000002</v>
      </c>
    </row>
    <row r="23" spans="1:31">
      <c r="R23" s="105">
        <f t="shared" ref="R23:AA23" si="6" xml:space="preserve"> (POWER(2.718,((LN(($B$3 * R26  +$B$4)/278) * 5.35) +  R29) /5.35 )   - 1) * R22</f>
        <v>1.5003244481132798</v>
      </c>
      <c r="S23" s="105">
        <f t="shared" si="6"/>
        <v>1.4102641098191651</v>
      </c>
      <c r="T23" s="105">
        <f t="shared" si="6"/>
        <v>1.7047963247011122</v>
      </c>
      <c r="U23" s="105">
        <f t="shared" si="6"/>
        <v>1.7296695110439695</v>
      </c>
      <c r="V23" s="105">
        <f t="shared" si="6"/>
        <v>1.7203667034281453</v>
      </c>
      <c r="W23" s="105">
        <f t="shared" si="6"/>
        <v>1.7357926215138595</v>
      </c>
      <c r="X23" s="105">
        <f t="shared" si="6"/>
        <v>1.7153504975266556</v>
      </c>
      <c r="Y23" s="105">
        <f t="shared" si="6"/>
        <v>1.7893509411658248</v>
      </c>
      <c r="Z23" s="105">
        <f t="shared" si="6"/>
        <v>1.7652125958808691</v>
      </c>
      <c r="AA23" s="105">
        <f t="shared" si="6"/>
        <v>1.7043431960229081</v>
      </c>
      <c r="AB23" s="93" t="s">
        <v>76</v>
      </c>
      <c r="AC23" s="105">
        <f t="shared" ref="AC23:AE23" si="7" xml:space="preserve"> (POWER(2.718,((LN(($B$3 * AC26  +$B$4)/278) * 5.35) +  AC29) /5.35 )   - 1) * AC22</f>
        <v>1.2956513730108585</v>
      </c>
      <c r="AD23" s="105">
        <f t="shared" si="7"/>
        <v>1.5659924239172023</v>
      </c>
      <c r="AE23" s="105">
        <f t="shared" si="7"/>
        <v>1.5034825300485049</v>
      </c>
    </row>
    <row r="24" spans="1:31">
      <c r="C24" s="5"/>
      <c r="R24" s="5"/>
      <c r="S24" s="5"/>
      <c r="T24" s="5">
        <f t="shared" ref="T24:AA24" si="8">LN(T25/$A$5)*5.35+ $F$2*T27+$I$2+T28*$F$3+$I$3</f>
        <v>2.6179486177733109</v>
      </c>
      <c r="U24" s="5">
        <f t="shared" si="8"/>
        <v>2.6107207362985458</v>
      </c>
      <c r="V24" s="5">
        <f t="shared" si="8"/>
        <v>2.5997207362985457</v>
      </c>
      <c r="W24" s="5">
        <f t="shared" si="8"/>
        <v>2.6179486177733109</v>
      </c>
      <c r="X24" s="5">
        <f t="shared" si="8"/>
        <v>2.59377998216344</v>
      </c>
      <c r="Y24" s="5">
        <f t="shared" si="8"/>
        <v>2.680757495535897</v>
      </c>
      <c r="Z24" s="5">
        <f t="shared" si="8"/>
        <v>2.580720736298546</v>
      </c>
      <c r="AA24" s="5">
        <f t="shared" si="8"/>
        <v>2.580720736298546</v>
      </c>
      <c r="AB24" s="94" t="s">
        <v>162</v>
      </c>
      <c r="AC24" s="4">
        <v>2.504</v>
      </c>
      <c r="AD24" s="4">
        <v>2.5089999999999999</v>
      </c>
      <c r="AE24" s="4">
        <v>2.4660000000000002</v>
      </c>
    </row>
    <row r="25" spans="1:31">
      <c r="R25" s="2"/>
      <c r="S25" s="2"/>
      <c r="T25" s="2">
        <f t="shared" ref="T25:AA25" si="9">T26*$B$3+$B$4</f>
        <v>411.94617</v>
      </c>
      <c r="U25" s="2">
        <f t="shared" si="9"/>
        <v>409.08959999999996</v>
      </c>
      <c r="V25" s="2">
        <f t="shared" si="9"/>
        <v>409.08959999999996</v>
      </c>
      <c r="W25" s="2">
        <f t="shared" si="9"/>
        <v>411.94617</v>
      </c>
      <c r="X25" s="2">
        <f t="shared" si="9"/>
        <v>410.08939949999996</v>
      </c>
      <c r="Y25" s="2">
        <f t="shared" si="9"/>
        <v>416.81090870999998</v>
      </c>
      <c r="Z25" s="2">
        <f t="shared" si="9"/>
        <v>409.08959999999996</v>
      </c>
      <c r="AA25" s="2">
        <f t="shared" si="9"/>
        <v>409.08959999999996</v>
      </c>
      <c r="AB25" s="56" t="s">
        <v>151</v>
      </c>
      <c r="AC25" s="4">
        <v>387.32799999999997</v>
      </c>
      <c r="AD25" s="4">
        <v>407.05099999999999</v>
      </c>
      <c r="AE25" s="4">
        <v>401.48200000000003</v>
      </c>
    </row>
    <row r="26" spans="1:31">
      <c r="R26">
        <v>57</v>
      </c>
      <c r="S26">
        <v>30</v>
      </c>
      <c r="T26">
        <v>210</v>
      </c>
      <c r="U26">
        <v>200</v>
      </c>
      <c r="V26">
        <v>200</v>
      </c>
      <c r="W26">
        <v>210</v>
      </c>
      <c r="X26">
        <v>203.5</v>
      </c>
      <c r="Y26">
        <v>227.03</v>
      </c>
      <c r="Z26">
        <v>200</v>
      </c>
      <c r="AA26">
        <v>200</v>
      </c>
      <c r="AB26" s="56" t="s">
        <v>60</v>
      </c>
      <c r="AC26" s="4">
        <v>57.496910343519787</v>
      </c>
      <c r="AD26" s="4">
        <v>217.98443087858118</v>
      </c>
      <c r="AE26" s="4">
        <v>187.4803379803547</v>
      </c>
    </row>
    <row r="27" spans="1:31">
      <c r="R27">
        <v>322</v>
      </c>
      <c r="S27">
        <v>322</v>
      </c>
      <c r="T27">
        <v>150</v>
      </c>
      <c r="U27">
        <v>150</v>
      </c>
      <c r="V27">
        <v>160</v>
      </c>
      <c r="W27">
        <v>150</v>
      </c>
      <c r="X27">
        <v>150</v>
      </c>
      <c r="Y27">
        <v>150</v>
      </c>
      <c r="Z27">
        <v>150</v>
      </c>
      <c r="AA27">
        <v>150</v>
      </c>
      <c r="AB27" s="56" t="s">
        <v>163</v>
      </c>
      <c r="AC27" s="4">
        <v>198.58636200000001</v>
      </c>
      <c r="AD27" s="4">
        <v>111.28860400000001</v>
      </c>
      <c r="AE27" s="4">
        <v>114.95455</v>
      </c>
    </row>
    <row r="28" spans="1:31">
      <c r="R28">
        <v>700</v>
      </c>
      <c r="S28">
        <v>700</v>
      </c>
      <c r="T28">
        <v>740</v>
      </c>
      <c r="U28">
        <v>840</v>
      </c>
      <c r="V28">
        <v>740</v>
      </c>
      <c r="W28">
        <v>740</v>
      </c>
      <c r="X28">
        <v>740</v>
      </c>
      <c r="Y28">
        <v>740</v>
      </c>
      <c r="Z28">
        <v>740</v>
      </c>
      <c r="AA28">
        <v>740</v>
      </c>
      <c r="AB28" s="56" t="s">
        <v>165</v>
      </c>
      <c r="AC28" s="4">
        <v>1167.99911475</v>
      </c>
      <c r="AD28" s="4">
        <v>671.51339977999999</v>
      </c>
      <c r="AE28" s="4">
        <v>689.87749163900003</v>
      </c>
    </row>
    <row r="29" spans="1:31">
      <c r="R29" s="5">
        <f t="shared" ref="R29:Z29" si="10" xml:space="preserve"> $F$2*R27+R28*$F$3+$F$4</f>
        <v>0.79179999999999995</v>
      </c>
      <c r="S29" s="5">
        <f t="shared" si="10"/>
        <v>0.79179999999999995</v>
      </c>
      <c r="T29" s="5">
        <f t="shared" si="10"/>
        <v>0.47699999999999987</v>
      </c>
      <c r="U29" s="5">
        <f t="shared" si="10"/>
        <v>0.5069999999999999</v>
      </c>
      <c r="V29" s="5">
        <f t="shared" si="10"/>
        <v>0.496</v>
      </c>
      <c r="W29" s="5">
        <f t="shared" si="10"/>
        <v>0.47699999999999987</v>
      </c>
      <c r="X29" s="5">
        <f t="shared" si="10"/>
        <v>0.47699999999999987</v>
      </c>
      <c r="Y29" s="5">
        <f t="shared" si="10"/>
        <v>0.47699999999999987</v>
      </c>
      <c r="Z29" s="5">
        <f t="shared" si="10"/>
        <v>0.47699999999999987</v>
      </c>
      <c r="AA29" s="5">
        <f xml:space="preserve"> $F$2*AA27+AA28*$F$3+$F$4</f>
        <v>0.47699999999999987</v>
      </c>
      <c r="AB29" s="56" t="s">
        <v>69</v>
      </c>
      <c r="AC29" s="105">
        <f t="shared" ref="AC29:AE29" si="11" xml:space="preserve"> $F$2*AC27+$I$2+AC28*$F$3+$I$3</f>
        <v>0.74811382222499989</v>
      </c>
      <c r="AD29" s="105">
        <f t="shared" si="11"/>
        <v>0.43330236753400003</v>
      </c>
      <c r="AE29" s="105">
        <f t="shared" si="11"/>
        <v>0.44577689249169999</v>
      </c>
    </row>
    <row r="30" spans="1:31">
      <c r="R30" s="2">
        <f t="shared" ref="R30:AA30" si="12">($A$5*POWER(2.718,(LN(((1+R23/R22)))*5.35-(R27*$F$2+$F$3*R28+$I$4))/5.35)-$B$4)/$B$3</f>
        <v>64.990163336237188</v>
      </c>
      <c r="S30" s="2">
        <f t="shared" si="12"/>
        <v>37.828384660601195</v>
      </c>
      <c r="T30" s="2">
        <f t="shared" si="12"/>
        <v>218.91360091054653</v>
      </c>
      <c r="U30" s="2">
        <f t="shared" si="12"/>
        <v>208.85303252651218</v>
      </c>
      <c r="V30" s="2">
        <f t="shared" si="12"/>
        <v>208.85333968098473</v>
      </c>
      <c r="W30" s="2">
        <f t="shared" si="12"/>
        <v>218.91360091054653</v>
      </c>
      <c r="X30" s="2">
        <f t="shared" si="12"/>
        <v>212.37477761380353</v>
      </c>
      <c r="Y30" s="2">
        <f t="shared" si="12"/>
        <v>236.0452890367863</v>
      </c>
      <c r="Z30" s="2">
        <f t="shared" si="12"/>
        <v>208.8538702206823</v>
      </c>
      <c r="AA30" s="2">
        <f t="shared" si="12"/>
        <v>208.8538702206823</v>
      </c>
      <c r="AB30" s="104" t="s">
        <v>170</v>
      </c>
      <c r="AC30" s="106">
        <f>($A$5*POWER(2.718,(LN(((1+AC23/AC22)))*5.35-(AC27*$F$2+$F$3*AC28+$F$4))/5.35)-$B$4)/$B$3</f>
        <v>72.884599975257103</v>
      </c>
      <c r="AD30" s="106">
        <f>($A$5*POWER(2.718,(LN(((1+AD23/AD22)))*5.35-(AD27*$F$2+$F$3*AD28+$F$4))/5.35)-$B$4)/$B$3</f>
        <v>235.26034688101015</v>
      </c>
      <c r="AE30" s="106">
        <f>($A$5*POWER(2.718,(LN(((1+AE23/AE22)))*5.35-(AE27*$F$2+$F$3*AE28+$F$4))/5.35)-$B$4)/$B$3</f>
        <v>204.39882218921511</v>
      </c>
    </row>
    <row r="31" spans="1:31">
      <c r="T31" s="28">
        <f>T23-AA23</f>
        <v>4.5312867820412883E-4</v>
      </c>
      <c r="X31" s="28">
        <f>X25-AA25</f>
        <v>0.99979949999999462</v>
      </c>
      <c r="Y31" s="28">
        <f>Y24-Z24</f>
        <v>0.100036759237351</v>
      </c>
    </row>
    <row r="32" spans="1:31">
      <c r="D32" t="s">
        <v>167</v>
      </c>
    </row>
    <row r="33" spans="4:10">
      <c r="D33" t="s">
        <v>168</v>
      </c>
    </row>
    <row r="35" spans="4:10">
      <c r="D35" s="131" t="s">
        <v>179</v>
      </c>
      <c r="E35" s="131"/>
      <c r="F35" s="126"/>
      <c r="G35" s="126"/>
      <c r="H35" s="126"/>
      <c r="I35" s="126"/>
    </row>
    <row r="36" spans="4:10">
      <c r="J36">
        <f>1/27</f>
        <v>3.7037037037037035E-2</v>
      </c>
    </row>
  </sheetData>
  <mergeCells count="11">
    <mergeCell ref="D35:I35"/>
    <mergeCell ref="D6:E6"/>
    <mergeCell ref="F2:G2"/>
    <mergeCell ref="I2:J2"/>
    <mergeCell ref="F3:G3"/>
    <mergeCell ref="I3:J3"/>
    <mergeCell ref="L3:M3"/>
    <mergeCell ref="C4:D4"/>
    <mergeCell ref="F4:G4"/>
    <mergeCell ref="I4:J4"/>
    <mergeCell ref="L4:M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V286"/>
  <sheetViews>
    <sheetView tabSelected="1" topLeftCell="A7" zoomScaleNormal="100" workbookViewId="0">
      <selection activeCell="C12" sqref="C12"/>
    </sheetView>
  </sheetViews>
  <sheetFormatPr defaultRowHeight="15"/>
  <cols>
    <col min="1" max="1" width="8.42578125" customWidth="1"/>
    <col min="2" max="2" width="7" customWidth="1"/>
    <col min="3" max="3" width="9.140625" customWidth="1"/>
    <col min="4" max="18" width="5.42578125" customWidth="1"/>
    <col min="20" max="20" width="6.42578125" customWidth="1"/>
    <col min="21" max="21" width="8.42578125" customWidth="1"/>
    <col min="22" max="22" width="7" customWidth="1"/>
    <col min="23" max="28" width="4.85546875" customWidth="1"/>
    <col min="29" max="29" width="7.85546875" customWidth="1"/>
    <col min="30" max="30" width="7.7109375" customWidth="1"/>
    <col min="31" max="31" width="9.28515625" customWidth="1"/>
    <col min="32" max="38" width="4.85546875" customWidth="1"/>
    <col min="40" max="40" width="8.42578125" customWidth="1"/>
    <col min="41" max="41" width="7" customWidth="1"/>
    <col min="42" max="57" width="4.85546875" customWidth="1"/>
    <col min="59" max="59" width="25.5703125" customWidth="1"/>
    <col min="60" max="63" width="11.140625" customWidth="1"/>
    <col min="64" max="65" width="9.85546875" customWidth="1"/>
    <col min="67" max="70" width="7.7109375" customWidth="1"/>
    <col min="73" max="73" width="29" customWidth="1"/>
  </cols>
  <sheetData>
    <row r="1" spans="1:74">
      <c r="A1" t="s">
        <v>86</v>
      </c>
    </row>
    <row r="2" spans="1:74" ht="15.75" thickBot="1">
      <c r="U2">
        <v>278</v>
      </c>
      <c r="V2" t="s">
        <v>20</v>
      </c>
    </row>
    <row r="3" spans="1:74" ht="15" customHeight="1" thickBot="1">
      <c r="A3" t="s">
        <v>0</v>
      </c>
      <c r="B3">
        <v>0.28565699999999999</v>
      </c>
      <c r="BG3" s="199" t="s">
        <v>133</v>
      </c>
      <c r="BH3" s="200"/>
      <c r="BI3" s="201"/>
    </row>
    <row r="4" spans="1:74" ht="15" customHeight="1" thickBot="1">
      <c r="A4" t="s">
        <v>2</v>
      </c>
      <c r="B4">
        <v>351.95800000000003</v>
      </c>
      <c r="BG4" s="80" t="s">
        <v>132</v>
      </c>
      <c r="BH4" s="81">
        <v>1.5</v>
      </c>
      <c r="BI4" s="81">
        <v>2</v>
      </c>
    </row>
    <row r="5" spans="1:74" ht="15" customHeight="1" thickBot="1">
      <c r="B5">
        <v>35</v>
      </c>
      <c r="C5" t="s">
        <v>101</v>
      </c>
      <c r="BG5" s="82" t="s">
        <v>134</v>
      </c>
      <c r="BH5" s="83">
        <v>5.5</v>
      </c>
      <c r="BI5" s="83">
        <v>6.3</v>
      </c>
    </row>
    <row r="6" spans="1:74" ht="15" customHeight="1" thickBot="1">
      <c r="A6" s="190" t="s">
        <v>102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2"/>
      <c r="U6" s="190" t="s">
        <v>106</v>
      </c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2"/>
      <c r="AN6" s="190" t="s">
        <v>107</v>
      </c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2"/>
      <c r="BG6" s="82" t="s">
        <v>135</v>
      </c>
      <c r="BH6" s="83">
        <v>7</v>
      </c>
      <c r="BI6" s="83">
        <v>7.5</v>
      </c>
    </row>
    <row r="7" spans="1:74" ht="15" customHeight="1" thickBot="1">
      <c r="A7" s="193" t="s">
        <v>195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5"/>
      <c r="BG7" s="82" t="s">
        <v>136</v>
      </c>
      <c r="BH7" s="83">
        <v>15</v>
      </c>
      <c r="BI7" s="83">
        <v>20</v>
      </c>
    </row>
    <row r="8" spans="1:74" ht="15" customHeight="1" thickBot="1">
      <c r="BG8" s="82" t="s">
        <v>137</v>
      </c>
      <c r="BH8" s="83">
        <v>23</v>
      </c>
      <c r="BI8" s="83">
        <v>25</v>
      </c>
    </row>
    <row r="9" spans="1:74">
      <c r="A9" s="138"/>
      <c r="B9" s="138"/>
      <c r="C9" s="139" t="s">
        <v>64</v>
      </c>
      <c r="D9" s="140"/>
      <c r="E9" s="141"/>
      <c r="F9" s="60">
        <v>1</v>
      </c>
      <c r="G9" s="142" t="s">
        <v>76</v>
      </c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4"/>
      <c r="U9" s="138"/>
      <c r="V9" s="138"/>
      <c r="W9" s="139" t="s">
        <v>64</v>
      </c>
      <c r="X9" s="140"/>
      <c r="Y9" s="141"/>
      <c r="Z9" s="63">
        <v>1</v>
      </c>
      <c r="AA9" s="142" t="s">
        <v>76</v>
      </c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4"/>
      <c r="AN9" s="138"/>
      <c r="AO9" s="138"/>
      <c r="AP9" s="139" t="s">
        <v>64</v>
      </c>
      <c r="AQ9" s="140"/>
      <c r="AR9" s="141"/>
      <c r="AS9" s="63">
        <v>1</v>
      </c>
      <c r="AT9" s="142" t="s">
        <v>76</v>
      </c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4"/>
    </row>
    <row r="10" spans="1:74">
      <c r="A10" s="138"/>
      <c r="B10" s="138"/>
      <c r="C10" s="145" t="s">
        <v>63</v>
      </c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U10" s="138"/>
      <c r="V10" s="138"/>
      <c r="W10" s="145" t="s">
        <v>5</v>
      </c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N10" s="138"/>
      <c r="AO10" s="138"/>
      <c r="AP10" s="145" t="s">
        <v>5</v>
      </c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G10" s="202" t="s">
        <v>142</v>
      </c>
      <c r="BH10" s="145" t="s">
        <v>5</v>
      </c>
      <c r="BI10" s="145"/>
      <c r="BJ10" s="145"/>
      <c r="BK10" s="145"/>
      <c r="BU10" s="202" t="s">
        <v>142</v>
      </c>
      <c r="BV10" s="209" t="s">
        <v>149</v>
      </c>
    </row>
    <row r="11" spans="1:74">
      <c r="A11" s="138"/>
      <c r="B11" s="138"/>
      <c r="C11" s="35">
        <v>2</v>
      </c>
      <c r="D11" s="35">
        <f>C11+0.2</f>
        <v>2.2000000000000002</v>
      </c>
      <c r="E11" s="35">
        <f t="shared" ref="E11" si="0">D11+0.2</f>
        <v>2.4000000000000004</v>
      </c>
      <c r="F11" s="35">
        <f t="shared" ref="F11" si="1">E11+0.2</f>
        <v>2.6000000000000005</v>
      </c>
      <c r="G11" s="35">
        <f t="shared" ref="G11" si="2">F11+0.2</f>
        <v>2.8000000000000007</v>
      </c>
      <c r="H11" s="35">
        <f t="shared" ref="H11" si="3">G11+0.2</f>
        <v>3.0000000000000009</v>
      </c>
      <c r="I11" s="35">
        <f t="shared" ref="I11" si="4">H11+0.2</f>
        <v>3.2000000000000011</v>
      </c>
      <c r="J11" s="35">
        <f t="shared" ref="J11" si="5">I11+0.2</f>
        <v>3.4000000000000012</v>
      </c>
      <c r="K11" s="35">
        <f t="shared" ref="K11" si="6">J11+0.2</f>
        <v>3.6000000000000014</v>
      </c>
      <c r="L11" s="35">
        <f t="shared" ref="L11" si="7">K11+0.2</f>
        <v>3.8000000000000016</v>
      </c>
      <c r="M11" s="35">
        <f t="shared" ref="M11" si="8">L11+0.2</f>
        <v>4.0000000000000018</v>
      </c>
      <c r="N11" s="35">
        <f t="shared" ref="N11" si="9">M11+0.2</f>
        <v>4.200000000000002</v>
      </c>
      <c r="O11" s="35">
        <f t="shared" ref="O11" si="10">N11+0.2</f>
        <v>4.4000000000000021</v>
      </c>
      <c r="P11" s="35">
        <f t="shared" ref="P11" si="11">O11+0.2</f>
        <v>4.6000000000000023</v>
      </c>
      <c r="Q11" s="35">
        <f t="shared" ref="Q11" si="12">P11+0.2</f>
        <v>4.8000000000000025</v>
      </c>
      <c r="R11" s="35">
        <f t="shared" ref="R11" si="13">Q11+0.2</f>
        <v>5.0000000000000027</v>
      </c>
      <c r="U11" s="138"/>
      <c r="V11" s="138"/>
      <c r="W11" s="35">
        <v>2</v>
      </c>
      <c r="X11" s="35">
        <f>W11+0.2</f>
        <v>2.2000000000000002</v>
      </c>
      <c r="Y11" s="35">
        <f t="shared" ref="Y11" si="14">X11+0.2</f>
        <v>2.4000000000000004</v>
      </c>
      <c r="Z11" s="35">
        <f t="shared" ref="Z11" si="15">Y11+0.2</f>
        <v>2.6000000000000005</v>
      </c>
      <c r="AA11" s="35">
        <f t="shared" ref="AA11" si="16">Z11+0.2</f>
        <v>2.8000000000000007</v>
      </c>
      <c r="AB11" s="35">
        <f t="shared" ref="AB11" si="17">AA11+0.2</f>
        <v>3.0000000000000009</v>
      </c>
      <c r="AC11" s="35">
        <f t="shared" ref="AC11" si="18">AB11+0.2</f>
        <v>3.2000000000000011</v>
      </c>
      <c r="AD11" s="35">
        <f t="shared" ref="AD11" si="19">AC11+0.2</f>
        <v>3.4000000000000012</v>
      </c>
      <c r="AE11" s="35">
        <f t="shared" ref="AE11" si="20">AD11+0.2</f>
        <v>3.6000000000000014</v>
      </c>
      <c r="AF11" s="35">
        <f t="shared" ref="AF11" si="21">AE11+0.2</f>
        <v>3.8000000000000016</v>
      </c>
      <c r="AG11" s="35">
        <f t="shared" ref="AG11" si="22">AF11+0.2</f>
        <v>4.0000000000000018</v>
      </c>
      <c r="AH11" s="35">
        <f t="shared" ref="AH11" si="23">AG11+0.2</f>
        <v>4.200000000000002</v>
      </c>
      <c r="AI11" s="35">
        <f t="shared" ref="AI11" si="24">AH11+0.2</f>
        <v>4.4000000000000021</v>
      </c>
      <c r="AJ11" s="35">
        <f t="shared" ref="AJ11" si="25">AI11+0.2</f>
        <v>4.6000000000000023</v>
      </c>
      <c r="AK11" s="35">
        <f t="shared" ref="AK11" si="26">AJ11+0.2</f>
        <v>4.8000000000000025</v>
      </c>
      <c r="AL11" s="35">
        <f t="shared" ref="AL11" si="27">AK11+0.2</f>
        <v>5.0000000000000027</v>
      </c>
      <c r="AN11" s="138"/>
      <c r="AO11" s="138"/>
      <c r="AP11" s="35">
        <v>2</v>
      </c>
      <c r="AQ11" s="35">
        <f>AP11+0.2</f>
        <v>2.2000000000000002</v>
      </c>
      <c r="AR11" s="35">
        <f t="shared" ref="AR11" si="28">AQ11+0.2</f>
        <v>2.4000000000000004</v>
      </c>
      <c r="AS11" s="35">
        <f t="shared" ref="AS11" si="29">AR11+0.2</f>
        <v>2.6000000000000005</v>
      </c>
      <c r="AT11" s="35">
        <f t="shared" ref="AT11" si="30">AS11+0.2</f>
        <v>2.8000000000000007</v>
      </c>
      <c r="AU11" s="35">
        <f t="shared" ref="AU11" si="31">AT11+0.2</f>
        <v>3.0000000000000009</v>
      </c>
      <c r="AV11" s="35">
        <f t="shared" ref="AV11" si="32">AU11+0.2</f>
        <v>3.2000000000000011</v>
      </c>
      <c r="AW11" s="35">
        <f t="shared" ref="AW11" si="33">AV11+0.2</f>
        <v>3.4000000000000012</v>
      </c>
      <c r="AX11" s="35">
        <f t="shared" ref="AX11" si="34">AW11+0.2</f>
        <v>3.6000000000000014</v>
      </c>
      <c r="AY11" s="35">
        <f t="shared" ref="AY11" si="35">AX11+0.2</f>
        <v>3.8000000000000016</v>
      </c>
      <c r="AZ11" s="35">
        <f t="shared" ref="AZ11" si="36">AY11+0.2</f>
        <v>4.0000000000000018</v>
      </c>
      <c r="BA11" s="35">
        <f t="shared" ref="BA11" si="37">AZ11+0.2</f>
        <v>4.200000000000002</v>
      </c>
      <c r="BB11" s="35">
        <f t="shared" ref="BB11" si="38">BA11+0.2</f>
        <v>4.4000000000000021</v>
      </c>
      <c r="BC11" s="35">
        <f t="shared" ref="BC11" si="39">BB11+0.2</f>
        <v>4.6000000000000023</v>
      </c>
      <c r="BD11" s="35">
        <f t="shared" ref="BD11" si="40">BC11+0.2</f>
        <v>4.8000000000000025</v>
      </c>
      <c r="BE11" s="35">
        <f t="shared" ref="BE11" si="41">BD11+0.2</f>
        <v>5.0000000000000027</v>
      </c>
      <c r="BG11" s="202"/>
      <c r="BH11" s="35">
        <v>2.6</v>
      </c>
      <c r="BI11" s="35">
        <f>BH11+0.4</f>
        <v>3</v>
      </c>
      <c r="BJ11" s="35">
        <f t="shared" ref="BJ11:BK11" si="42">BI11+0.4</f>
        <v>3.4</v>
      </c>
      <c r="BK11" s="35">
        <f t="shared" si="42"/>
        <v>3.8</v>
      </c>
      <c r="BU11" s="202"/>
      <c r="BV11" s="209"/>
    </row>
    <row r="12" spans="1:74" ht="15" customHeight="1">
      <c r="A12" s="146" t="s">
        <v>75</v>
      </c>
      <c r="B12" s="36">
        <v>0</v>
      </c>
      <c r="C12" s="42">
        <f t="shared" ref="C12:R26" si="43">(278*POWER(2.718,((5.35*LN(1+$F$9/C$31)-$B12)/5.35))-$B$4)/$B$3</f>
        <v>227.63128346516004</v>
      </c>
      <c r="D12" s="42">
        <f t="shared" si="43"/>
        <v>183.40151725826232</v>
      </c>
      <c r="E12" s="42">
        <f t="shared" si="43"/>
        <v>146.54326945397858</v>
      </c>
      <c r="F12" s="42">
        <f t="shared" si="43"/>
        <v>115.3554416019149</v>
      </c>
      <c r="G12" s="42">
        <f t="shared" si="43"/>
        <v>88.62295821210229</v>
      </c>
      <c r="H12" s="42">
        <f t="shared" si="43"/>
        <v>65.45476059380313</v>
      </c>
      <c r="I12" s="3">
        <f t="shared" si="43"/>
        <v>45.182552514132027</v>
      </c>
      <c r="J12" s="3">
        <f t="shared" si="43"/>
        <v>27.295282400251129</v>
      </c>
      <c r="K12" s="48">
        <f t="shared" si="43"/>
        <v>11.39546463833827</v>
      </c>
      <c r="L12" s="3">
        <f t="shared" si="43"/>
        <v>-2.8307059579425276</v>
      </c>
      <c r="M12" s="3">
        <f t="shared" si="43"/>
        <v>-15.634274085920394</v>
      </c>
      <c r="N12" s="3">
        <f t="shared" si="43"/>
        <v>-27.218466810400255</v>
      </c>
      <c r="O12" s="3">
        <f t="shared" si="43"/>
        <v>-37.749561124488771</v>
      </c>
      <c r="P12" s="3">
        <f t="shared" si="43"/>
        <v>-47.364916514167689</v>
      </c>
      <c r="Q12" s="3">
        <f t="shared" si="43"/>
        <v>-56.178999395299591</v>
      </c>
      <c r="R12" s="42">
        <f>(278*(1+$F$9/R$31-$B12/5.35)-$B$4)/$B$3</f>
        <v>-64.265885310004876</v>
      </c>
      <c r="U12" s="146" t="s">
        <v>75</v>
      </c>
      <c r="V12" s="36">
        <v>0</v>
      </c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N12" s="146" t="s">
        <v>75</v>
      </c>
      <c r="AO12" s="36">
        <v>0</v>
      </c>
      <c r="AP12" s="42"/>
      <c r="AQ12" s="42">
        <f>(C12-D12)/2</f>
        <v>22.114883103448861</v>
      </c>
      <c r="AR12" s="42">
        <f t="shared" ref="AR12:AR26" si="44">(D12-E12)/2</f>
        <v>18.429123902141868</v>
      </c>
      <c r="AS12" s="42">
        <f t="shared" ref="AS12:AS26" si="45">(E12-F12)/2</f>
        <v>15.593913926031838</v>
      </c>
      <c r="AT12" s="42">
        <f t="shared" ref="AT12:AT26" si="46">(F12-G12)/2</f>
        <v>13.366241694906307</v>
      </c>
      <c r="AU12" s="42">
        <f t="shared" ref="AU12:AU26" si="47">(G12-H12)/2</f>
        <v>11.58409880914958</v>
      </c>
      <c r="AV12" s="42">
        <f t="shared" ref="AV12:AV26" si="48">(H12-I12)/2</f>
        <v>10.136104039835551</v>
      </c>
      <c r="AW12" s="42">
        <f t="shared" ref="AW12:AW26" si="49">(I12-J12)/2</f>
        <v>8.9436350569404492</v>
      </c>
      <c r="AX12" s="42">
        <f t="shared" ref="AX12:AX26" si="50">(J12-K12)/2</f>
        <v>7.9499088809564293</v>
      </c>
      <c r="AY12" s="42">
        <f t="shared" ref="AY12:AY26" si="51">(K12-L12)/2</f>
        <v>7.1130852981403985</v>
      </c>
      <c r="AZ12" s="42">
        <f t="shared" ref="AZ12:AZ26" si="52">(L12-M12)/2</f>
        <v>6.4017840639889334</v>
      </c>
      <c r="BA12" s="42">
        <f t="shared" ref="BA12:BA26" si="53">(M12-N12)/2</f>
        <v>5.7920963622399304</v>
      </c>
      <c r="BB12" s="42">
        <f t="shared" ref="BB12:BB26" si="54">(N12-O12)/2</f>
        <v>5.2655471570442582</v>
      </c>
      <c r="BC12" s="42">
        <f t="shared" ref="BC12:BC26" si="55">(O12-P12)/2</f>
        <v>4.8076776948394588</v>
      </c>
      <c r="BD12" s="42">
        <f t="shared" ref="BD12:BD26" si="56">(P12-Q12)/2</f>
        <v>4.4070414405659513</v>
      </c>
      <c r="BE12" s="42">
        <f t="shared" ref="BE12:BE26" si="57">(Q12-R12)/2</f>
        <v>4.0434429573526423</v>
      </c>
      <c r="BG12" s="84" t="s">
        <v>139</v>
      </c>
      <c r="BH12" s="14">
        <f>AD104</f>
        <v>8.63787464393726E-2</v>
      </c>
      <c r="BI12" s="14">
        <f>AD123</f>
        <v>9.7822327462134595E-2</v>
      </c>
      <c r="BJ12" s="14">
        <f>AD144</f>
        <v>0.11086530445708664</v>
      </c>
      <c r="BK12" s="14">
        <f>AD164</f>
        <v>0.12161398552341707</v>
      </c>
      <c r="BU12" s="84" t="s">
        <v>139</v>
      </c>
      <c r="BV12">
        <v>-0.15</v>
      </c>
    </row>
    <row r="13" spans="1:74">
      <c r="A13" s="147"/>
      <c r="B13" s="36">
        <f>B12+0.1</f>
        <v>0.1</v>
      </c>
      <c r="C13" s="42">
        <f t="shared" si="43"/>
        <v>200.60277831590773</v>
      </c>
      <c r="D13" s="42">
        <f t="shared" si="43"/>
        <v>157.19197409720974</v>
      </c>
      <c r="E13" s="42">
        <f t="shared" si="43"/>
        <v>121.0161966402065</v>
      </c>
      <c r="F13" s="42">
        <f t="shared" si="43"/>
        <v>90.405845173296612</v>
      </c>
      <c r="G13" s="42">
        <f t="shared" si="43"/>
        <v>64.168342644201672</v>
      </c>
      <c r="H13" s="42">
        <f t="shared" si="43"/>
        <v>41.429129278175594</v>
      </c>
      <c r="I13" s="3">
        <f t="shared" si="43"/>
        <v>21.532283070336447</v>
      </c>
      <c r="J13" s="3">
        <f t="shared" si="43"/>
        <v>3.9762151207946834</v>
      </c>
      <c r="K13" s="48">
        <f t="shared" si="43"/>
        <v>-11.629200307961087</v>
      </c>
      <c r="L13" s="3">
        <f t="shared" si="43"/>
        <v>-25.591957959631213</v>
      </c>
      <c r="M13" s="3">
        <f t="shared" si="43"/>
        <v>-38.158454167285278</v>
      </c>
      <c r="N13" s="3">
        <f t="shared" si="43"/>
        <v>-49.528153026684471</v>
      </c>
      <c r="O13" s="3">
        <f t="shared" si="43"/>
        <v>-59.864252732457835</v>
      </c>
      <c r="P13" s="3">
        <f t="shared" si="43"/>
        <v>-69.30156941104903</v>
      </c>
      <c r="Q13" s="3">
        <f t="shared" si="43"/>
        <v>-77.952450008752436</v>
      </c>
      <c r="R13" s="3">
        <f t="shared" si="43"/>
        <v>-85.911266096001398</v>
      </c>
      <c r="U13" s="147"/>
      <c r="V13" s="36">
        <f>V12+0.1</f>
        <v>0.1</v>
      </c>
      <c r="W13" s="3">
        <f>C12-C13</f>
        <v>27.028505149252311</v>
      </c>
      <c r="X13" s="3">
        <f t="shared" ref="X13:X26" si="58">D12-D13</f>
        <v>26.209543161052579</v>
      </c>
      <c r="Y13" s="3">
        <f t="shared" ref="Y13:Y26" si="59">E12-E13</f>
        <v>25.527072813772079</v>
      </c>
      <c r="Z13" s="3">
        <f t="shared" ref="Z13:Z26" si="60">F12-F13</f>
        <v>24.949596428618293</v>
      </c>
      <c r="AA13" s="3">
        <f t="shared" ref="AA13:AA26" si="61">G12-G13</f>
        <v>24.454615567900618</v>
      </c>
      <c r="AB13" s="3">
        <f t="shared" ref="AB13:AB26" si="62">H12-H13</f>
        <v>24.025631315627535</v>
      </c>
      <c r="AC13" s="3">
        <f t="shared" ref="AC13:AC26" si="63">I12-I13</f>
        <v>23.65026944379558</v>
      </c>
      <c r="AD13" s="3">
        <f t="shared" ref="AD13:AD26" si="64">J12-J13</f>
        <v>23.319067279456444</v>
      </c>
      <c r="AE13" s="3">
        <f t="shared" ref="AE13:AE26" si="65">K12-K13</f>
        <v>23.024664946299357</v>
      </c>
      <c r="AF13" s="3">
        <f t="shared" ref="AF13:AF26" si="66">L12-L13</f>
        <v>22.761252001688685</v>
      </c>
      <c r="AG13" s="3">
        <f t="shared" ref="AG13:AG26" si="67">M12-M13</f>
        <v>22.524180081364882</v>
      </c>
      <c r="AH13" s="3">
        <f t="shared" ref="AH13:AH26" si="68">N12-N13</f>
        <v>22.309686216284216</v>
      </c>
      <c r="AI13" s="3">
        <f t="shared" ref="AI13:AI26" si="69">O12-O13</f>
        <v>22.114691607969064</v>
      </c>
      <c r="AJ13" s="3">
        <f t="shared" ref="AJ13:AJ26" si="70">P12-P13</f>
        <v>21.936652896881341</v>
      </c>
      <c r="AK13" s="3">
        <f t="shared" ref="AK13:AK26" si="71">Q12-Q13</f>
        <v>21.773450613452844</v>
      </c>
      <c r="AL13" s="3">
        <f t="shared" ref="AL13:AL26" si="72">R12-R13</f>
        <v>21.645380785996522</v>
      </c>
      <c r="AN13" s="147"/>
      <c r="AO13" s="36">
        <f>AO12+0.1</f>
        <v>0.1</v>
      </c>
      <c r="AP13" s="42"/>
      <c r="AQ13" s="42">
        <f t="shared" ref="AQ13:AQ26" si="73">(C13-D13)/2</f>
        <v>21.705402109348995</v>
      </c>
      <c r="AR13" s="42">
        <f t="shared" si="44"/>
        <v>18.087888728501618</v>
      </c>
      <c r="AS13" s="42">
        <f t="shared" si="45"/>
        <v>15.305175733454945</v>
      </c>
      <c r="AT13" s="42">
        <f t="shared" si="46"/>
        <v>13.11875126454747</v>
      </c>
      <c r="AU13" s="42">
        <f t="shared" si="47"/>
        <v>11.369606683013039</v>
      </c>
      <c r="AV13" s="42">
        <f t="shared" si="48"/>
        <v>9.9484231039195734</v>
      </c>
      <c r="AW13" s="42">
        <f t="shared" si="49"/>
        <v>8.7780339747708815</v>
      </c>
      <c r="AX13" s="42">
        <f t="shared" si="50"/>
        <v>7.8027077143778847</v>
      </c>
      <c r="AY13" s="42">
        <f t="shared" si="51"/>
        <v>6.9813788258350629</v>
      </c>
      <c r="AZ13" s="42">
        <f t="shared" si="52"/>
        <v>6.2832481038270327</v>
      </c>
      <c r="BA13" s="42">
        <f t="shared" si="53"/>
        <v>5.6848494296995966</v>
      </c>
      <c r="BB13" s="42">
        <f t="shared" si="54"/>
        <v>5.1680498528866821</v>
      </c>
      <c r="BC13" s="42">
        <f t="shared" si="55"/>
        <v>4.7186583392955974</v>
      </c>
      <c r="BD13" s="42">
        <f t="shared" si="56"/>
        <v>4.3254402988517029</v>
      </c>
      <c r="BE13" s="42">
        <f t="shared" si="57"/>
        <v>3.9794080436244812</v>
      </c>
      <c r="BG13" s="84" t="s">
        <v>131</v>
      </c>
      <c r="BH13" s="14">
        <f>BO54</f>
        <v>9.3525179856114804E-2</v>
      </c>
      <c r="BI13" s="14">
        <f>BP54</f>
        <v>0.10791366906474847</v>
      </c>
      <c r="BJ13" s="14">
        <f>BQ54</f>
        <v>0.12230215827338041</v>
      </c>
      <c r="BK13" s="14">
        <f>BR54</f>
        <v>0.13669064748201434</v>
      </c>
      <c r="BN13" t="s">
        <v>127</v>
      </c>
      <c r="BU13" s="84" t="s">
        <v>131</v>
      </c>
      <c r="BV13">
        <v>-4</v>
      </c>
    </row>
    <row r="14" spans="1:74">
      <c r="A14" s="147"/>
      <c r="B14" s="36">
        <f t="shared" ref="B14:B26" si="74">B13+0.1</f>
        <v>0.2</v>
      </c>
      <c r="C14" s="42">
        <f t="shared" si="43"/>
        <v>174.07473519061369</v>
      </c>
      <c r="D14" s="42">
        <f t="shared" si="43"/>
        <v>131.46772899259662</v>
      </c>
      <c r="E14" s="42">
        <f t="shared" si="43"/>
        <v>95.961785205802514</v>
      </c>
      <c r="F14" s="42">
        <f t="shared" si="43"/>
        <v>65.918217523811606</v>
      </c>
      <c r="G14" s="42">
        <f t="shared" si="43"/>
        <v>40.166530749114131</v>
      </c>
      <c r="H14" s="42">
        <f t="shared" si="43"/>
        <v>17.848358527669525</v>
      </c>
      <c r="I14" s="3">
        <f t="shared" si="43"/>
        <v>-1.6800760396227583</v>
      </c>
      <c r="J14" s="3">
        <f t="shared" si="43"/>
        <v>-18.911074391335912</v>
      </c>
      <c r="K14" s="48">
        <f t="shared" si="43"/>
        <v>-34.227538664744856</v>
      </c>
      <c r="L14" s="3">
        <f t="shared" si="43"/>
        <v>-47.931760747547813</v>
      </c>
      <c r="M14" s="3">
        <f t="shared" si="43"/>
        <v>-60.265574678049795</v>
      </c>
      <c r="N14" s="3">
        <f t="shared" si="43"/>
        <v>-71.424751258412499</v>
      </c>
      <c r="O14" s="3">
        <f t="shared" si="43"/>
        <v>-81.569466892073223</v>
      </c>
      <c r="P14" s="3">
        <f t="shared" si="43"/>
        <v>-90.83204143899205</v>
      </c>
      <c r="Q14" s="3">
        <f t="shared" si="43"/>
        <v>-99.322741620166752</v>
      </c>
      <c r="R14" s="3">
        <f t="shared" si="43"/>
        <v>-107.13419161427305</v>
      </c>
      <c r="U14" s="147"/>
      <c r="V14" s="36">
        <f t="shared" ref="V14:V26" si="75">V13+0.1</f>
        <v>0.2</v>
      </c>
      <c r="W14" s="3">
        <f t="shared" ref="W14:W26" si="76">C13-C14</f>
        <v>26.528043125294033</v>
      </c>
      <c r="X14" s="3">
        <f t="shared" si="58"/>
        <v>25.724245104613118</v>
      </c>
      <c r="Y14" s="3">
        <f t="shared" si="59"/>
        <v>25.054411434403988</v>
      </c>
      <c r="Z14" s="3">
        <f t="shared" si="60"/>
        <v>24.487627649485006</v>
      </c>
      <c r="AA14" s="3">
        <f t="shared" si="61"/>
        <v>24.001811895087542</v>
      </c>
      <c r="AB14" s="3">
        <f t="shared" si="62"/>
        <v>23.580770750506069</v>
      </c>
      <c r="AC14" s="3">
        <f t="shared" si="63"/>
        <v>23.212359109959205</v>
      </c>
      <c r="AD14" s="3">
        <f t="shared" si="64"/>
        <v>22.887289512130597</v>
      </c>
      <c r="AE14" s="3">
        <f t="shared" si="65"/>
        <v>22.598338356783771</v>
      </c>
      <c r="AF14" s="3">
        <f t="shared" si="66"/>
        <v>22.3398027879166</v>
      </c>
      <c r="AG14" s="3">
        <f t="shared" si="67"/>
        <v>22.107120510764517</v>
      </c>
      <c r="AH14" s="3">
        <f t="shared" si="68"/>
        <v>21.896598231728028</v>
      </c>
      <c r="AI14" s="3">
        <f t="shared" si="69"/>
        <v>21.705214159615387</v>
      </c>
      <c r="AJ14" s="3">
        <f t="shared" si="70"/>
        <v>21.53047202794302</v>
      </c>
      <c r="AK14" s="3">
        <f t="shared" si="71"/>
        <v>21.370291611414316</v>
      </c>
      <c r="AL14" s="3">
        <f t="shared" si="72"/>
        <v>21.222925518271651</v>
      </c>
      <c r="AN14" s="147"/>
      <c r="AO14" s="36">
        <f t="shared" ref="AO14:AO26" si="77">AO13+0.1</f>
        <v>0.2</v>
      </c>
      <c r="AP14" s="42"/>
      <c r="AQ14" s="42">
        <f t="shared" si="73"/>
        <v>21.303503099008537</v>
      </c>
      <c r="AR14" s="42">
        <f t="shared" si="44"/>
        <v>17.752971893397053</v>
      </c>
      <c r="AS14" s="42">
        <f t="shared" si="45"/>
        <v>15.021783840995454</v>
      </c>
      <c r="AT14" s="42">
        <f t="shared" si="46"/>
        <v>12.875843387348738</v>
      </c>
      <c r="AU14" s="42">
        <f t="shared" si="47"/>
        <v>11.159086110722303</v>
      </c>
      <c r="AV14" s="42">
        <f t="shared" si="48"/>
        <v>9.7642172836461416</v>
      </c>
      <c r="AW14" s="42">
        <f t="shared" si="49"/>
        <v>8.6154991758565771</v>
      </c>
      <c r="AX14" s="42">
        <f t="shared" si="50"/>
        <v>7.6582321367044717</v>
      </c>
      <c r="AY14" s="42">
        <f t="shared" si="51"/>
        <v>6.8521110414014785</v>
      </c>
      <c r="AZ14" s="42">
        <f t="shared" si="52"/>
        <v>6.1669069652509911</v>
      </c>
      <c r="BA14" s="42">
        <f t="shared" si="53"/>
        <v>5.5795882901813521</v>
      </c>
      <c r="BB14" s="42">
        <f t="shared" si="54"/>
        <v>5.0723578168303618</v>
      </c>
      <c r="BC14" s="42">
        <f t="shared" si="55"/>
        <v>4.6312872734594137</v>
      </c>
      <c r="BD14" s="42">
        <f t="shared" si="56"/>
        <v>4.2453500905873511</v>
      </c>
      <c r="BE14" s="42">
        <f t="shared" si="57"/>
        <v>3.9057249970531487</v>
      </c>
      <c r="BG14" s="84" t="s">
        <v>130</v>
      </c>
      <c r="BH14" s="14">
        <f>AW104</f>
        <v>0.30445729499855867</v>
      </c>
      <c r="BI14" s="14">
        <f>AW123</f>
        <v>0.34479223694787642</v>
      </c>
      <c r="BJ14" s="14">
        <f>AW144</f>
        <v>0.39076453520759458</v>
      </c>
      <c r="BK14" s="14">
        <f>AW164</f>
        <v>0.42865017834498165</v>
      </c>
      <c r="BL14" s="2">
        <f>743/3.664</f>
        <v>202.78384279475981</v>
      </c>
      <c r="BM14" s="2"/>
      <c r="BN14" t="s">
        <v>128</v>
      </c>
      <c r="BU14" s="84" t="s">
        <v>130</v>
      </c>
      <c r="BV14" s="2">
        <f>743/3.664</f>
        <v>202.78384279475981</v>
      </c>
    </row>
    <row r="15" spans="1:74">
      <c r="A15" s="147"/>
      <c r="B15" s="36">
        <f t="shared" si="74"/>
        <v>0.30000000000000004</v>
      </c>
      <c r="C15" s="42">
        <f t="shared" si="43"/>
        <v>148.0378874932876</v>
      </c>
      <c r="D15" s="42">
        <f t="shared" si="43"/>
        <v>106.21979612570293</v>
      </c>
      <c r="E15" s="42">
        <f t="shared" si="43"/>
        <v>71.371283313798457</v>
      </c>
      <c r="F15" s="42">
        <f t="shared" si="43"/>
        <v>41.884004801557083</v>
      </c>
      <c r="G15" s="42">
        <f t="shared" si="43"/>
        <v>16.609138376798661</v>
      </c>
      <c r="H15" s="42">
        <f t="shared" si="43"/>
        <v>-5.2957887325204469</v>
      </c>
      <c r="I15" s="3">
        <f t="shared" si="43"/>
        <v>-24.462633199497876</v>
      </c>
      <c r="J15" s="3">
        <f t="shared" si="43"/>
        <v>-41.374580968787171</v>
      </c>
      <c r="K15" s="48">
        <f t="shared" si="43"/>
        <v>-56.407444330202104</v>
      </c>
      <c r="L15" s="3">
        <f t="shared" si="43"/>
        <v>-69.857917909991158</v>
      </c>
      <c r="M15" s="3">
        <f t="shared" si="43"/>
        <v>-81.96335792751907</v>
      </c>
      <c r="N15" s="3">
        <f t="shared" si="43"/>
        <v>-92.915910276675461</v>
      </c>
      <c r="O15" s="3">
        <f t="shared" si="43"/>
        <v>-102.87278552144062</v>
      </c>
      <c r="P15" s="3">
        <f t="shared" si="43"/>
        <v>-111.96385347636664</v>
      </c>
      <c r="Q15" s="3">
        <f t="shared" si="43"/>
        <v>-120.2973391547774</v>
      </c>
      <c r="R15" s="3">
        <f t="shared" si="43"/>
        <v>-127.96415169843969</v>
      </c>
      <c r="U15" s="147"/>
      <c r="V15" s="36">
        <f t="shared" si="75"/>
        <v>0.30000000000000004</v>
      </c>
      <c r="W15" s="3">
        <f t="shared" si="76"/>
        <v>26.036847697326095</v>
      </c>
      <c r="X15" s="3">
        <f t="shared" si="58"/>
        <v>25.247932866893692</v>
      </c>
      <c r="Y15" s="3">
        <f t="shared" si="59"/>
        <v>24.590501892004056</v>
      </c>
      <c r="Z15" s="3">
        <f t="shared" si="60"/>
        <v>24.034212722254523</v>
      </c>
      <c r="AA15" s="3">
        <f t="shared" si="61"/>
        <v>23.557392372315469</v>
      </c>
      <c r="AB15" s="3">
        <f t="shared" si="62"/>
        <v>23.144147260189971</v>
      </c>
      <c r="AC15" s="3">
        <f t="shared" si="63"/>
        <v>22.782557159875118</v>
      </c>
      <c r="AD15" s="3">
        <f t="shared" si="64"/>
        <v>22.463506577451259</v>
      </c>
      <c r="AE15" s="3">
        <f t="shared" si="65"/>
        <v>22.179905665457248</v>
      </c>
      <c r="AF15" s="3">
        <f t="shared" si="66"/>
        <v>21.926157162443346</v>
      </c>
      <c r="AG15" s="3">
        <f t="shared" si="67"/>
        <v>21.697783249469275</v>
      </c>
      <c r="AH15" s="3">
        <f t="shared" si="68"/>
        <v>21.491159018262962</v>
      </c>
      <c r="AI15" s="3">
        <f t="shared" si="69"/>
        <v>21.303318629367396</v>
      </c>
      <c r="AJ15" s="3">
        <f t="shared" si="70"/>
        <v>21.131812037374587</v>
      </c>
      <c r="AK15" s="3">
        <f t="shared" si="71"/>
        <v>20.974597534610652</v>
      </c>
      <c r="AL15" s="3">
        <f t="shared" si="72"/>
        <v>20.829960084166643</v>
      </c>
      <c r="AN15" s="147"/>
      <c r="AO15" s="36">
        <f t="shared" si="77"/>
        <v>0.30000000000000004</v>
      </c>
      <c r="AP15" s="42"/>
      <c r="AQ15" s="42">
        <f t="shared" si="73"/>
        <v>20.909045683792336</v>
      </c>
      <c r="AR15" s="42">
        <f t="shared" si="44"/>
        <v>17.424256405952235</v>
      </c>
      <c r="AS15" s="42">
        <f t="shared" si="45"/>
        <v>14.743639256120687</v>
      </c>
      <c r="AT15" s="42">
        <f t="shared" si="46"/>
        <v>12.637433212379211</v>
      </c>
      <c r="AU15" s="42">
        <f t="shared" si="47"/>
        <v>10.952463554659554</v>
      </c>
      <c r="AV15" s="42">
        <f t="shared" si="48"/>
        <v>9.5834222334887151</v>
      </c>
      <c r="AW15" s="42">
        <f t="shared" si="49"/>
        <v>8.4559738846446475</v>
      </c>
      <c r="AX15" s="42">
        <f t="shared" si="50"/>
        <v>7.5164316807074663</v>
      </c>
      <c r="AY15" s="42">
        <f t="shared" si="51"/>
        <v>6.7252367898945273</v>
      </c>
      <c r="AZ15" s="42">
        <f t="shared" si="52"/>
        <v>6.0527200087639557</v>
      </c>
      <c r="BA15" s="42">
        <f t="shared" si="53"/>
        <v>5.4762761745781958</v>
      </c>
      <c r="BB15" s="42">
        <f t="shared" si="54"/>
        <v>4.9784376223825788</v>
      </c>
      <c r="BC15" s="42">
        <f t="shared" si="55"/>
        <v>4.545533977463009</v>
      </c>
      <c r="BD15" s="42">
        <f t="shared" si="56"/>
        <v>4.1667428392053836</v>
      </c>
      <c r="BE15" s="42">
        <f t="shared" si="57"/>
        <v>3.8334062718311444</v>
      </c>
      <c r="BG15" s="84" t="s">
        <v>140</v>
      </c>
      <c r="BH15" s="14">
        <f>BH14*6/10</f>
        <v>0.18267437699913519</v>
      </c>
      <c r="BI15" s="14">
        <f>BI14*6/10</f>
        <v>0.20687534216872586</v>
      </c>
      <c r="BJ15" s="14">
        <f>BJ14*6/10</f>
        <v>0.23445872112455673</v>
      </c>
      <c r="BK15" s="14">
        <f>BK14*6/10</f>
        <v>0.25719010700698897</v>
      </c>
      <c r="BL15">
        <v>185</v>
      </c>
      <c r="BN15">
        <f>100*2.13/3.2</f>
        <v>66.5625</v>
      </c>
      <c r="BO15" t="s">
        <v>129</v>
      </c>
      <c r="BU15" s="84" t="s">
        <v>140</v>
      </c>
      <c r="BV15">
        <v>185</v>
      </c>
    </row>
    <row r="16" spans="1:74">
      <c r="A16" s="147"/>
      <c r="B16" s="36">
        <f t="shared" si="74"/>
        <v>0.4</v>
      </c>
      <c r="C16" s="42">
        <f t="shared" si="43"/>
        <v>122.48314020899387</v>
      </c>
      <c r="D16" s="42">
        <f t="shared" si="43"/>
        <v>81.439356059966542</v>
      </c>
      <c r="E16" s="42">
        <f t="shared" si="43"/>
        <v>47.236101176958329</v>
      </c>
      <c r="F16" s="42">
        <f t="shared" si="43"/>
        <v>18.294811538454468</v>
      </c>
      <c r="G16" s="42">
        <f t="shared" si="43"/>
        <v>-6.512063381173971</v>
      </c>
      <c r="H16" s="42">
        <f t="shared" si="43"/>
        <v>-28.011397058845709</v>
      </c>
      <c r="I16" s="3">
        <f t="shared" si="43"/>
        <v>-46.823346657539936</v>
      </c>
      <c r="J16" s="3">
        <f t="shared" si="43"/>
        <v>-63.422151411225521</v>
      </c>
      <c r="K16" s="48">
        <f t="shared" si="43"/>
        <v>-78.176665038454871</v>
      </c>
      <c r="L16" s="3">
        <f t="shared" si="43"/>
        <v>-91.378088543377814</v>
      </c>
      <c r="M16" s="3">
        <f t="shared" si="43"/>
        <v>-103.25938323808364</v>
      </c>
      <c r="N16" s="3">
        <f t="shared" si="43"/>
        <v>-114.00913722729037</v>
      </c>
      <c r="O16" s="3">
        <f t="shared" si="43"/>
        <v>-123.78165015124718</v>
      </c>
      <c r="P16" s="3">
        <f t="shared" si="43"/>
        <v>-132.70438714434061</v>
      </c>
      <c r="Q16" s="3">
        <f t="shared" si="43"/>
        <v>-140.88356931664919</v>
      </c>
      <c r="R16" s="3">
        <f t="shared" si="43"/>
        <v>-148.40842252879378</v>
      </c>
      <c r="U16" s="147"/>
      <c r="V16" s="36">
        <f t="shared" si="75"/>
        <v>0.4</v>
      </c>
      <c r="W16" s="3">
        <f t="shared" si="76"/>
        <v>25.554747284293725</v>
      </c>
      <c r="X16" s="3">
        <f t="shared" si="58"/>
        <v>24.780440065736386</v>
      </c>
      <c r="Y16" s="3">
        <f t="shared" si="59"/>
        <v>24.135182136840129</v>
      </c>
      <c r="Z16" s="3">
        <f t="shared" si="60"/>
        <v>23.589193263102615</v>
      </c>
      <c r="AA16" s="3">
        <f t="shared" si="61"/>
        <v>23.121201757972631</v>
      </c>
      <c r="AB16" s="3">
        <f t="shared" si="62"/>
        <v>22.715608326325263</v>
      </c>
      <c r="AC16" s="3">
        <f t="shared" si="63"/>
        <v>22.36071345804206</v>
      </c>
      <c r="AD16" s="3">
        <f t="shared" si="64"/>
        <v>22.047570442438349</v>
      </c>
      <c r="AE16" s="3">
        <f t="shared" si="65"/>
        <v>21.769220708252767</v>
      </c>
      <c r="AF16" s="3">
        <f t="shared" si="66"/>
        <v>21.520170633386655</v>
      </c>
      <c r="AG16" s="3">
        <f t="shared" si="67"/>
        <v>21.296025310564573</v>
      </c>
      <c r="AH16" s="3">
        <f t="shared" si="68"/>
        <v>21.093226950614905</v>
      </c>
      <c r="AI16" s="3">
        <f t="shared" si="69"/>
        <v>20.908864629806558</v>
      </c>
      <c r="AJ16" s="3">
        <f t="shared" si="70"/>
        <v>20.740533667973978</v>
      </c>
      <c r="AK16" s="3">
        <f t="shared" si="71"/>
        <v>20.586230161871782</v>
      </c>
      <c r="AL16" s="3">
        <f t="shared" si="72"/>
        <v>20.444270830354085</v>
      </c>
      <c r="AN16" s="147"/>
      <c r="AO16" s="36">
        <f t="shared" si="77"/>
        <v>0.4</v>
      </c>
      <c r="AP16" s="42"/>
      <c r="AQ16" s="42">
        <f t="shared" si="73"/>
        <v>20.521892074513666</v>
      </c>
      <c r="AR16" s="42">
        <f t="shared" si="44"/>
        <v>17.101627441504107</v>
      </c>
      <c r="AS16" s="42">
        <f t="shared" si="45"/>
        <v>14.47064481925193</v>
      </c>
      <c r="AT16" s="42">
        <f t="shared" si="46"/>
        <v>12.403437459814219</v>
      </c>
      <c r="AU16" s="42">
        <f t="shared" si="47"/>
        <v>10.74966683883587</v>
      </c>
      <c r="AV16" s="42">
        <f t="shared" si="48"/>
        <v>9.4059747993471134</v>
      </c>
      <c r="AW16" s="42">
        <f t="shared" si="49"/>
        <v>8.2994023768427923</v>
      </c>
      <c r="AX16" s="42">
        <f t="shared" si="50"/>
        <v>7.3772568136146752</v>
      </c>
      <c r="AY16" s="42">
        <f t="shared" si="51"/>
        <v>6.6007117524614713</v>
      </c>
      <c r="AZ16" s="42">
        <f t="shared" si="52"/>
        <v>5.9406473473529147</v>
      </c>
      <c r="BA16" s="42">
        <f t="shared" si="53"/>
        <v>5.3748769946033619</v>
      </c>
      <c r="BB16" s="42">
        <f t="shared" si="54"/>
        <v>4.8862564619784052</v>
      </c>
      <c r="BC16" s="42">
        <f t="shared" si="55"/>
        <v>4.4613684965467186</v>
      </c>
      <c r="BD16" s="42">
        <f t="shared" si="56"/>
        <v>4.0895910861542859</v>
      </c>
      <c r="BE16" s="42">
        <f t="shared" si="57"/>
        <v>3.762426606072296</v>
      </c>
      <c r="BG16" s="84" t="s">
        <v>141</v>
      </c>
      <c r="BH16" s="14">
        <f>BH14*7/100</f>
        <v>2.1312010649899106E-2</v>
      </c>
      <c r="BI16" s="14">
        <f>BI14*7/100</f>
        <v>2.4135456586351349E-2</v>
      </c>
      <c r="BJ16" s="14">
        <f>BJ14*7/100</f>
        <v>2.7353517464531619E-2</v>
      </c>
      <c r="BK16" s="14">
        <f>BK14*7/100</f>
        <v>3.0005512484148716E-2</v>
      </c>
      <c r="BL16">
        <v>732</v>
      </c>
      <c r="BU16" s="84" t="s">
        <v>141</v>
      </c>
      <c r="BV16">
        <v>732</v>
      </c>
    </row>
    <row r="17" spans="1:73" ht="15.75">
      <c r="A17" s="147"/>
      <c r="B17" s="36">
        <f t="shared" si="74"/>
        <v>0.5</v>
      </c>
      <c r="C17" s="42">
        <f t="shared" si="43"/>
        <v>97.401566726840073</v>
      </c>
      <c r="D17" s="42">
        <f t="shared" si="43"/>
        <v>57.117752660238452</v>
      </c>
      <c r="E17" s="42">
        <f t="shared" si="43"/>
        <v>23.547808057254425</v>
      </c>
      <c r="F17" s="42">
        <f t="shared" si="43"/>
        <v>-4.8576022823957246</v>
      </c>
      <c r="G17" s="42">
        <f t="shared" si="43"/>
        <v>-29.205151066087723</v>
      </c>
      <c r="H17" s="42">
        <f t="shared" si="43"/>
        <v>-50.306401313445029</v>
      </c>
      <c r="I17" s="3">
        <f t="shared" si="43"/>
        <v>-68.770027306421227</v>
      </c>
      <c r="J17" s="3">
        <f t="shared" si="43"/>
        <v>-85.061487226331039</v>
      </c>
      <c r="K17" s="48">
        <f t="shared" si="43"/>
        <v>-99.542805065941693</v>
      </c>
      <c r="L17" s="3">
        <f t="shared" si="43"/>
        <v>-112.49978992766502</v>
      </c>
      <c r="M17" s="3">
        <f t="shared" si="43"/>
        <v>-124.16108959277804</v>
      </c>
      <c r="N17" s="3">
        <f t="shared" si="43"/>
        <v>-134.7118002531443</v>
      </c>
      <c r="O17" s="3">
        <f t="shared" si="43"/>
        <v>-144.30336452418544</v>
      </c>
      <c r="P17" s="3">
        <f t="shared" si="43"/>
        <v>-153.06088738537846</v>
      </c>
      <c r="Q17" s="3">
        <f t="shared" si="43"/>
        <v>-161.08862314799163</v>
      </c>
      <c r="R17" s="3">
        <f t="shared" si="43"/>
        <v>-168.47414555927458</v>
      </c>
      <c r="U17" s="147"/>
      <c r="V17" s="36">
        <f t="shared" si="75"/>
        <v>0.5</v>
      </c>
      <c r="W17" s="3">
        <f t="shared" si="76"/>
        <v>25.0815734821538</v>
      </c>
      <c r="X17" s="3">
        <f t="shared" si="58"/>
        <v>24.32160339972809</v>
      </c>
      <c r="Y17" s="3">
        <f t="shared" si="59"/>
        <v>23.688293119703903</v>
      </c>
      <c r="Z17" s="3">
        <f t="shared" si="60"/>
        <v>23.152413820850192</v>
      </c>
      <c r="AA17" s="3">
        <f t="shared" si="61"/>
        <v>22.693087684913753</v>
      </c>
      <c r="AB17" s="3">
        <f t="shared" si="62"/>
        <v>22.29500425459932</v>
      </c>
      <c r="AC17" s="3">
        <f t="shared" si="63"/>
        <v>21.946680648881291</v>
      </c>
      <c r="AD17" s="3">
        <f t="shared" si="64"/>
        <v>21.639335815105518</v>
      </c>
      <c r="AE17" s="3">
        <f t="shared" si="65"/>
        <v>21.366140027486821</v>
      </c>
      <c r="AF17" s="3">
        <f t="shared" si="66"/>
        <v>21.121701384287206</v>
      </c>
      <c r="AG17" s="3">
        <f t="shared" si="67"/>
        <v>20.901706354694397</v>
      </c>
      <c r="AH17" s="3">
        <f t="shared" si="68"/>
        <v>20.702663025853937</v>
      </c>
      <c r="AI17" s="3">
        <f t="shared" si="69"/>
        <v>20.521714372938263</v>
      </c>
      <c r="AJ17" s="3">
        <f t="shared" si="70"/>
        <v>20.35650024103785</v>
      </c>
      <c r="AK17" s="3">
        <f t="shared" si="71"/>
        <v>20.20505383134244</v>
      </c>
      <c r="AL17" s="3">
        <f t="shared" si="72"/>
        <v>20.065723030480797</v>
      </c>
      <c r="AN17" s="147"/>
      <c r="AO17" s="36">
        <f t="shared" si="77"/>
        <v>0.5</v>
      </c>
      <c r="AP17" s="42"/>
      <c r="AQ17" s="42">
        <f t="shared" si="73"/>
        <v>20.141907033300811</v>
      </c>
      <c r="AR17" s="42">
        <f t="shared" si="44"/>
        <v>16.784972301492012</v>
      </c>
      <c r="AS17" s="42">
        <f t="shared" si="45"/>
        <v>14.202705169825075</v>
      </c>
      <c r="AT17" s="42">
        <f t="shared" si="46"/>
        <v>12.173774391845999</v>
      </c>
      <c r="AU17" s="42">
        <f t="shared" si="47"/>
        <v>10.550625123678653</v>
      </c>
      <c r="AV17" s="42">
        <f t="shared" si="48"/>
        <v>9.2318129964880988</v>
      </c>
      <c r="AW17" s="42">
        <f t="shared" si="49"/>
        <v>8.145729959954906</v>
      </c>
      <c r="AX17" s="42">
        <f t="shared" si="50"/>
        <v>7.2406589198053268</v>
      </c>
      <c r="AY17" s="42">
        <f t="shared" si="51"/>
        <v>6.4784924308616638</v>
      </c>
      <c r="AZ17" s="42">
        <f t="shared" si="52"/>
        <v>5.8306498325565101</v>
      </c>
      <c r="BA17" s="42">
        <f t="shared" si="53"/>
        <v>5.2753553301831317</v>
      </c>
      <c r="BB17" s="42">
        <f t="shared" si="54"/>
        <v>4.7957821355205681</v>
      </c>
      <c r="BC17" s="42">
        <f t="shared" si="55"/>
        <v>4.3787614305965121</v>
      </c>
      <c r="BD17" s="42">
        <f t="shared" si="56"/>
        <v>4.0138678813065809</v>
      </c>
      <c r="BE17" s="42">
        <f t="shared" si="57"/>
        <v>3.6927612056414745</v>
      </c>
      <c r="BG17" s="210" t="s">
        <v>155</v>
      </c>
      <c r="BH17" s="211"/>
      <c r="BI17" s="211"/>
      <c r="BJ17" s="211"/>
      <c r="BK17" s="211"/>
      <c r="BN17" s="73" t="s">
        <v>138</v>
      </c>
      <c r="BU17" s="10"/>
    </row>
    <row r="18" spans="1:73">
      <c r="A18" s="147"/>
      <c r="B18" s="36">
        <f t="shared" si="74"/>
        <v>0.6</v>
      </c>
      <c r="C18" s="42">
        <f t="shared" si="43"/>
        <v>72.784405721795835</v>
      </c>
      <c r="D18" s="42">
        <f t="shared" si="43"/>
        <v>33.246490069079648</v>
      </c>
      <c r="E18" s="42">
        <f t="shared" si="43"/>
        <v>0.29812932089634731</v>
      </c>
      <c r="F18" s="42">
        <f t="shared" si="43"/>
        <v>-27.581324105064571</v>
      </c>
      <c r="G18" s="42">
        <f t="shared" si="43"/>
        <v>-51.478051673324266</v>
      </c>
      <c r="H18" s="42">
        <f t="shared" si="43"/>
        <v>-72.18858943589845</v>
      </c>
      <c r="I18" s="3">
        <f t="shared" si="43"/>
        <v>-90.310341411683353</v>
      </c>
      <c r="J18" s="3">
        <f t="shared" si="43"/>
        <v>-106.30014732003274</v>
      </c>
      <c r="K18" s="48">
        <f t="shared" si="43"/>
        <v>-120.51332788769406</v>
      </c>
      <c r="L18" s="3">
        <f t="shared" si="43"/>
        <v>-133.23040015223557</v>
      </c>
      <c r="M18" s="3">
        <f t="shared" si="43"/>
        <v>-144.67577823381475</v>
      </c>
      <c r="N18" s="3">
        <f t="shared" si="43"/>
        <v>-155.03113106798494</v>
      </c>
      <c r="O18" s="3">
        <f t="shared" si="43"/>
        <v>-164.44509714624806</v>
      </c>
      <c r="P18" s="3">
        <f t="shared" si="43"/>
        <v>-173.0404649939922</v>
      </c>
      <c r="Q18" s="3">
        <f t="shared" si="43"/>
        <v>-180.91955854108639</v>
      </c>
      <c r="R18" s="3">
        <f t="shared" si="43"/>
        <v>-188.16833001207399</v>
      </c>
      <c r="U18" s="147"/>
      <c r="V18" s="36">
        <f t="shared" si="75"/>
        <v>0.6</v>
      </c>
      <c r="W18" s="3">
        <f t="shared" si="76"/>
        <v>24.617161005044238</v>
      </c>
      <c r="X18" s="3">
        <f t="shared" si="58"/>
        <v>23.871262591158803</v>
      </c>
      <c r="Y18" s="3">
        <f t="shared" si="59"/>
        <v>23.249678736358078</v>
      </c>
      <c r="Z18" s="3">
        <f t="shared" si="60"/>
        <v>22.723721822668846</v>
      </c>
      <c r="AA18" s="3">
        <f t="shared" si="61"/>
        <v>22.272900607236544</v>
      </c>
      <c r="AB18" s="3">
        <f t="shared" si="62"/>
        <v>21.882188122453421</v>
      </c>
      <c r="AC18" s="3">
        <f t="shared" si="63"/>
        <v>21.540314105262127</v>
      </c>
      <c r="AD18" s="3">
        <f t="shared" si="64"/>
        <v>21.238660093701696</v>
      </c>
      <c r="AE18" s="3">
        <f t="shared" si="65"/>
        <v>20.970522821752368</v>
      </c>
      <c r="AF18" s="3">
        <f t="shared" si="66"/>
        <v>20.730610224570555</v>
      </c>
      <c r="AG18" s="3">
        <f t="shared" si="67"/>
        <v>20.514688641036713</v>
      </c>
      <c r="AH18" s="3">
        <f t="shared" si="68"/>
        <v>20.31933081484064</v>
      </c>
      <c r="AI18" s="3">
        <f t="shared" si="69"/>
        <v>20.141732622062619</v>
      </c>
      <c r="AJ18" s="3">
        <f t="shared" si="70"/>
        <v>19.979577608613738</v>
      </c>
      <c r="AK18" s="3">
        <f t="shared" si="71"/>
        <v>19.830935393094762</v>
      </c>
      <c r="AL18" s="3">
        <f t="shared" si="72"/>
        <v>19.694184452799419</v>
      </c>
      <c r="AN18" s="147"/>
      <c r="AO18" s="36">
        <f t="shared" si="77"/>
        <v>0.6</v>
      </c>
      <c r="AP18" s="42"/>
      <c r="AQ18" s="42">
        <f t="shared" si="73"/>
        <v>19.768957826358093</v>
      </c>
      <c r="AR18" s="42">
        <f t="shared" si="44"/>
        <v>16.474180374091649</v>
      </c>
      <c r="AS18" s="42">
        <f t="shared" si="45"/>
        <v>13.939726712980459</v>
      </c>
      <c r="AT18" s="42">
        <f t="shared" si="46"/>
        <v>11.948363784129848</v>
      </c>
      <c r="AU18" s="42">
        <f t="shared" si="47"/>
        <v>10.355268881287092</v>
      </c>
      <c r="AV18" s="42">
        <f t="shared" si="48"/>
        <v>9.0608759878924516</v>
      </c>
      <c r="AW18" s="42">
        <f t="shared" si="49"/>
        <v>7.994902954174691</v>
      </c>
      <c r="AX18" s="42">
        <f t="shared" si="50"/>
        <v>7.1065902838306627</v>
      </c>
      <c r="AY18" s="42">
        <f t="shared" si="51"/>
        <v>6.358536132270757</v>
      </c>
      <c r="AZ18" s="42">
        <f t="shared" si="52"/>
        <v>5.7226890407895894</v>
      </c>
      <c r="BA18" s="42">
        <f t="shared" si="53"/>
        <v>5.1776764170850953</v>
      </c>
      <c r="BB18" s="42">
        <f t="shared" si="54"/>
        <v>4.7069830391315577</v>
      </c>
      <c r="BC18" s="42">
        <f t="shared" si="55"/>
        <v>4.2976839238720714</v>
      </c>
      <c r="BD18" s="42">
        <f t="shared" si="56"/>
        <v>3.939546773547093</v>
      </c>
      <c r="BE18" s="42">
        <f t="shared" si="57"/>
        <v>3.6243857354938029</v>
      </c>
      <c r="BG18" s="74"/>
      <c r="BH18" s="74"/>
      <c r="BI18" s="74"/>
      <c r="BJ18" s="74"/>
      <c r="BK18" s="74"/>
    </row>
    <row r="19" spans="1:73">
      <c r="A19" s="147"/>
      <c r="B19" s="36">
        <f t="shared" si="74"/>
        <v>0.7</v>
      </c>
      <c r="C19" s="42">
        <f t="shared" si="43"/>
        <v>48.623058094245124</v>
      </c>
      <c r="D19" s="42">
        <f t="shared" si="43"/>
        <v>9.8172297390460432</v>
      </c>
      <c r="E19" s="42">
        <f t="shared" si="43"/>
        <v>-22.521056452106563</v>
      </c>
      <c r="F19" s="42">
        <f t="shared" si="43"/>
        <v>-49.884291625842202</v>
      </c>
      <c r="G19" s="42">
        <f t="shared" si="43"/>
        <v>-73.338545421366405</v>
      </c>
      <c r="H19" s="42">
        <f t="shared" si="43"/>
        <v>-93.665605163655016</v>
      </c>
      <c r="I19" s="3">
        <f t="shared" si="43"/>
        <v>-111.45181328966413</v>
      </c>
      <c r="J19" s="3">
        <f t="shared" si="43"/>
        <v>-127.14555063693693</v>
      </c>
      <c r="K19" s="48">
        <f t="shared" si="43"/>
        <v>-141.09555878442561</v>
      </c>
      <c r="L19" s="3">
        <f t="shared" si="43"/>
        <v>-153.57716069316388</v>
      </c>
      <c r="M19" s="3">
        <f t="shared" si="43"/>
        <v>-164.81061521300529</v>
      </c>
      <c r="N19" s="3">
        <f t="shared" si="43"/>
        <v>-174.97422748255431</v>
      </c>
      <c r="O19" s="3">
        <f t="shared" si="43"/>
        <v>-184.21388379078064</v>
      </c>
      <c r="P19" s="3">
        <f t="shared" si="43"/>
        <v>-192.65009910063964</v>
      </c>
      <c r="Q19" s="3">
        <f t="shared" si="43"/>
        <v>-200.38330270370014</v>
      </c>
      <c r="R19" s="3">
        <f t="shared" si="43"/>
        <v>-207.49785532604824</v>
      </c>
      <c r="U19" s="147"/>
      <c r="V19" s="36">
        <f t="shared" si="75"/>
        <v>0.7</v>
      </c>
      <c r="W19" s="3">
        <f t="shared" si="76"/>
        <v>24.161347627550711</v>
      </c>
      <c r="X19" s="3">
        <f t="shared" si="58"/>
        <v>23.429260330033607</v>
      </c>
      <c r="Y19" s="3">
        <f t="shared" si="59"/>
        <v>22.819185773002911</v>
      </c>
      <c r="Z19" s="3">
        <f t="shared" si="60"/>
        <v>22.302967520777631</v>
      </c>
      <c r="AA19" s="3">
        <f t="shared" si="61"/>
        <v>21.860493748042138</v>
      </c>
      <c r="AB19" s="3">
        <f t="shared" si="62"/>
        <v>21.477015727756566</v>
      </c>
      <c r="AC19" s="3">
        <f t="shared" si="63"/>
        <v>21.141471877980777</v>
      </c>
      <c r="AD19" s="3">
        <f t="shared" si="64"/>
        <v>20.845403316904196</v>
      </c>
      <c r="AE19" s="3">
        <f t="shared" si="65"/>
        <v>20.582230896731545</v>
      </c>
      <c r="AF19" s="3">
        <f t="shared" si="66"/>
        <v>20.346760540928301</v>
      </c>
      <c r="AG19" s="3">
        <f t="shared" si="67"/>
        <v>20.134836979190538</v>
      </c>
      <c r="AH19" s="3">
        <f t="shared" si="68"/>
        <v>19.943096414569368</v>
      </c>
      <c r="AI19" s="3">
        <f t="shared" si="69"/>
        <v>19.768786644532582</v>
      </c>
      <c r="AJ19" s="3">
        <f t="shared" si="70"/>
        <v>19.609634106647434</v>
      </c>
      <c r="AK19" s="3">
        <f t="shared" si="71"/>
        <v>19.46374416261375</v>
      </c>
      <c r="AL19" s="3">
        <f t="shared" si="72"/>
        <v>19.329525313974244</v>
      </c>
      <c r="AN19" s="147"/>
      <c r="AO19" s="36">
        <f t="shared" si="77"/>
        <v>0.7</v>
      </c>
      <c r="AP19" s="42"/>
      <c r="AQ19" s="42">
        <f t="shared" si="73"/>
        <v>19.402914177599541</v>
      </c>
      <c r="AR19" s="42">
        <f t="shared" si="44"/>
        <v>16.169143095576302</v>
      </c>
      <c r="AS19" s="42">
        <f t="shared" si="45"/>
        <v>13.681617586867819</v>
      </c>
      <c r="AT19" s="42">
        <f t="shared" si="46"/>
        <v>11.727126897762101</v>
      </c>
      <c r="AU19" s="42">
        <f t="shared" si="47"/>
        <v>10.163529871144306</v>
      </c>
      <c r="AV19" s="42">
        <f t="shared" si="48"/>
        <v>8.8931040630045572</v>
      </c>
      <c r="AW19" s="42">
        <f t="shared" si="49"/>
        <v>7.8468686736364006</v>
      </c>
      <c r="AX19" s="42">
        <f t="shared" si="50"/>
        <v>6.9750040737443371</v>
      </c>
      <c r="AY19" s="42">
        <f t="shared" si="51"/>
        <v>6.240800954369135</v>
      </c>
      <c r="AZ19" s="42">
        <f t="shared" si="52"/>
        <v>5.6167272599207081</v>
      </c>
      <c r="BA19" s="42">
        <f t="shared" si="53"/>
        <v>5.08180613477451</v>
      </c>
      <c r="BB19" s="42">
        <f t="shared" si="54"/>
        <v>4.6198281541131649</v>
      </c>
      <c r="BC19" s="42">
        <f t="shared" si="55"/>
        <v>4.2181076549294971</v>
      </c>
      <c r="BD19" s="42">
        <f t="shared" si="56"/>
        <v>3.8666018015302512</v>
      </c>
      <c r="BE19" s="42">
        <f t="shared" si="57"/>
        <v>3.55727631117405</v>
      </c>
    </row>
    <row r="20" spans="1:73">
      <c r="A20" s="147"/>
      <c r="B20" s="36">
        <f t="shared" si="74"/>
        <v>0.79999999999999993</v>
      </c>
      <c r="C20" s="42">
        <f t="shared" si="43"/>
        <v>24.90908396620819</v>
      </c>
      <c r="D20" s="42">
        <f t="shared" si="43"/>
        <v>-13.178212480076059</v>
      </c>
      <c r="E20" s="42">
        <f t="shared" si="43"/>
        <v>-44.917720304863593</v>
      </c>
      <c r="F20" s="42">
        <f t="shared" si="43"/>
        <v>-71.774295565982115</v>
      </c>
      <c r="G20" s="42">
        <f t="shared" si="43"/>
        <v>-94.794268469532653</v>
      </c>
      <c r="H20" s="42">
        <f t="shared" si="43"/>
        <v>-114.74495070209326</v>
      </c>
      <c r="I20" s="3">
        <f t="shared" si="43"/>
        <v>-132.20182793584158</v>
      </c>
      <c r="J20" s="3">
        <f t="shared" si="43"/>
        <v>-147.60497875186104</v>
      </c>
      <c r="K20" s="48">
        <f t="shared" si="43"/>
        <v>-161.29668740135051</v>
      </c>
      <c r="L20" s="3">
        <f t="shared" si="43"/>
        <v>-173.54717894275623</v>
      </c>
      <c r="M20" s="3">
        <f t="shared" si="43"/>
        <v>-184.57263389495645</v>
      </c>
      <c r="N20" s="3">
        <f t="shared" si="43"/>
        <v>-194.54805588394569</v>
      </c>
      <c r="O20" s="3">
        <f t="shared" si="43"/>
        <v>-203.61662995617132</v>
      </c>
      <c r="P20" s="3">
        <f t="shared" si="43"/>
        <v>-211.89663960962403</v>
      </c>
      <c r="Q20" s="3">
        <f t="shared" si="43"/>
        <v>-219.48665457885184</v>
      </c>
      <c r="R20" s="3">
        <f t="shared" si="43"/>
        <v>-226.46947355979896</v>
      </c>
      <c r="U20" s="147"/>
      <c r="V20" s="36">
        <f t="shared" si="75"/>
        <v>0.79999999999999993</v>
      </c>
      <c r="W20" s="3">
        <f t="shared" si="76"/>
        <v>23.713974128036934</v>
      </c>
      <c r="X20" s="3">
        <f t="shared" si="58"/>
        <v>22.995442219122104</v>
      </c>
      <c r="Y20" s="3">
        <f t="shared" si="59"/>
        <v>22.39666385275703</v>
      </c>
      <c r="Z20" s="3">
        <f t="shared" si="60"/>
        <v>21.890003940139913</v>
      </c>
      <c r="AA20" s="3">
        <f t="shared" si="61"/>
        <v>21.455723048166249</v>
      </c>
      <c r="AB20" s="3">
        <f t="shared" si="62"/>
        <v>21.079345538438247</v>
      </c>
      <c r="AC20" s="3">
        <f t="shared" si="63"/>
        <v>20.750014646177448</v>
      </c>
      <c r="AD20" s="3">
        <f t="shared" si="64"/>
        <v>20.459428114924108</v>
      </c>
      <c r="AE20" s="3">
        <f t="shared" si="65"/>
        <v>20.201128616924905</v>
      </c>
      <c r="AF20" s="3">
        <f t="shared" si="66"/>
        <v>19.970018249592357</v>
      </c>
      <c r="AG20" s="3">
        <f t="shared" si="67"/>
        <v>19.762018681951162</v>
      </c>
      <c r="AH20" s="3">
        <f t="shared" si="68"/>
        <v>19.573828401391381</v>
      </c>
      <c r="AI20" s="3">
        <f t="shared" si="69"/>
        <v>19.402746165390681</v>
      </c>
      <c r="AJ20" s="3">
        <f t="shared" si="70"/>
        <v>19.246540508984396</v>
      </c>
      <c r="AK20" s="3">
        <f t="shared" si="71"/>
        <v>19.103351875151702</v>
      </c>
      <c r="AL20" s="3">
        <f t="shared" si="72"/>
        <v>18.971618233750718</v>
      </c>
      <c r="AN20" s="147"/>
      <c r="AO20" s="36">
        <f t="shared" si="77"/>
        <v>0.79999999999999993</v>
      </c>
      <c r="AP20" s="42"/>
      <c r="AQ20" s="42">
        <f t="shared" si="73"/>
        <v>19.043648223142124</v>
      </c>
      <c r="AR20" s="42">
        <f t="shared" si="44"/>
        <v>15.869753912393767</v>
      </c>
      <c r="AS20" s="42">
        <f t="shared" si="45"/>
        <v>13.428287630559261</v>
      </c>
      <c r="AT20" s="42">
        <f t="shared" si="46"/>
        <v>11.509986451775269</v>
      </c>
      <c r="AU20" s="42">
        <f t="shared" si="47"/>
        <v>9.9753411162803047</v>
      </c>
      <c r="AV20" s="42">
        <f t="shared" si="48"/>
        <v>8.7284386168741577</v>
      </c>
      <c r="AW20" s="42">
        <f t="shared" si="49"/>
        <v>7.7015754080097309</v>
      </c>
      <c r="AX20" s="42">
        <f t="shared" si="50"/>
        <v>6.8458543247447352</v>
      </c>
      <c r="AY20" s="42">
        <f t="shared" si="51"/>
        <v>6.1252457707028611</v>
      </c>
      <c r="AZ20" s="42">
        <f t="shared" si="52"/>
        <v>5.5127274761001104</v>
      </c>
      <c r="BA20" s="42">
        <f t="shared" si="53"/>
        <v>4.9877109944946199</v>
      </c>
      <c r="BB20" s="42">
        <f t="shared" si="54"/>
        <v>4.5342870361128149</v>
      </c>
      <c r="BC20" s="42">
        <f t="shared" si="55"/>
        <v>4.1400048267263543</v>
      </c>
      <c r="BD20" s="42">
        <f t="shared" si="56"/>
        <v>3.7950074846139046</v>
      </c>
      <c r="BE20" s="42">
        <f t="shared" si="57"/>
        <v>3.4914094904735578</v>
      </c>
      <c r="BG20" s="202" t="s">
        <v>142</v>
      </c>
      <c r="BH20" s="145" t="s">
        <v>5</v>
      </c>
      <c r="BI20" s="145"/>
      <c r="BJ20" s="145"/>
      <c r="BK20" s="145"/>
    </row>
    <row r="21" spans="1:73">
      <c r="A21" s="147"/>
      <c r="B21" s="36">
        <f t="shared" si="74"/>
        <v>0.89999999999999991</v>
      </c>
      <c r="C21" s="3">
        <f t="shared" si="43"/>
        <v>1.6341997331790501</v>
      </c>
      <c r="D21" s="3">
        <f t="shared" si="43"/>
        <v>-35.747869200102073</v>
      </c>
      <c r="E21" s="3">
        <f t="shared" si="43"/>
        <v>-66.899685687994932</v>
      </c>
      <c r="F21" s="3">
        <f t="shared" si="43"/>
        <v>-93.258982393102499</v>
      </c>
      <c r="G21" s="3">
        <f t="shared" si="43"/>
        <v>-115.85271558538693</v>
      </c>
      <c r="H21" s="3">
        <f t="shared" si="43"/>
        <v>-135.43398934514019</v>
      </c>
      <c r="I21" s="3">
        <f t="shared" si="43"/>
        <v>-152.56763360451015</v>
      </c>
      <c r="J21" s="42">
        <f>(278*(1+$F$9/J$31-$B21/5.35)-$B$4)/$B$3</f>
        <v>-136.38611781904183</v>
      </c>
      <c r="K21" s="48">
        <f t="shared" si="43"/>
        <v>-181.1237702596203</v>
      </c>
      <c r="L21" s="3">
        <f t="shared" si="43"/>
        <v>-193.14743069226026</v>
      </c>
      <c r="M21" s="3">
        <f t="shared" si="43"/>
        <v>-203.96873741391735</v>
      </c>
      <c r="N21" s="3">
        <f t="shared" si="43"/>
        <v>-213.75945366905751</v>
      </c>
      <c r="O21" s="3">
        <f t="shared" si="43"/>
        <v>-222.66011327803247</v>
      </c>
      <c r="P21" s="3">
        <f t="shared" si="43"/>
        <v>-230.78680959185797</v>
      </c>
      <c r="Q21" s="3">
        <f t="shared" si="43"/>
        <v>-238.23628721977161</v>
      </c>
      <c r="R21" s="3">
        <f t="shared" si="43"/>
        <v>-245.08981175025468</v>
      </c>
      <c r="U21" s="147"/>
      <c r="V21" s="36">
        <f t="shared" si="75"/>
        <v>0.89999999999999991</v>
      </c>
      <c r="W21" s="3">
        <f t="shared" si="76"/>
        <v>23.274884233029141</v>
      </c>
      <c r="X21" s="3">
        <f t="shared" si="58"/>
        <v>22.569656720026014</v>
      </c>
      <c r="Y21" s="3">
        <f t="shared" si="59"/>
        <v>21.981965383131339</v>
      </c>
      <c r="Z21" s="3">
        <f t="shared" si="60"/>
        <v>21.484686827120385</v>
      </c>
      <c r="AA21" s="3">
        <f t="shared" si="61"/>
        <v>21.058447115854278</v>
      </c>
      <c r="AB21" s="3">
        <f t="shared" si="62"/>
        <v>20.689038643046928</v>
      </c>
      <c r="AC21" s="3">
        <f t="shared" si="63"/>
        <v>20.365805668668571</v>
      </c>
      <c r="AD21" s="3">
        <f t="shared" si="64"/>
        <v>-11.218860932819211</v>
      </c>
      <c r="AE21" s="3">
        <f t="shared" si="65"/>
        <v>19.82708285826979</v>
      </c>
      <c r="AF21" s="3">
        <f t="shared" si="66"/>
        <v>19.600251749504025</v>
      </c>
      <c r="AG21" s="3">
        <f t="shared" si="67"/>
        <v>19.396103518960899</v>
      </c>
      <c r="AH21" s="3">
        <f t="shared" si="68"/>
        <v>19.211397785111814</v>
      </c>
      <c r="AI21" s="3">
        <f t="shared" si="69"/>
        <v>19.043483321861146</v>
      </c>
      <c r="AJ21" s="3">
        <f t="shared" si="70"/>
        <v>18.890169982233942</v>
      </c>
      <c r="AK21" s="3">
        <f t="shared" si="71"/>
        <v>18.749632640919771</v>
      </c>
      <c r="AL21" s="3">
        <f t="shared" si="72"/>
        <v>18.620338190455726</v>
      </c>
      <c r="AN21" s="147"/>
      <c r="AO21" s="36">
        <f t="shared" si="77"/>
        <v>0.89999999999999991</v>
      </c>
      <c r="AP21" s="42"/>
      <c r="AQ21" s="42">
        <f t="shared" si="73"/>
        <v>18.691034466640563</v>
      </c>
      <c r="AR21" s="42">
        <f t="shared" si="44"/>
        <v>15.575908243946429</v>
      </c>
      <c r="AS21" s="42">
        <f t="shared" si="45"/>
        <v>13.179648352553784</v>
      </c>
      <c r="AT21" s="42">
        <f t="shared" si="46"/>
        <v>11.296866596142216</v>
      </c>
      <c r="AU21" s="42">
        <f t="shared" si="47"/>
        <v>9.7906368798766295</v>
      </c>
      <c r="AV21" s="42">
        <f t="shared" si="48"/>
        <v>8.5668221296849794</v>
      </c>
      <c r="AW21" s="42">
        <f t="shared" si="49"/>
        <v>-8.0907578927341604</v>
      </c>
      <c r="AX21" s="42">
        <f t="shared" si="50"/>
        <v>22.368826220289236</v>
      </c>
      <c r="AY21" s="42">
        <f t="shared" si="51"/>
        <v>6.0118302163199786</v>
      </c>
      <c r="AZ21" s="42">
        <f t="shared" si="52"/>
        <v>5.4106533608285474</v>
      </c>
      <c r="BA21" s="42">
        <f t="shared" si="53"/>
        <v>4.895358127570077</v>
      </c>
      <c r="BB21" s="42">
        <f t="shared" si="54"/>
        <v>4.4503298044874811</v>
      </c>
      <c r="BC21" s="42">
        <f t="shared" si="55"/>
        <v>4.0633481569127525</v>
      </c>
      <c r="BD21" s="42">
        <f t="shared" si="56"/>
        <v>3.7247388139568187</v>
      </c>
      <c r="BE21" s="42">
        <f t="shared" si="57"/>
        <v>3.4267622652415355</v>
      </c>
      <c r="BG21" s="202"/>
      <c r="BH21" s="35">
        <v>2.6</v>
      </c>
      <c r="BI21" s="35">
        <f>BH21+0.4</f>
        <v>3</v>
      </c>
      <c r="BJ21" s="35">
        <f t="shared" ref="BJ21:BK21" si="78">BI21+0.4</f>
        <v>3.4</v>
      </c>
      <c r="BK21" s="35">
        <f t="shared" si="78"/>
        <v>3.8</v>
      </c>
    </row>
    <row r="22" spans="1:73">
      <c r="A22" s="147"/>
      <c r="B22" s="36">
        <f t="shared" si="74"/>
        <v>0.99999999999999989</v>
      </c>
      <c r="C22" s="46">
        <f t="shared" si="43"/>
        <v>-21.209724829445474</v>
      </c>
      <c r="D22" s="46">
        <f t="shared" si="43"/>
        <v>-57.899624300346858</v>
      </c>
      <c r="E22" s="46">
        <f t="shared" si="43"/>
        <v>-88.47463119246612</v>
      </c>
      <c r="F22" s="46">
        <f t="shared" si="43"/>
        <v>-114.3458569921978</v>
      </c>
      <c r="G22" s="46">
        <f t="shared" si="43"/>
        <v>-136.52124276276072</v>
      </c>
      <c r="H22" s="46">
        <f t="shared" si="43"/>
        <v>-155.73994804736628</v>
      </c>
      <c r="I22" s="46">
        <f t="shared" si="43"/>
        <v>-172.55634434069202</v>
      </c>
      <c r="J22" s="46">
        <f t="shared" si="43"/>
        <v>-187.39436404030292</v>
      </c>
      <c r="K22" s="46">
        <f t="shared" si="43"/>
        <v>-200.58373322126081</v>
      </c>
      <c r="L22" s="46">
        <f t="shared" si="43"/>
        <v>-212.38476256859747</v>
      </c>
      <c r="M22" s="46">
        <f t="shared" si="43"/>
        <v>-223.00570108513628</v>
      </c>
      <c r="N22" s="46">
        <f t="shared" si="43"/>
        <v>-232.6151316329836</v>
      </c>
      <c r="O22" s="46">
        <f t="shared" si="43"/>
        <v>-241.3509858967177</v>
      </c>
      <c r="P22" s="46">
        <f t="shared" si="43"/>
        <v>-249.32720763332009</v>
      </c>
      <c r="Q22" s="46">
        <f t="shared" si="43"/>
        <v>-256.63875012088772</v>
      </c>
      <c r="R22" s="46">
        <f t="shared" si="43"/>
        <v>-263.36537422758403</v>
      </c>
      <c r="U22" s="147"/>
      <c r="V22" s="36">
        <f t="shared" si="75"/>
        <v>0.99999999999999989</v>
      </c>
      <c r="W22" s="3">
        <f t="shared" si="76"/>
        <v>22.843924562624522</v>
      </c>
      <c r="X22" s="3">
        <f t="shared" si="58"/>
        <v>22.151755100244785</v>
      </c>
      <c r="Y22" s="3">
        <f t="shared" si="59"/>
        <v>21.574945504471188</v>
      </c>
      <c r="Z22" s="3">
        <f t="shared" si="60"/>
        <v>21.086874599095296</v>
      </c>
      <c r="AA22" s="3">
        <f t="shared" si="61"/>
        <v>20.66852717737379</v>
      </c>
      <c r="AB22" s="3">
        <f t="shared" si="62"/>
        <v>20.305958702226093</v>
      </c>
      <c r="AC22" s="3">
        <f t="shared" si="63"/>
        <v>19.988710736181872</v>
      </c>
      <c r="AD22" s="3">
        <f t="shared" si="64"/>
        <v>51.008246221261089</v>
      </c>
      <c r="AE22" s="3">
        <f t="shared" si="65"/>
        <v>19.459962961640514</v>
      </c>
      <c r="AF22" s="3">
        <f t="shared" si="66"/>
        <v>19.237331876337208</v>
      </c>
      <c r="AG22" s="3">
        <f t="shared" si="67"/>
        <v>19.036963671218928</v>
      </c>
      <c r="AH22" s="3">
        <f t="shared" si="68"/>
        <v>18.855677963926098</v>
      </c>
      <c r="AI22" s="3">
        <f t="shared" si="69"/>
        <v>18.690872618685233</v>
      </c>
      <c r="AJ22" s="3">
        <f t="shared" si="70"/>
        <v>18.540398041462112</v>
      </c>
      <c r="AK22" s="3">
        <f t="shared" si="71"/>
        <v>18.40246290111611</v>
      </c>
      <c r="AL22" s="3">
        <f t="shared" si="72"/>
        <v>18.275562477329345</v>
      </c>
      <c r="AN22" s="147"/>
      <c r="AO22" s="36">
        <f t="shared" si="77"/>
        <v>0.99999999999999989</v>
      </c>
      <c r="AP22" s="42"/>
      <c r="AQ22" s="42">
        <f t="shared" si="73"/>
        <v>18.34494973545069</v>
      </c>
      <c r="AR22" s="42">
        <f t="shared" si="44"/>
        <v>15.287503446059631</v>
      </c>
      <c r="AS22" s="42">
        <f t="shared" si="45"/>
        <v>12.935612899865838</v>
      </c>
      <c r="AT22" s="42">
        <f t="shared" si="46"/>
        <v>11.087692885281463</v>
      </c>
      <c r="AU22" s="42">
        <f t="shared" si="47"/>
        <v>9.6093526423027811</v>
      </c>
      <c r="AV22" s="42">
        <f t="shared" si="48"/>
        <v>8.408198146662869</v>
      </c>
      <c r="AW22" s="42">
        <f t="shared" si="49"/>
        <v>7.4190098498054482</v>
      </c>
      <c r="AX22" s="42">
        <f t="shared" si="50"/>
        <v>6.5946845904789484</v>
      </c>
      <c r="AY22" s="42">
        <f t="shared" si="51"/>
        <v>5.9005146736683258</v>
      </c>
      <c r="AZ22" s="42">
        <f t="shared" si="52"/>
        <v>5.3104692582694071</v>
      </c>
      <c r="BA22" s="42">
        <f t="shared" si="53"/>
        <v>4.8047152739236623</v>
      </c>
      <c r="BB22" s="42">
        <f t="shared" si="54"/>
        <v>4.3679271318670487</v>
      </c>
      <c r="BC22" s="42">
        <f t="shared" si="55"/>
        <v>3.9881108683011917</v>
      </c>
      <c r="BD22" s="42">
        <f t="shared" si="56"/>
        <v>3.6557712437838177</v>
      </c>
      <c r="BE22" s="42">
        <f t="shared" si="57"/>
        <v>3.3633120533481531</v>
      </c>
      <c r="BG22" s="84" t="s">
        <v>150</v>
      </c>
      <c r="BH22" s="1">
        <f>0.1/BH12</f>
        <v>1.1576921884388294</v>
      </c>
      <c r="BI22" s="1">
        <f t="shared" ref="BI22:BK22" si="79">0.1/BI12</f>
        <v>1.0222615081276649</v>
      </c>
      <c r="BJ22" s="1">
        <f t="shared" si="79"/>
        <v>0.90199544834793344</v>
      </c>
      <c r="BK22" s="1">
        <f t="shared" si="79"/>
        <v>0.82227384925843716</v>
      </c>
    </row>
    <row r="23" spans="1:73">
      <c r="A23" s="147"/>
      <c r="B23" s="36">
        <f t="shared" si="74"/>
        <v>1.0999999999999999</v>
      </c>
      <c r="C23" s="3">
        <f t="shared" si="43"/>
        <v>-43.630669406361307</v>
      </c>
      <c r="D23" s="3">
        <f t="shared" si="43"/>
        <v>-79.641215681566834</v>
      </c>
      <c r="E23" s="3">
        <f t="shared" si="43"/>
        <v>-109.65009323182046</v>
      </c>
      <c r="F23" s="3">
        <f t="shared" si="43"/>
        <v>-135.04228528719565</v>
      </c>
      <c r="G23" s="3">
        <f t="shared" si="43"/>
        <v>-156.80706979129894</v>
      </c>
      <c r="H23" s="3">
        <f t="shared" si="43"/>
        <v>-175.66991994845779</v>
      </c>
      <c r="I23" s="3">
        <f t="shared" si="43"/>
        <v>-192.174942465166</v>
      </c>
      <c r="J23" s="3">
        <f t="shared" si="43"/>
        <v>-206.73822017185557</v>
      </c>
      <c r="K23" s="48">
        <f t="shared" si="43"/>
        <v>-219.68337390846767</v>
      </c>
      <c r="L23" s="3">
        <f t="shared" si="43"/>
        <v>-231.26589442598379</v>
      </c>
      <c r="M23" s="3">
        <f t="shared" si="43"/>
        <v>-241.69017477156666</v>
      </c>
      <c r="N23" s="3">
        <f t="shared" si="43"/>
        <v>-251.12167631318519</v>
      </c>
      <c r="O23" s="3">
        <f t="shared" si="43"/>
        <v>-259.69577678100302</v>
      </c>
      <c r="P23" s="3">
        <f t="shared" si="43"/>
        <v>-267.52431014002786</v>
      </c>
      <c r="Q23" s="3">
        <f t="shared" si="43"/>
        <v>-274.70047150565148</v>
      </c>
      <c r="R23" s="3">
        <f t="shared" si="43"/>
        <v>-281.30254488724256</v>
      </c>
      <c r="U23" s="147"/>
      <c r="V23" s="36">
        <f t="shared" si="75"/>
        <v>1.0999999999999999</v>
      </c>
      <c r="W23" s="3">
        <f t="shared" si="76"/>
        <v>22.420944576915833</v>
      </c>
      <c r="X23" s="3">
        <f t="shared" si="58"/>
        <v>21.741591381219976</v>
      </c>
      <c r="Y23" s="3">
        <f t="shared" si="59"/>
        <v>21.175462039354343</v>
      </c>
      <c r="Z23" s="3">
        <f t="shared" si="60"/>
        <v>20.696428294997858</v>
      </c>
      <c r="AA23" s="3">
        <f t="shared" si="61"/>
        <v>20.285827028538222</v>
      </c>
      <c r="AB23" s="3">
        <f t="shared" si="62"/>
        <v>19.929971901091506</v>
      </c>
      <c r="AC23" s="3">
        <f t="shared" si="63"/>
        <v>19.618598124473976</v>
      </c>
      <c r="AD23" s="3">
        <f t="shared" si="64"/>
        <v>19.343856131552656</v>
      </c>
      <c r="AE23" s="3">
        <f t="shared" si="65"/>
        <v>19.099640687206858</v>
      </c>
      <c r="AF23" s="3">
        <f t="shared" si="66"/>
        <v>18.881131857386322</v>
      </c>
      <c r="AG23" s="3">
        <f t="shared" si="67"/>
        <v>18.68447368643038</v>
      </c>
      <c r="AH23" s="3">
        <f t="shared" si="68"/>
        <v>18.506544680201586</v>
      </c>
      <c r="AI23" s="3">
        <f t="shared" si="69"/>
        <v>18.344790884285317</v>
      </c>
      <c r="AJ23" s="3">
        <f t="shared" si="70"/>
        <v>18.197102506707779</v>
      </c>
      <c r="AK23" s="3">
        <f t="shared" si="71"/>
        <v>18.061721384763757</v>
      </c>
      <c r="AL23" s="3">
        <f t="shared" si="72"/>
        <v>17.937170659658534</v>
      </c>
      <c r="AN23" s="147"/>
      <c r="AO23" s="36">
        <f t="shared" si="77"/>
        <v>1.0999999999999999</v>
      </c>
      <c r="AP23" s="42"/>
      <c r="AQ23" s="42">
        <f t="shared" si="73"/>
        <v>18.005273137602764</v>
      </c>
      <c r="AR23" s="42">
        <f t="shared" si="44"/>
        <v>15.004438775126815</v>
      </c>
      <c r="AS23" s="42">
        <f t="shared" si="45"/>
        <v>12.696096027687595</v>
      </c>
      <c r="AT23" s="42">
        <f t="shared" si="46"/>
        <v>10.882392252051645</v>
      </c>
      <c r="AU23" s="42">
        <f t="shared" si="47"/>
        <v>9.4314250785794229</v>
      </c>
      <c r="AV23" s="42">
        <f t="shared" si="48"/>
        <v>8.2525112583541045</v>
      </c>
      <c r="AW23" s="42">
        <f t="shared" si="49"/>
        <v>7.2816388533447878</v>
      </c>
      <c r="AX23" s="42">
        <f t="shared" si="50"/>
        <v>6.4725768683060494</v>
      </c>
      <c r="AY23" s="42">
        <f t="shared" si="51"/>
        <v>5.7912602587580579</v>
      </c>
      <c r="AZ23" s="42">
        <f t="shared" si="52"/>
        <v>5.212140172791436</v>
      </c>
      <c r="BA23" s="42">
        <f t="shared" si="53"/>
        <v>4.7157507708092652</v>
      </c>
      <c r="BB23" s="42">
        <f t="shared" si="54"/>
        <v>4.2870502339089143</v>
      </c>
      <c r="BC23" s="42">
        <f t="shared" si="55"/>
        <v>3.9142666795124228</v>
      </c>
      <c r="BD23" s="42">
        <f t="shared" si="56"/>
        <v>3.5880806828118068</v>
      </c>
      <c r="BE23" s="42">
        <f t="shared" si="57"/>
        <v>3.3010366907955415</v>
      </c>
      <c r="BG23" s="84" t="s">
        <v>151</v>
      </c>
      <c r="BH23" s="3">
        <f>1/BH13</f>
        <v>10.692307692307727</v>
      </c>
      <c r="BI23" s="3">
        <f t="shared" ref="BI23:BK23" si="80">1/BI13</f>
        <v>9.2666666666666426</v>
      </c>
      <c r="BJ23" s="3">
        <f t="shared" si="80"/>
        <v>8.1764705882353539</v>
      </c>
      <c r="BK23" s="3">
        <f t="shared" si="80"/>
        <v>7.3157894736842133</v>
      </c>
    </row>
    <row r="24" spans="1:73">
      <c r="A24" s="147"/>
      <c r="B24" s="36">
        <f t="shared" si="74"/>
        <v>1.2</v>
      </c>
      <c r="C24" s="3">
        <f t="shared" si="43"/>
        <v>-65.63646592976653</v>
      </c>
      <c r="D24" s="3">
        <f t="shared" si="43"/>
        <v>-100.98023796891265</v>
      </c>
      <c r="E24" s="3">
        <f t="shared" si="43"/>
        <v>-130.43346867474853</v>
      </c>
      <c r="F24" s="3">
        <f t="shared" si="43"/>
        <v>-155.3554968139693</v>
      </c>
      <c r="G24" s="3">
        <f t="shared" si="43"/>
        <v>-176.71728277842783</v>
      </c>
      <c r="H24" s="3">
        <f t="shared" si="43"/>
        <v>-195.23086685094211</v>
      </c>
      <c r="I24" s="3">
        <f t="shared" si="43"/>
        <v>-211.43028101348628</v>
      </c>
      <c r="J24" s="3">
        <f t="shared" si="43"/>
        <v>-225.72390387258761</v>
      </c>
      <c r="K24" s="48">
        <f t="shared" si="43"/>
        <v>-238.42936407810362</v>
      </c>
      <c r="L24" s="3">
        <f t="shared" si="43"/>
        <v>-249.79742169326096</v>
      </c>
      <c r="M24" s="3">
        <f t="shared" si="43"/>
        <v>-260.02868520675304</v>
      </c>
      <c r="N24" s="3">
        <f t="shared" si="43"/>
        <v>-269.28555229025329</v>
      </c>
      <c r="O24" s="3">
        <f t="shared" si="43"/>
        <v>-277.70089400874178</v>
      </c>
      <c r="P24" s="3">
        <f t="shared" si="43"/>
        <v>-285.38447360033297</v>
      </c>
      <c r="Q24" s="3">
        <f t="shared" si="43"/>
        <v>-292.42776057199893</v>
      </c>
      <c r="R24" s="3">
        <f t="shared" si="43"/>
        <v>-298.90758941995318</v>
      </c>
      <c r="U24" s="147"/>
      <c r="V24" s="36">
        <f t="shared" si="75"/>
        <v>1.2</v>
      </c>
      <c r="W24" s="3">
        <f t="shared" si="76"/>
        <v>22.005796523405223</v>
      </c>
      <c r="X24" s="3">
        <f t="shared" si="58"/>
        <v>21.339022287345813</v>
      </c>
      <c r="Y24" s="3">
        <f t="shared" si="59"/>
        <v>20.783375442928062</v>
      </c>
      <c r="Z24" s="3">
        <f t="shared" si="60"/>
        <v>20.313211526773642</v>
      </c>
      <c r="AA24" s="3">
        <f t="shared" si="61"/>
        <v>19.910212987128887</v>
      </c>
      <c r="AB24" s="3">
        <f t="shared" si="62"/>
        <v>19.560946902484318</v>
      </c>
      <c r="AC24" s="3">
        <f t="shared" si="63"/>
        <v>19.255338548320282</v>
      </c>
      <c r="AD24" s="3">
        <f t="shared" si="64"/>
        <v>18.985683700732039</v>
      </c>
      <c r="AE24" s="3">
        <f t="shared" si="65"/>
        <v>18.745990169635945</v>
      </c>
      <c r="AF24" s="3">
        <f t="shared" si="66"/>
        <v>18.53152726727717</v>
      </c>
      <c r="AG24" s="3">
        <f t="shared" si="67"/>
        <v>18.338510435186379</v>
      </c>
      <c r="AH24" s="3">
        <f t="shared" si="68"/>
        <v>18.163875977068102</v>
      </c>
      <c r="AI24" s="3">
        <f t="shared" si="69"/>
        <v>18.005117227738765</v>
      </c>
      <c r="AJ24" s="3">
        <f t="shared" si="70"/>
        <v>17.860163460305102</v>
      </c>
      <c r="AK24" s="3">
        <f t="shared" si="71"/>
        <v>17.727289066347453</v>
      </c>
      <c r="AL24" s="3">
        <f t="shared" si="72"/>
        <v>17.605044532710622</v>
      </c>
      <c r="AN24" s="147"/>
      <c r="AO24" s="36">
        <f t="shared" si="77"/>
        <v>1.2</v>
      </c>
      <c r="AP24" s="42"/>
      <c r="AQ24" s="42">
        <f t="shared" si="73"/>
        <v>17.671886019573058</v>
      </c>
      <c r="AR24" s="42">
        <f t="shared" si="44"/>
        <v>14.726615352917939</v>
      </c>
      <c r="AS24" s="42">
        <f t="shared" si="45"/>
        <v>12.461014069610385</v>
      </c>
      <c r="AT24" s="42">
        <f t="shared" si="46"/>
        <v>10.680892982229267</v>
      </c>
      <c r="AU24" s="42">
        <f t="shared" si="47"/>
        <v>9.2567920362571385</v>
      </c>
      <c r="AV24" s="42">
        <f t="shared" si="48"/>
        <v>8.0997070812720864</v>
      </c>
      <c r="AW24" s="42">
        <f t="shared" si="49"/>
        <v>7.1468114295506666</v>
      </c>
      <c r="AX24" s="42">
        <f t="shared" si="50"/>
        <v>6.3527301027580023</v>
      </c>
      <c r="AY24" s="42">
        <f t="shared" si="51"/>
        <v>5.6840288075786702</v>
      </c>
      <c r="AZ24" s="42">
        <f t="shared" si="52"/>
        <v>5.1156317567460405</v>
      </c>
      <c r="BA24" s="42">
        <f t="shared" si="53"/>
        <v>4.6284335417501268</v>
      </c>
      <c r="BB24" s="42">
        <f t="shared" si="54"/>
        <v>4.2076708592442458</v>
      </c>
      <c r="BC24" s="42">
        <f t="shared" si="55"/>
        <v>3.8417897957955915</v>
      </c>
      <c r="BD24" s="42">
        <f t="shared" si="56"/>
        <v>3.5216434858329819</v>
      </c>
      <c r="BE24" s="42">
        <f t="shared" si="57"/>
        <v>3.239914423977126</v>
      </c>
      <c r="BG24" s="84" t="s">
        <v>152</v>
      </c>
      <c r="BH24" s="3">
        <f>10/BH14</f>
        <v>32.845328932083369</v>
      </c>
      <c r="BI24" s="3">
        <f t="shared" ref="BI24:BK24" si="81">10/BI14</f>
        <v>29.002973177472494</v>
      </c>
      <c r="BJ24" s="3">
        <f t="shared" si="81"/>
        <v>25.590858686005056</v>
      </c>
      <c r="BK24" s="3">
        <f t="shared" si="81"/>
        <v>23.329046633340969</v>
      </c>
    </row>
    <row r="25" spans="1:73">
      <c r="A25" s="147"/>
      <c r="B25" s="36">
        <f t="shared" si="74"/>
        <v>1.3</v>
      </c>
      <c r="C25" s="42">
        <f>(278*(1+$F$9/C$31-$B25/5.35)-$B$4)/$B$3</f>
        <v>-8.7846678679637513</v>
      </c>
      <c r="D25" s="3">
        <f t="shared" si="43"/>
        <v>-121.92414516483019</v>
      </c>
      <c r="E25" s="3">
        <f t="shared" si="43"/>
        <v>-150.83201742891166</v>
      </c>
      <c r="F25" s="3">
        <f t="shared" si="43"/>
        <v>-175.29258724571244</v>
      </c>
      <c r="G25" s="3">
        <f t="shared" si="43"/>
        <v>-196.25883662462567</v>
      </c>
      <c r="H25" s="3">
        <f t="shared" si="43"/>
        <v>-214.42962165203971</v>
      </c>
      <c r="I25" s="3">
        <f t="shared" si="43"/>
        <v>-230.32908612983604</v>
      </c>
      <c r="J25" s="3">
        <f t="shared" si="43"/>
        <v>-244.35804709268174</v>
      </c>
      <c r="K25" s="48">
        <f t="shared" si="43"/>
        <v>-256.82825195223404</v>
      </c>
      <c r="L25" s="3">
        <f t="shared" si="43"/>
        <v>-267.98581767776807</v>
      </c>
      <c r="M25" s="3">
        <f t="shared" si="43"/>
        <v>-278.02763827470494</v>
      </c>
      <c r="N25" s="3">
        <f t="shared" si="43"/>
        <v>-287.1131044460742</v>
      </c>
      <c r="O25" s="3">
        <f t="shared" si="43"/>
        <v>-295.37262700529033</v>
      </c>
      <c r="P25" s="3">
        <f t="shared" si="43"/>
        <v>-302.91393680532599</v>
      </c>
      <c r="Q25" s="3">
        <f t="shared" si="43"/>
        <v>-309.82680969623914</v>
      </c>
      <c r="R25" s="42">
        <f t="shared" si="43"/>
        <v>-316.18665750039366</v>
      </c>
      <c r="U25" s="147"/>
      <c r="V25" s="36">
        <f t="shared" si="75"/>
        <v>1.3</v>
      </c>
      <c r="W25" s="3">
        <f t="shared" si="76"/>
        <v>-56.851798061802782</v>
      </c>
      <c r="X25" s="3">
        <f t="shared" si="58"/>
        <v>20.943907195917546</v>
      </c>
      <c r="Y25" s="3">
        <f t="shared" si="59"/>
        <v>20.39854875416313</v>
      </c>
      <c r="Z25" s="3">
        <f t="shared" si="60"/>
        <v>19.937090431743144</v>
      </c>
      <c r="AA25" s="3">
        <f t="shared" si="61"/>
        <v>19.541553846197843</v>
      </c>
      <c r="AB25" s="3">
        <f t="shared" si="62"/>
        <v>19.198754801097607</v>
      </c>
      <c r="AC25" s="3">
        <f t="shared" si="63"/>
        <v>18.898805116349763</v>
      </c>
      <c r="AD25" s="3">
        <f t="shared" si="64"/>
        <v>18.634143220094131</v>
      </c>
      <c r="AE25" s="3">
        <f t="shared" si="65"/>
        <v>18.398887874130423</v>
      </c>
      <c r="AF25" s="3">
        <f t="shared" si="66"/>
        <v>18.18839598450711</v>
      </c>
      <c r="AG25" s="3">
        <f t="shared" si="67"/>
        <v>17.998953067951902</v>
      </c>
      <c r="AH25" s="3">
        <f t="shared" si="68"/>
        <v>17.827552155820911</v>
      </c>
      <c r="AI25" s="3">
        <f t="shared" si="69"/>
        <v>17.671732996548542</v>
      </c>
      <c r="AJ25" s="3">
        <f t="shared" si="70"/>
        <v>17.529463204993021</v>
      </c>
      <c r="AK25" s="3">
        <f t="shared" si="71"/>
        <v>17.399049124240207</v>
      </c>
      <c r="AL25" s="3">
        <f t="shared" si="72"/>
        <v>17.279068080440481</v>
      </c>
      <c r="AN25" s="147"/>
      <c r="AO25" s="36">
        <f t="shared" si="77"/>
        <v>1.3</v>
      </c>
      <c r="AP25" s="42"/>
      <c r="AQ25" s="42">
        <f t="shared" si="73"/>
        <v>56.569738648433223</v>
      </c>
      <c r="AR25" s="42">
        <f t="shared" si="44"/>
        <v>14.453936132040731</v>
      </c>
      <c r="AS25" s="42">
        <f t="shared" si="45"/>
        <v>12.230284908400392</v>
      </c>
      <c r="AT25" s="42">
        <f t="shared" si="46"/>
        <v>10.483124689456616</v>
      </c>
      <c r="AU25" s="42">
        <f t="shared" si="47"/>
        <v>9.0853925137070206</v>
      </c>
      <c r="AV25" s="42">
        <f t="shared" si="48"/>
        <v>7.9497322388981644</v>
      </c>
      <c r="AW25" s="42">
        <f t="shared" si="49"/>
        <v>7.0144804814228507</v>
      </c>
      <c r="AX25" s="42">
        <f t="shared" si="50"/>
        <v>6.2351024297761484</v>
      </c>
      <c r="AY25" s="42">
        <f t="shared" si="51"/>
        <v>5.5787828627670137</v>
      </c>
      <c r="AZ25" s="42">
        <f t="shared" si="52"/>
        <v>5.0209102984684364</v>
      </c>
      <c r="BA25" s="42">
        <f t="shared" si="53"/>
        <v>4.5427330856846311</v>
      </c>
      <c r="BB25" s="42">
        <f t="shared" si="54"/>
        <v>4.1297612796080614</v>
      </c>
      <c r="BC25" s="42">
        <f t="shared" si="55"/>
        <v>3.7706549000178313</v>
      </c>
      <c r="BD25" s="42">
        <f t="shared" si="56"/>
        <v>3.4564364454565748</v>
      </c>
      <c r="BE25" s="42">
        <f t="shared" si="57"/>
        <v>3.1799239020772632</v>
      </c>
      <c r="BG25" s="84" t="s">
        <v>153</v>
      </c>
      <c r="BH25" s="3">
        <f>10/BH15</f>
        <v>54.74221488680562</v>
      </c>
      <c r="BI25" s="3">
        <f t="shared" ref="BI25:BK25" si="82">10/BI15</f>
        <v>48.338288629120818</v>
      </c>
      <c r="BJ25" s="3">
        <f t="shared" si="82"/>
        <v>42.65143114334176</v>
      </c>
      <c r="BK25" s="3">
        <f t="shared" si="82"/>
        <v>38.881744388901616</v>
      </c>
    </row>
    <row r="26" spans="1:73">
      <c r="A26" s="148"/>
      <c r="B26" s="36">
        <f t="shared" si="74"/>
        <v>1.4000000000000001</v>
      </c>
      <c r="C26" s="42">
        <f>(278*(1+$F$9/C$31-$B26/5.35)-$B$4)/$B$3</f>
        <v>-26.975230963714967</v>
      </c>
      <c r="D26" s="3">
        <f t="shared" si="43"/>
        <v>-142.48025325284368</v>
      </c>
      <c r="E26" s="3">
        <f t="shared" si="43"/>
        <v>-170.85286497692431</v>
      </c>
      <c r="F26" s="3">
        <f t="shared" si="43"/>
        <v>-194.86052087154991</v>
      </c>
      <c r="G26" s="3">
        <f t="shared" si="43"/>
        <v>-215.4385574528616</v>
      </c>
      <c r="H26" s="3">
        <f t="shared" si="43"/>
        <v>-233.27289073048365</v>
      </c>
      <c r="I26" s="3">
        <f t="shared" si="43"/>
        <v>-248.87795941656054</v>
      </c>
      <c r="J26" s="3">
        <f t="shared" si="43"/>
        <v>-262.64715898458508</v>
      </c>
      <c r="K26" s="48">
        <f t="shared" si="43"/>
        <v>-274.88646450550505</v>
      </c>
      <c r="L26" s="3">
        <f t="shared" si="43"/>
        <v>-285.83743582655376</v>
      </c>
      <c r="M26" s="3">
        <f t="shared" si="43"/>
        <v>-295.69332124755624</v>
      </c>
      <c r="N26" s="3">
        <f t="shared" si="43"/>
        <v>-304.6105601801782</v>
      </c>
      <c r="O26" s="3">
        <f t="shared" si="43"/>
        <v>-312.71714874048882</v>
      </c>
      <c r="P26" s="3">
        <f t="shared" si="43"/>
        <v>-320.11882302812825</v>
      </c>
      <c r="Q26" s="42">
        <f t="shared" si="43"/>
        <v>-326.90369659613225</v>
      </c>
      <c r="R26" s="42">
        <f t="shared" si="43"/>
        <v>-333.14578493536078</v>
      </c>
      <c r="U26" s="148"/>
      <c r="V26" s="36">
        <f t="shared" si="75"/>
        <v>1.4000000000000001</v>
      </c>
      <c r="W26" s="3">
        <f t="shared" si="76"/>
        <v>18.190563095751216</v>
      </c>
      <c r="X26" s="3">
        <f t="shared" si="58"/>
        <v>20.556108088013488</v>
      </c>
      <c r="Y26" s="3">
        <f t="shared" si="59"/>
        <v>20.020847548012654</v>
      </c>
      <c r="Z26" s="3">
        <f t="shared" si="60"/>
        <v>19.567933625837469</v>
      </c>
      <c r="AA26" s="3">
        <f t="shared" si="61"/>
        <v>19.179720828235929</v>
      </c>
      <c r="AB26" s="3">
        <f t="shared" si="62"/>
        <v>18.843269078443939</v>
      </c>
      <c r="AC26" s="3">
        <f t="shared" si="63"/>
        <v>18.548873286724501</v>
      </c>
      <c r="AD26" s="3">
        <f t="shared" si="64"/>
        <v>18.289111891903332</v>
      </c>
      <c r="AE26" s="3">
        <f t="shared" si="65"/>
        <v>18.058212553271005</v>
      </c>
      <c r="AF26" s="3">
        <f t="shared" si="66"/>
        <v>17.85161814878569</v>
      </c>
      <c r="AG26" s="3">
        <f t="shared" si="67"/>
        <v>17.6656829728513</v>
      </c>
      <c r="AH26" s="3">
        <f t="shared" si="68"/>
        <v>17.497455734103994</v>
      </c>
      <c r="AI26" s="3">
        <f t="shared" si="69"/>
        <v>17.344521735198498</v>
      </c>
      <c r="AJ26" s="3">
        <f t="shared" si="70"/>
        <v>17.204886222802259</v>
      </c>
      <c r="AK26" s="3">
        <f t="shared" si="71"/>
        <v>17.076886899893111</v>
      </c>
      <c r="AL26" s="3">
        <f t="shared" si="72"/>
        <v>16.959127434967115</v>
      </c>
      <c r="AN26" s="148"/>
      <c r="AO26" s="36">
        <f t="shared" si="77"/>
        <v>1.4000000000000001</v>
      </c>
      <c r="AP26" s="42"/>
      <c r="AQ26" s="42">
        <f t="shared" si="73"/>
        <v>57.752511144564359</v>
      </c>
      <c r="AR26" s="42">
        <f t="shared" si="44"/>
        <v>14.186305862040314</v>
      </c>
      <c r="AS26" s="42">
        <f t="shared" si="45"/>
        <v>12.0038279473128</v>
      </c>
      <c r="AT26" s="42">
        <f t="shared" si="46"/>
        <v>10.289018290655846</v>
      </c>
      <c r="AU26" s="42">
        <f t="shared" si="47"/>
        <v>8.9171666388110253</v>
      </c>
      <c r="AV26" s="42">
        <f t="shared" si="48"/>
        <v>7.8025343430384453</v>
      </c>
      <c r="AW26" s="42">
        <f t="shared" si="49"/>
        <v>6.8845997840122664</v>
      </c>
      <c r="AX26" s="42">
        <f t="shared" si="50"/>
        <v>6.1196527604599851</v>
      </c>
      <c r="AY26" s="42">
        <f t="shared" si="51"/>
        <v>5.475485660524356</v>
      </c>
      <c r="AZ26" s="42">
        <f t="shared" si="52"/>
        <v>4.9279427105012417</v>
      </c>
      <c r="BA26" s="42">
        <f t="shared" si="53"/>
        <v>4.4586194663109779</v>
      </c>
      <c r="BB26" s="42">
        <f t="shared" si="54"/>
        <v>4.0532942801553133</v>
      </c>
      <c r="BC26" s="42">
        <f t="shared" si="55"/>
        <v>3.7008371438197116</v>
      </c>
      <c r="BD26" s="42">
        <f t="shared" si="56"/>
        <v>3.3924367840020011</v>
      </c>
      <c r="BE26" s="42">
        <f t="shared" si="57"/>
        <v>3.1210441696142652</v>
      </c>
      <c r="BG26" s="84" t="s">
        <v>154</v>
      </c>
      <c r="BH26" s="3">
        <f>10/BH16</f>
        <v>469.21898474404816</v>
      </c>
      <c r="BI26" s="3">
        <f t="shared" ref="BI26:BK26" si="83">10/BI16</f>
        <v>414.32818824960702</v>
      </c>
      <c r="BJ26" s="3">
        <f t="shared" si="83"/>
        <v>365.58369551435794</v>
      </c>
      <c r="BK26" s="3">
        <f t="shared" si="83"/>
        <v>333.27209476201386</v>
      </c>
    </row>
    <row r="27" spans="1:73" ht="15" customHeight="1">
      <c r="A27" s="138"/>
      <c r="B27" s="138"/>
      <c r="C27" s="161" t="s">
        <v>103</v>
      </c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U27" s="138"/>
      <c r="V27" s="138"/>
      <c r="W27" s="161" t="s">
        <v>106</v>
      </c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N27" s="138"/>
      <c r="AO27" s="138"/>
      <c r="AP27" s="161" t="s">
        <v>108</v>
      </c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G27" s="145" t="s">
        <v>156</v>
      </c>
      <c r="BH27" s="181"/>
      <c r="BI27" s="181"/>
      <c r="BJ27" s="181"/>
      <c r="BK27" s="181"/>
      <c r="BM27" t="s">
        <v>156</v>
      </c>
    </row>
    <row r="28" spans="1:73">
      <c r="BG28" s="74"/>
      <c r="BH28" s="74"/>
      <c r="BI28" s="74"/>
      <c r="BJ28" s="74"/>
      <c r="BK28" s="74"/>
    </row>
    <row r="29" spans="1:73">
      <c r="A29" s="138"/>
      <c r="B29" s="138"/>
      <c r="C29" s="139" t="s">
        <v>64</v>
      </c>
      <c r="D29" s="140"/>
      <c r="E29" s="141"/>
      <c r="F29" s="50">
        <v>1.5</v>
      </c>
      <c r="G29" s="142" t="s">
        <v>76</v>
      </c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4"/>
      <c r="U29" s="138"/>
      <c r="V29" s="138"/>
      <c r="W29" s="139" t="s">
        <v>64</v>
      </c>
      <c r="X29" s="140"/>
      <c r="Y29" s="141"/>
      <c r="Z29" s="50">
        <v>1.5</v>
      </c>
      <c r="AA29" s="142" t="s">
        <v>76</v>
      </c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4"/>
      <c r="AN29" s="138"/>
      <c r="AO29" s="138"/>
      <c r="AP29" s="139" t="s">
        <v>64</v>
      </c>
      <c r="AQ29" s="140"/>
      <c r="AR29" s="141"/>
      <c r="AS29" s="50">
        <v>1.5</v>
      </c>
      <c r="AT29" s="142" t="s">
        <v>76</v>
      </c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4"/>
    </row>
    <row r="30" spans="1:73" ht="15" customHeight="1">
      <c r="A30" s="138"/>
      <c r="B30" s="138"/>
      <c r="C30" s="145" t="s">
        <v>63</v>
      </c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U30" s="138"/>
      <c r="V30" s="138"/>
      <c r="W30" s="145" t="s">
        <v>5</v>
      </c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N30" s="138"/>
      <c r="AO30" s="138"/>
      <c r="AP30" s="145" t="s">
        <v>5</v>
      </c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</row>
    <row r="31" spans="1:73" ht="15" customHeight="1">
      <c r="A31" s="138"/>
      <c r="B31" s="138"/>
      <c r="C31" s="35">
        <v>2</v>
      </c>
      <c r="D31" s="35">
        <f>C31+0.2</f>
        <v>2.2000000000000002</v>
      </c>
      <c r="E31" s="35">
        <f t="shared" ref="E31:R31" si="84">D31+0.2</f>
        <v>2.4000000000000004</v>
      </c>
      <c r="F31" s="35">
        <f t="shared" si="84"/>
        <v>2.6000000000000005</v>
      </c>
      <c r="G31" s="35">
        <f t="shared" si="84"/>
        <v>2.8000000000000007</v>
      </c>
      <c r="H31" s="35">
        <f t="shared" si="84"/>
        <v>3.0000000000000009</v>
      </c>
      <c r="I31" s="35">
        <f t="shared" si="84"/>
        <v>3.2000000000000011</v>
      </c>
      <c r="J31" s="35">
        <f t="shared" si="84"/>
        <v>3.4000000000000012</v>
      </c>
      <c r="K31" s="35">
        <f t="shared" si="84"/>
        <v>3.6000000000000014</v>
      </c>
      <c r="L31" s="35">
        <f t="shared" si="84"/>
        <v>3.8000000000000016</v>
      </c>
      <c r="M31" s="35">
        <f t="shared" si="84"/>
        <v>4.0000000000000018</v>
      </c>
      <c r="N31" s="35">
        <f t="shared" si="84"/>
        <v>4.200000000000002</v>
      </c>
      <c r="O31" s="35">
        <f t="shared" si="84"/>
        <v>4.4000000000000021</v>
      </c>
      <c r="P31" s="35">
        <f t="shared" si="84"/>
        <v>4.6000000000000023</v>
      </c>
      <c r="Q31" s="35">
        <f t="shared" si="84"/>
        <v>4.8000000000000025</v>
      </c>
      <c r="R31" s="35">
        <f t="shared" si="84"/>
        <v>5.0000000000000027</v>
      </c>
      <c r="U31" s="138"/>
      <c r="V31" s="138"/>
      <c r="W31" s="35">
        <v>2</v>
      </c>
      <c r="X31" s="35">
        <f>W31+0.2</f>
        <v>2.2000000000000002</v>
      </c>
      <c r="Y31" s="35">
        <f t="shared" ref="Y31" si="85">X31+0.2</f>
        <v>2.4000000000000004</v>
      </c>
      <c r="Z31" s="35">
        <f t="shared" ref="Z31" si="86">Y31+0.2</f>
        <v>2.6000000000000005</v>
      </c>
      <c r="AA31" s="35">
        <f t="shared" ref="AA31" si="87">Z31+0.2</f>
        <v>2.8000000000000007</v>
      </c>
      <c r="AB31" s="35">
        <f t="shared" ref="AB31" si="88">AA31+0.2</f>
        <v>3.0000000000000009</v>
      </c>
      <c r="AC31" s="35">
        <f t="shared" ref="AC31" si="89">AB31+0.2</f>
        <v>3.2000000000000011</v>
      </c>
      <c r="AD31" s="35">
        <f t="shared" ref="AD31" si="90">AC31+0.2</f>
        <v>3.4000000000000012</v>
      </c>
      <c r="AE31" s="35">
        <f t="shared" ref="AE31" si="91">AD31+0.2</f>
        <v>3.6000000000000014</v>
      </c>
      <c r="AF31" s="35">
        <f t="shared" ref="AF31" si="92">AE31+0.2</f>
        <v>3.8000000000000016</v>
      </c>
      <c r="AG31" s="35">
        <f t="shared" ref="AG31" si="93">AF31+0.2</f>
        <v>4.0000000000000018</v>
      </c>
      <c r="AH31" s="35">
        <f t="shared" ref="AH31" si="94">AG31+0.2</f>
        <v>4.200000000000002</v>
      </c>
      <c r="AI31" s="35">
        <f t="shared" ref="AI31" si="95">AH31+0.2</f>
        <v>4.4000000000000021</v>
      </c>
      <c r="AJ31" s="35">
        <f t="shared" ref="AJ31" si="96">AI31+0.2</f>
        <v>4.6000000000000023</v>
      </c>
      <c r="AK31" s="35">
        <f t="shared" ref="AK31" si="97">AJ31+0.2</f>
        <v>4.8000000000000025</v>
      </c>
      <c r="AL31" s="35">
        <f t="shared" ref="AL31" si="98">AK31+0.2</f>
        <v>5.0000000000000027</v>
      </c>
      <c r="AN31" s="138"/>
      <c r="AO31" s="138"/>
      <c r="AP31" s="35">
        <v>2</v>
      </c>
      <c r="AQ31" s="35">
        <f>AP31+0.2</f>
        <v>2.2000000000000002</v>
      </c>
      <c r="AR31" s="35">
        <f t="shared" ref="AR31" si="99">AQ31+0.2</f>
        <v>2.4000000000000004</v>
      </c>
      <c r="AS31" s="35">
        <f t="shared" ref="AS31" si="100">AR31+0.2</f>
        <v>2.6000000000000005</v>
      </c>
      <c r="AT31" s="35">
        <f t="shared" ref="AT31" si="101">AS31+0.2</f>
        <v>2.8000000000000007</v>
      </c>
      <c r="AU31" s="35">
        <f t="shared" ref="AU31" si="102">AT31+0.2</f>
        <v>3.0000000000000009</v>
      </c>
      <c r="AV31" s="35">
        <f t="shared" ref="AV31" si="103">AU31+0.2</f>
        <v>3.2000000000000011</v>
      </c>
      <c r="AW31" s="35">
        <f t="shared" ref="AW31" si="104">AV31+0.2</f>
        <v>3.4000000000000012</v>
      </c>
      <c r="AX31" s="35">
        <f t="shared" ref="AX31" si="105">AW31+0.2</f>
        <v>3.6000000000000014</v>
      </c>
      <c r="AY31" s="35">
        <f t="shared" ref="AY31" si="106">AX31+0.2</f>
        <v>3.8000000000000016</v>
      </c>
      <c r="AZ31" s="35">
        <f t="shared" ref="AZ31" si="107">AY31+0.2</f>
        <v>4.0000000000000018</v>
      </c>
      <c r="BA31" s="35">
        <f t="shared" ref="BA31" si="108">AZ31+0.2</f>
        <v>4.200000000000002</v>
      </c>
      <c r="BB31" s="35">
        <f t="shared" ref="BB31" si="109">BA31+0.2</f>
        <v>4.4000000000000021</v>
      </c>
      <c r="BC31" s="35">
        <f t="shared" ref="BC31" si="110">BB31+0.2</f>
        <v>4.6000000000000023</v>
      </c>
      <c r="BD31" s="35">
        <f t="shared" ref="BD31" si="111">BC31+0.2</f>
        <v>4.8000000000000025</v>
      </c>
      <c r="BE31" s="35">
        <f t="shared" ref="BE31" si="112">BD31+0.2</f>
        <v>5.0000000000000027</v>
      </c>
    </row>
    <row r="32" spans="1:73" ht="15" customHeight="1">
      <c r="A32" s="146" t="s">
        <v>75</v>
      </c>
      <c r="B32" s="36">
        <v>0</v>
      </c>
      <c r="C32" s="42">
        <f t="shared" ref="C32:R46" si="113">(278*POWER(2.718,((5.35*LN(1+$F$29/C$31)-$B32)/5.35))-$B$4)/$B$3</f>
        <v>470.89261756830666</v>
      </c>
      <c r="D32" s="42">
        <f t="shared" si="113"/>
        <v>404.5489981517602</v>
      </c>
      <c r="E32" s="42">
        <f t="shared" si="113"/>
        <v>349.26243604189841</v>
      </c>
      <c r="F32" s="42">
        <f t="shared" si="113"/>
        <v>302.48134257467473</v>
      </c>
      <c r="G32" s="42">
        <f t="shared" si="113"/>
        <v>262.38314491429838</v>
      </c>
      <c r="H32" s="42">
        <f t="shared" si="113"/>
        <v>227.63128346515964</v>
      </c>
      <c r="I32" s="42">
        <f t="shared" si="113"/>
        <v>197.22333438557973</v>
      </c>
      <c r="J32" s="42">
        <f t="shared" si="113"/>
        <v>170.39273541499531</v>
      </c>
      <c r="K32" s="33">
        <f t="shared" si="113"/>
        <v>146.54326945397858</v>
      </c>
      <c r="L32" s="42">
        <f t="shared" si="113"/>
        <v>125.20423735028554</v>
      </c>
      <c r="M32" s="42">
        <f t="shared" si="113"/>
        <v>105.99907872760467</v>
      </c>
      <c r="N32" s="42">
        <f t="shared" si="113"/>
        <v>88.62295821210229</v>
      </c>
      <c r="O32" s="42">
        <f t="shared" si="113"/>
        <v>72.826464452806476</v>
      </c>
      <c r="P32" s="42">
        <f t="shared" si="113"/>
        <v>58.403561534884474</v>
      </c>
      <c r="Q32" s="42">
        <f t="shared" si="113"/>
        <v>45.182552514131828</v>
      </c>
      <c r="R32" s="42">
        <f t="shared" si="113"/>
        <v>33.019211685159014</v>
      </c>
      <c r="U32" s="146" t="s">
        <v>75</v>
      </c>
      <c r="V32" s="36">
        <v>0</v>
      </c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N32" s="146" t="s">
        <v>75</v>
      </c>
      <c r="AO32" s="36">
        <v>0</v>
      </c>
      <c r="AP32" s="42"/>
      <c r="AQ32" s="42">
        <f t="shared" ref="AQ32:AQ46" si="114">(C32-D32)/2</f>
        <v>33.17180970827323</v>
      </c>
      <c r="AR32" s="42">
        <f t="shared" ref="AR32:AR46" si="115">(D32-E32)/2</f>
        <v>27.643281054930895</v>
      </c>
      <c r="AS32" s="42">
        <f t="shared" ref="AS32:AS46" si="116">(E32-F32)/2</f>
        <v>23.390546733611842</v>
      </c>
      <c r="AT32" s="42">
        <f t="shared" ref="AT32:AT46" si="117">(F32-G32)/2</f>
        <v>20.049098830188171</v>
      </c>
      <c r="AU32" s="42">
        <f t="shared" ref="AU32:AU46" si="118">(G32-H32)/2</f>
        <v>17.375930724569372</v>
      </c>
      <c r="AV32" s="42">
        <f t="shared" ref="AV32:AV46" si="119">(H32-I32)/2</f>
        <v>15.203974539789954</v>
      </c>
      <c r="AW32" s="42">
        <f t="shared" ref="AW32:AW46" si="120">(I32-J32)/2</f>
        <v>13.415299485292209</v>
      </c>
      <c r="AX32" s="42">
        <f t="shared" ref="AX32:AX46" si="121">(J32-K32)/2</f>
        <v>11.924732980508367</v>
      </c>
      <c r="AY32" s="42">
        <f t="shared" ref="AY32:AY46" si="122">(K32-L32)/2</f>
        <v>10.669516051846522</v>
      </c>
      <c r="AZ32" s="42">
        <f t="shared" ref="AZ32:AZ46" si="123">(L32-M32)/2</f>
        <v>9.6025793113404347</v>
      </c>
      <c r="BA32" s="42">
        <f t="shared" ref="BA32:BA46" si="124">(M32-N32)/2</f>
        <v>8.6880602577511894</v>
      </c>
      <c r="BB32" s="42">
        <f t="shared" ref="BB32:BB46" si="125">(N32-O32)/2</f>
        <v>7.8982468796479068</v>
      </c>
      <c r="BC32" s="42">
        <f t="shared" ref="BC32:BC46" si="126">(O32-P32)/2</f>
        <v>7.211451458961001</v>
      </c>
      <c r="BD32" s="42">
        <f t="shared" ref="BD32:BD46" si="127">(P32-Q32)/2</f>
        <v>6.6105045103763231</v>
      </c>
      <c r="BE32" s="42">
        <f t="shared" ref="BE32:BE46" si="128">(Q32-R32)/2</f>
        <v>6.0816704144864069</v>
      </c>
      <c r="BG32" s="202" t="s">
        <v>142</v>
      </c>
    </row>
    <row r="33" spans="1:59">
      <c r="A33" s="147"/>
      <c r="B33" s="36">
        <f>B32+0.1</f>
        <v>0.1</v>
      </c>
      <c r="C33" s="42">
        <f t="shared" si="113"/>
        <v>439.35986555287644</v>
      </c>
      <c r="D33" s="42">
        <f t="shared" si="113"/>
        <v>374.24467004903101</v>
      </c>
      <c r="E33" s="42">
        <f t="shared" si="113"/>
        <v>319.98179846953337</v>
      </c>
      <c r="F33" s="42">
        <f t="shared" si="113"/>
        <v>274.06690757586244</v>
      </c>
      <c r="G33" s="42">
        <f t="shared" si="113"/>
        <v>234.71117144073071</v>
      </c>
      <c r="H33" s="42">
        <f t="shared" si="113"/>
        <v>200.60277831590733</v>
      </c>
      <c r="I33" s="42">
        <f t="shared" si="113"/>
        <v>170.75786532199879</v>
      </c>
      <c r="J33" s="33">
        <f t="shared" si="113"/>
        <v>144.42406392829395</v>
      </c>
      <c r="K33" s="48">
        <f t="shared" si="113"/>
        <v>121.0161966402065</v>
      </c>
      <c r="L33" s="42">
        <f t="shared" si="113"/>
        <v>100.07227980970168</v>
      </c>
      <c r="M33" s="42">
        <f t="shared" si="113"/>
        <v>81.222725483361387</v>
      </c>
      <c r="N33" s="42">
        <f t="shared" si="113"/>
        <v>64.168342644201672</v>
      </c>
      <c r="O33" s="42">
        <f t="shared" si="113"/>
        <v>48.664338062334117</v>
      </c>
      <c r="P33" s="42">
        <f t="shared" si="113"/>
        <v>34.508490800867882</v>
      </c>
      <c r="Q33" s="42">
        <f t="shared" si="113"/>
        <v>21.532283070336447</v>
      </c>
      <c r="R33" s="42">
        <f t="shared" si="113"/>
        <v>9.5941596603719503</v>
      </c>
      <c r="U33" s="147"/>
      <c r="V33" s="36">
        <f>V32+0.1</f>
        <v>0.1</v>
      </c>
      <c r="W33" s="3">
        <f t="shared" ref="W33:W46" si="129">C32-C33</f>
        <v>31.532752015430219</v>
      </c>
      <c r="X33" s="3">
        <f t="shared" ref="X33:X46" si="130">D32-D33</f>
        <v>30.304328102729187</v>
      </c>
      <c r="Y33" s="3">
        <f t="shared" ref="Y33:Y46" si="131">E32-E33</f>
        <v>29.280637572365038</v>
      </c>
      <c r="Z33" s="3">
        <f t="shared" ref="Z33:Z46" si="132">F32-F33</f>
        <v>28.414434998812283</v>
      </c>
      <c r="AA33" s="3">
        <f t="shared" ref="AA33:AA46" si="133">G32-G33</f>
        <v>27.671973473567675</v>
      </c>
      <c r="AB33" s="3">
        <f t="shared" ref="AB33:AB46" si="134">H32-H33</f>
        <v>27.028505149252311</v>
      </c>
      <c r="AC33" s="3">
        <f t="shared" ref="AC33:AC46" si="135">I32-I33</f>
        <v>26.46546906358094</v>
      </c>
      <c r="AD33" s="3">
        <f t="shared" ref="AD33:AD46" si="136">J32-J33</f>
        <v>25.968671486701368</v>
      </c>
      <c r="AE33" s="3">
        <f t="shared" ref="AE33:AE46" si="137">K32-K33</f>
        <v>25.527072813772079</v>
      </c>
      <c r="AF33" s="3">
        <f t="shared" ref="AF33:AF46" si="138">L32-L33</f>
        <v>25.131957540583855</v>
      </c>
      <c r="AG33" s="3">
        <f t="shared" ref="AG33:AG46" si="139">M32-M33</f>
        <v>24.776353244243282</v>
      </c>
      <c r="AH33" s="3">
        <f t="shared" ref="AH33:AH46" si="140">N32-N33</f>
        <v>24.454615567900618</v>
      </c>
      <c r="AI33" s="3">
        <f t="shared" ref="AI33:AI46" si="141">O32-O33</f>
        <v>24.162126390472359</v>
      </c>
      <c r="AJ33" s="3">
        <f t="shared" ref="AJ33:AJ46" si="142">P32-P33</f>
        <v>23.895070734016592</v>
      </c>
      <c r="AK33" s="3">
        <f t="shared" ref="AK33:AK46" si="143">Q32-Q33</f>
        <v>23.650269443795381</v>
      </c>
      <c r="AL33" s="3">
        <f t="shared" ref="AL33:AL46" si="144">R32-R33</f>
        <v>23.425052024787064</v>
      </c>
      <c r="AN33" s="147"/>
      <c r="AO33" s="36">
        <f>AO32+0.1</f>
        <v>0.1</v>
      </c>
      <c r="AP33" s="42"/>
      <c r="AQ33" s="42">
        <f t="shared" si="114"/>
        <v>32.557597751922714</v>
      </c>
      <c r="AR33" s="42">
        <f t="shared" si="115"/>
        <v>27.131435789748821</v>
      </c>
      <c r="AS33" s="42">
        <f t="shared" si="116"/>
        <v>22.957445446835465</v>
      </c>
      <c r="AT33" s="42">
        <f t="shared" si="117"/>
        <v>19.677868067565868</v>
      </c>
      <c r="AU33" s="42">
        <f t="shared" si="118"/>
        <v>17.05419656241169</v>
      </c>
      <c r="AV33" s="42">
        <f t="shared" si="119"/>
        <v>14.922456496954268</v>
      </c>
      <c r="AW33" s="42">
        <f t="shared" si="120"/>
        <v>13.166900696852423</v>
      </c>
      <c r="AX33" s="42">
        <f t="shared" si="121"/>
        <v>11.703933644043722</v>
      </c>
      <c r="AY33" s="42">
        <f t="shared" si="122"/>
        <v>10.471958415252409</v>
      </c>
      <c r="AZ33" s="42">
        <f t="shared" si="123"/>
        <v>9.4247771631701482</v>
      </c>
      <c r="BA33" s="42">
        <f t="shared" si="124"/>
        <v>8.5271914195798573</v>
      </c>
      <c r="BB33" s="42">
        <f t="shared" si="125"/>
        <v>7.7520022909337776</v>
      </c>
      <c r="BC33" s="42">
        <f t="shared" si="126"/>
        <v>7.0779236307331175</v>
      </c>
      <c r="BD33" s="42">
        <f t="shared" si="127"/>
        <v>6.4881038652657175</v>
      </c>
      <c r="BE33" s="42">
        <f t="shared" si="128"/>
        <v>5.9690617049822485</v>
      </c>
      <c r="BG33" s="202"/>
    </row>
    <row r="34" spans="1:59">
      <c r="A34" s="147"/>
      <c r="B34" s="36">
        <f t="shared" ref="B34:B46" si="145">B33+0.1</f>
        <v>0.2</v>
      </c>
      <c r="C34" s="42">
        <f t="shared" si="113"/>
        <v>408.41097656677221</v>
      </c>
      <c r="D34" s="42">
        <f t="shared" si="113"/>
        <v>344.50145937744446</v>
      </c>
      <c r="E34" s="42">
        <f t="shared" si="113"/>
        <v>291.24332359027045</v>
      </c>
      <c r="F34" s="42">
        <f t="shared" si="113"/>
        <v>246.1785965920711</v>
      </c>
      <c r="G34" s="42">
        <f t="shared" si="113"/>
        <v>207.55157450352769</v>
      </c>
      <c r="H34" s="42">
        <f t="shared" si="113"/>
        <v>174.0747351906135</v>
      </c>
      <c r="I34" s="33">
        <f t="shared" si="113"/>
        <v>144.78243305991387</v>
      </c>
      <c r="J34" s="42">
        <f t="shared" si="113"/>
        <v>118.93623049830215</v>
      </c>
      <c r="K34" s="48">
        <f t="shared" si="113"/>
        <v>95.961785205802514</v>
      </c>
      <c r="L34" s="42">
        <f t="shared" si="113"/>
        <v>75.405667661596567</v>
      </c>
      <c r="M34" s="42">
        <f t="shared" si="113"/>
        <v>56.905133233204026</v>
      </c>
      <c r="N34" s="42">
        <f t="shared" si="113"/>
        <v>40.166530749114131</v>
      </c>
      <c r="O34" s="42">
        <f t="shared" si="113"/>
        <v>24.949599591013317</v>
      </c>
      <c r="P34" s="42">
        <f t="shared" si="113"/>
        <v>11.05586316150721</v>
      </c>
      <c r="Q34" s="42">
        <f t="shared" si="113"/>
        <v>-1.6800760396229573</v>
      </c>
      <c r="R34" s="42">
        <f t="shared" si="113"/>
        <v>-13.397152174829799</v>
      </c>
      <c r="U34" s="147"/>
      <c r="V34" s="36">
        <f t="shared" ref="V34:V46" si="146">V33+0.1</f>
        <v>0.2</v>
      </c>
      <c r="W34" s="3">
        <f t="shared" si="129"/>
        <v>30.948888986104237</v>
      </c>
      <c r="X34" s="3">
        <f t="shared" si="130"/>
        <v>29.743210671586553</v>
      </c>
      <c r="Y34" s="3">
        <f t="shared" si="131"/>
        <v>28.738474879262924</v>
      </c>
      <c r="Z34" s="3">
        <f t="shared" si="132"/>
        <v>27.888310983791342</v>
      </c>
      <c r="AA34" s="3">
        <f t="shared" si="133"/>
        <v>27.15959693720302</v>
      </c>
      <c r="AB34" s="3">
        <f t="shared" si="134"/>
        <v>26.528043125293834</v>
      </c>
      <c r="AC34" s="3">
        <f t="shared" si="135"/>
        <v>25.975432262084922</v>
      </c>
      <c r="AD34" s="3">
        <f t="shared" si="136"/>
        <v>25.487833429991795</v>
      </c>
      <c r="AE34" s="3">
        <f t="shared" si="137"/>
        <v>25.054411434403988</v>
      </c>
      <c r="AF34" s="3">
        <f t="shared" si="138"/>
        <v>24.666612148105116</v>
      </c>
      <c r="AG34" s="3">
        <f t="shared" si="139"/>
        <v>24.317592250157361</v>
      </c>
      <c r="AH34" s="3">
        <f t="shared" si="140"/>
        <v>24.001811895087542</v>
      </c>
      <c r="AI34" s="3">
        <f t="shared" si="141"/>
        <v>23.7147384713208</v>
      </c>
      <c r="AJ34" s="3">
        <f t="shared" si="142"/>
        <v>23.452627639360671</v>
      </c>
      <c r="AK34" s="3">
        <f t="shared" si="143"/>
        <v>23.212359109959404</v>
      </c>
      <c r="AL34" s="3">
        <f t="shared" si="144"/>
        <v>22.991311835201749</v>
      </c>
      <c r="AN34" s="147"/>
      <c r="AO34" s="36">
        <f t="shared" ref="AO34:AO46" si="147">AO33+0.1</f>
        <v>0.2</v>
      </c>
      <c r="AP34" s="42"/>
      <c r="AQ34" s="42">
        <f t="shared" si="114"/>
        <v>31.954758594663872</v>
      </c>
      <c r="AR34" s="42">
        <f t="shared" si="115"/>
        <v>26.629067893587006</v>
      </c>
      <c r="AS34" s="42">
        <f t="shared" si="116"/>
        <v>22.532363499099674</v>
      </c>
      <c r="AT34" s="42">
        <f t="shared" si="117"/>
        <v>19.313511044271706</v>
      </c>
      <c r="AU34" s="42">
        <f t="shared" si="118"/>
        <v>16.738419656457097</v>
      </c>
      <c r="AV34" s="42">
        <f t="shared" si="119"/>
        <v>14.646151065349812</v>
      </c>
      <c r="AW34" s="42">
        <f t="shared" si="120"/>
        <v>12.923101280805859</v>
      </c>
      <c r="AX34" s="42">
        <f t="shared" si="121"/>
        <v>11.487222646249819</v>
      </c>
      <c r="AY34" s="42">
        <f t="shared" si="122"/>
        <v>10.278058772102973</v>
      </c>
      <c r="AZ34" s="42">
        <f t="shared" si="123"/>
        <v>9.2502672141962705</v>
      </c>
      <c r="BA34" s="42">
        <f t="shared" si="124"/>
        <v>8.3693012420449477</v>
      </c>
      <c r="BB34" s="42">
        <f t="shared" si="125"/>
        <v>7.6084655790504065</v>
      </c>
      <c r="BC34" s="42">
        <f t="shared" si="126"/>
        <v>6.9468682147530538</v>
      </c>
      <c r="BD34" s="42">
        <f t="shared" si="127"/>
        <v>6.3679696005650834</v>
      </c>
      <c r="BE34" s="42">
        <f t="shared" si="128"/>
        <v>5.8585380676034209</v>
      </c>
      <c r="BG34" s="84" t="s">
        <v>143</v>
      </c>
    </row>
    <row r="35" spans="1:59" ht="15" customHeight="1">
      <c r="A35" s="147"/>
      <c r="B35" s="36">
        <f t="shared" si="145"/>
        <v>0.30000000000000004</v>
      </c>
      <c r="C35" s="42">
        <f t="shared" si="113"/>
        <v>378.03513975413125</v>
      </c>
      <c r="D35" s="42">
        <f t="shared" si="113"/>
        <v>315.30897644050424</v>
      </c>
      <c r="E35" s="42">
        <f t="shared" si="113"/>
        <v>263.03697267510114</v>
      </c>
      <c r="F35" s="42">
        <f t="shared" si="113"/>
        <v>218.80666786777385</v>
      </c>
      <c r="G35" s="42">
        <f t="shared" si="113"/>
        <v>180.89486689660842</v>
      </c>
      <c r="H35" s="33">
        <f t="shared" si="113"/>
        <v>148.0378874932874</v>
      </c>
      <c r="I35" s="42">
        <f t="shared" si="113"/>
        <v>119.2879640376116</v>
      </c>
      <c r="J35" s="42">
        <f t="shared" si="113"/>
        <v>93.920331888022105</v>
      </c>
      <c r="K35" s="48">
        <f t="shared" si="113"/>
        <v>71.371283313798457</v>
      </c>
      <c r="L35" s="42">
        <f t="shared" si="113"/>
        <v>51.195784532416262</v>
      </c>
      <c r="M35" s="42">
        <f t="shared" si="113"/>
        <v>33.037807520840289</v>
      </c>
      <c r="N35" s="42">
        <f t="shared" si="113"/>
        <v>16.609138376798661</v>
      </c>
      <c r="O35" s="42">
        <f t="shared" si="113"/>
        <v>1.6739651673435381</v>
      </c>
      <c r="P35" s="42">
        <f t="shared" si="113"/>
        <v>-11.962513695920777</v>
      </c>
      <c r="Q35" s="42">
        <f t="shared" si="113"/>
        <v>-24.462633199498075</v>
      </c>
      <c r="R35" s="42">
        <f t="shared" si="113"/>
        <v>-35.962754989463981</v>
      </c>
      <c r="U35" s="147"/>
      <c r="V35" s="36">
        <f t="shared" si="146"/>
        <v>0.30000000000000004</v>
      </c>
      <c r="W35" s="3">
        <f t="shared" si="129"/>
        <v>30.375836812640955</v>
      </c>
      <c r="X35" s="3">
        <f t="shared" si="130"/>
        <v>29.192482936940223</v>
      </c>
      <c r="Y35" s="3">
        <f t="shared" si="131"/>
        <v>28.20635091516931</v>
      </c>
      <c r="Z35" s="3">
        <f t="shared" si="132"/>
        <v>27.371928724297248</v>
      </c>
      <c r="AA35" s="3">
        <f t="shared" si="133"/>
        <v>26.656707606919269</v>
      </c>
      <c r="AB35" s="3">
        <f t="shared" si="134"/>
        <v>26.036847697326095</v>
      </c>
      <c r="AC35" s="3">
        <f t="shared" si="135"/>
        <v>25.494469022302269</v>
      </c>
      <c r="AD35" s="3">
        <f t="shared" si="136"/>
        <v>25.015898610280047</v>
      </c>
      <c r="AE35" s="3">
        <f t="shared" si="137"/>
        <v>24.590501892004056</v>
      </c>
      <c r="AF35" s="3">
        <f t="shared" si="138"/>
        <v>24.209883129180305</v>
      </c>
      <c r="AG35" s="3">
        <f t="shared" si="139"/>
        <v>23.867325712363737</v>
      </c>
      <c r="AH35" s="3">
        <f t="shared" si="140"/>
        <v>23.557392372315469</v>
      </c>
      <c r="AI35" s="3">
        <f t="shared" si="141"/>
        <v>23.275634423669779</v>
      </c>
      <c r="AJ35" s="3">
        <f t="shared" si="142"/>
        <v>23.018376857427988</v>
      </c>
      <c r="AK35" s="3">
        <f t="shared" si="143"/>
        <v>22.782557159875118</v>
      </c>
      <c r="AL35" s="3">
        <f t="shared" si="144"/>
        <v>22.565602814634182</v>
      </c>
      <c r="AN35" s="147"/>
      <c r="AO35" s="36">
        <f t="shared" si="147"/>
        <v>0.30000000000000004</v>
      </c>
      <c r="AP35" s="42"/>
      <c r="AQ35" s="42">
        <f t="shared" si="114"/>
        <v>31.363081656813506</v>
      </c>
      <c r="AR35" s="42">
        <f t="shared" si="115"/>
        <v>26.136001882701549</v>
      </c>
      <c r="AS35" s="42">
        <f t="shared" si="116"/>
        <v>22.115152403663643</v>
      </c>
      <c r="AT35" s="42">
        <f t="shared" si="117"/>
        <v>18.955900485582717</v>
      </c>
      <c r="AU35" s="42">
        <f t="shared" si="118"/>
        <v>16.42848970166051</v>
      </c>
      <c r="AV35" s="42">
        <f t="shared" si="119"/>
        <v>14.374961727837899</v>
      </c>
      <c r="AW35" s="42">
        <f t="shared" si="120"/>
        <v>12.683816074794748</v>
      </c>
      <c r="AX35" s="42">
        <f t="shared" si="121"/>
        <v>11.274524287111824</v>
      </c>
      <c r="AY35" s="42">
        <f t="shared" si="122"/>
        <v>10.087749390691098</v>
      </c>
      <c r="AZ35" s="42">
        <f t="shared" si="123"/>
        <v>9.0789885057879864</v>
      </c>
      <c r="BA35" s="42">
        <f t="shared" si="124"/>
        <v>8.2143345720208139</v>
      </c>
      <c r="BB35" s="42">
        <f t="shared" si="125"/>
        <v>7.4675866047275612</v>
      </c>
      <c r="BC35" s="42">
        <f t="shared" si="126"/>
        <v>6.8182394316321577</v>
      </c>
      <c r="BD35" s="42">
        <f t="shared" si="127"/>
        <v>6.2500597517886494</v>
      </c>
      <c r="BE35" s="42">
        <f t="shared" si="128"/>
        <v>5.750060894982953</v>
      </c>
      <c r="BG35" s="84" t="s">
        <v>5</v>
      </c>
    </row>
    <row r="36" spans="1:59">
      <c r="A36" s="147"/>
      <c r="B36" s="36">
        <f t="shared" si="145"/>
        <v>0.4</v>
      </c>
      <c r="C36" s="42">
        <f t="shared" si="113"/>
        <v>348.2217444337868</v>
      </c>
      <c r="D36" s="42">
        <f t="shared" si="113"/>
        <v>286.65702391818752</v>
      </c>
      <c r="E36" s="42">
        <f t="shared" si="113"/>
        <v>235.35289287294853</v>
      </c>
      <c r="F36" s="42">
        <f t="shared" si="113"/>
        <v>191.94156002659076</v>
      </c>
      <c r="G36" s="33">
        <f t="shared" si="113"/>
        <v>154.7317370797798</v>
      </c>
      <c r="H36" s="42">
        <f t="shared" si="113"/>
        <v>122.48314020899367</v>
      </c>
      <c r="I36" s="42">
        <f t="shared" si="113"/>
        <v>94.265552700193766</v>
      </c>
      <c r="J36" s="42">
        <f t="shared" si="113"/>
        <v>69.367629713523215</v>
      </c>
      <c r="K36" s="48">
        <f t="shared" si="113"/>
        <v>47.236101176958329</v>
      </c>
      <c r="L36" s="42">
        <f t="shared" si="113"/>
        <v>27.434173590088974</v>
      </c>
      <c r="M36" s="42">
        <f t="shared" si="113"/>
        <v>9.6124111740303793</v>
      </c>
      <c r="N36" s="42">
        <f t="shared" si="113"/>
        <v>-6.512063381173971</v>
      </c>
      <c r="O36" s="42">
        <f t="shared" si="113"/>
        <v>-21.170695695329986</v>
      </c>
      <c r="P36" s="42">
        <f t="shared" si="113"/>
        <v>-34.554680394603935</v>
      </c>
      <c r="Q36" s="42">
        <f t="shared" si="113"/>
        <v>-46.823346657540135</v>
      </c>
      <c r="R36" s="42">
        <f t="shared" si="113"/>
        <v>-58.110531246762235</v>
      </c>
      <c r="U36" s="147"/>
      <c r="V36" s="36">
        <f t="shared" si="146"/>
        <v>0.4</v>
      </c>
      <c r="W36" s="3">
        <f t="shared" si="129"/>
        <v>29.813395320344455</v>
      </c>
      <c r="X36" s="3">
        <f t="shared" si="130"/>
        <v>28.651952522316719</v>
      </c>
      <c r="Y36" s="3">
        <f t="shared" si="131"/>
        <v>27.68407980215261</v>
      </c>
      <c r="Z36" s="3">
        <f t="shared" si="132"/>
        <v>26.865107841183089</v>
      </c>
      <c r="AA36" s="3">
        <f t="shared" si="133"/>
        <v>26.163129816828615</v>
      </c>
      <c r="AB36" s="3">
        <f t="shared" si="134"/>
        <v>25.554747284293725</v>
      </c>
      <c r="AC36" s="3">
        <f t="shared" si="135"/>
        <v>25.022411337417836</v>
      </c>
      <c r="AD36" s="3">
        <f t="shared" si="136"/>
        <v>24.55270217449889</v>
      </c>
      <c r="AE36" s="3">
        <f t="shared" si="137"/>
        <v>24.135182136840129</v>
      </c>
      <c r="AF36" s="3">
        <f t="shared" si="138"/>
        <v>23.761610942327287</v>
      </c>
      <c r="AG36" s="3">
        <f t="shared" si="139"/>
        <v>23.425396346809912</v>
      </c>
      <c r="AH36" s="3">
        <f t="shared" si="140"/>
        <v>23.121201757972631</v>
      </c>
      <c r="AI36" s="3">
        <f t="shared" si="141"/>
        <v>22.844660862673525</v>
      </c>
      <c r="AJ36" s="3">
        <f t="shared" si="142"/>
        <v>22.592166698683158</v>
      </c>
      <c r="AK36" s="3">
        <f t="shared" si="143"/>
        <v>22.36071345804206</v>
      </c>
      <c r="AL36" s="3">
        <f t="shared" si="144"/>
        <v>22.147776257298254</v>
      </c>
      <c r="AN36" s="147"/>
      <c r="AO36" s="36">
        <f t="shared" si="147"/>
        <v>0.4</v>
      </c>
      <c r="AP36" s="42"/>
      <c r="AQ36" s="42">
        <f t="shared" si="114"/>
        <v>30.782360257799638</v>
      </c>
      <c r="AR36" s="42">
        <f t="shared" si="115"/>
        <v>25.652065522619495</v>
      </c>
      <c r="AS36" s="42">
        <f t="shared" si="116"/>
        <v>21.705666423178883</v>
      </c>
      <c r="AT36" s="42">
        <f t="shared" si="117"/>
        <v>18.60491147340548</v>
      </c>
      <c r="AU36" s="42">
        <f t="shared" si="118"/>
        <v>16.124298435393065</v>
      </c>
      <c r="AV36" s="42">
        <f t="shared" si="119"/>
        <v>14.108793754399954</v>
      </c>
      <c r="AW36" s="42">
        <f t="shared" si="120"/>
        <v>12.448961493335275</v>
      </c>
      <c r="AX36" s="42">
        <f t="shared" si="121"/>
        <v>11.065764268282443</v>
      </c>
      <c r="AY36" s="42">
        <f t="shared" si="122"/>
        <v>9.900963793434677</v>
      </c>
      <c r="AZ36" s="42">
        <f t="shared" si="123"/>
        <v>8.9108812080292985</v>
      </c>
      <c r="BA36" s="42">
        <f t="shared" si="124"/>
        <v>8.0622372776021756</v>
      </c>
      <c r="BB36" s="42">
        <f t="shared" si="125"/>
        <v>7.3293161570780079</v>
      </c>
      <c r="BC36" s="42">
        <f t="shared" si="126"/>
        <v>6.6919923496369744</v>
      </c>
      <c r="BD36" s="42">
        <f t="shared" si="127"/>
        <v>6.1343331314681002</v>
      </c>
      <c r="BE36" s="42">
        <f t="shared" si="128"/>
        <v>5.6435922946110502</v>
      </c>
      <c r="BG36" s="84" t="s">
        <v>148</v>
      </c>
    </row>
    <row r="37" spans="1:59">
      <c r="A37" s="147"/>
      <c r="B37" s="36">
        <f t="shared" si="145"/>
        <v>0.5</v>
      </c>
      <c r="C37" s="42">
        <f t="shared" si="113"/>
        <v>318.96037639281565</v>
      </c>
      <c r="D37" s="42">
        <f t="shared" si="113"/>
        <v>258.53559330488815</v>
      </c>
      <c r="E37" s="42">
        <f t="shared" si="113"/>
        <v>208.18141376893641</v>
      </c>
      <c r="F37" s="42">
        <f t="shared" si="113"/>
        <v>165.5738887313729</v>
      </c>
      <c r="G37" s="33">
        <f t="shared" si="113"/>
        <v>129.05304592609207</v>
      </c>
      <c r="H37" s="42">
        <f t="shared" si="113"/>
        <v>97.401566726839874</v>
      </c>
      <c r="I37" s="42">
        <f t="shared" si="113"/>
        <v>69.706458388748317</v>
      </c>
      <c r="J37" s="42">
        <f t="shared" si="113"/>
        <v>45.269547391510656</v>
      </c>
      <c r="K37" s="48">
        <f t="shared" si="113"/>
        <v>23.547808057254425</v>
      </c>
      <c r="L37" s="42">
        <f t="shared" si="113"/>
        <v>4.1125345899402177</v>
      </c>
      <c r="M37" s="42">
        <f t="shared" si="113"/>
        <v>-13.379238607699063</v>
      </c>
      <c r="N37" s="42">
        <f t="shared" si="113"/>
        <v>-29.205151066087723</v>
      </c>
      <c r="O37" s="42">
        <f t="shared" si="113"/>
        <v>-43.59236293890276</v>
      </c>
      <c r="P37" s="42">
        <f t="shared" si="113"/>
        <v>-56.728528676889695</v>
      </c>
      <c r="Q37" s="42">
        <f t="shared" si="113"/>
        <v>-68.770027306421426</v>
      </c>
      <c r="R37" s="42">
        <f t="shared" si="113"/>
        <v>-79.848217457619128</v>
      </c>
      <c r="U37" s="147"/>
      <c r="V37" s="36">
        <f t="shared" si="146"/>
        <v>0.5</v>
      </c>
      <c r="W37" s="3">
        <f t="shared" si="129"/>
        <v>29.261368040971149</v>
      </c>
      <c r="X37" s="3">
        <f t="shared" si="130"/>
        <v>28.121430613299367</v>
      </c>
      <c r="Y37" s="3">
        <f t="shared" si="131"/>
        <v>27.171479104012121</v>
      </c>
      <c r="Z37" s="3">
        <f t="shared" si="132"/>
        <v>26.36767129521786</v>
      </c>
      <c r="AA37" s="3">
        <f t="shared" si="133"/>
        <v>25.678691153687737</v>
      </c>
      <c r="AB37" s="3">
        <f t="shared" si="134"/>
        <v>25.0815734821538</v>
      </c>
      <c r="AC37" s="3">
        <f t="shared" si="135"/>
        <v>24.559094311445449</v>
      </c>
      <c r="AD37" s="3">
        <f t="shared" si="136"/>
        <v>24.098082322012559</v>
      </c>
      <c r="AE37" s="3">
        <f t="shared" si="137"/>
        <v>23.688293119703903</v>
      </c>
      <c r="AF37" s="3">
        <f t="shared" si="138"/>
        <v>23.321639000148757</v>
      </c>
      <c r="AG37" s="3">
        <f t="shared" si="139"/>
        <v>22.991649781729443</v>
      </c>
      <c r="AH37" s="3">
        <f t="shared" si="140"/>
        <v>22.693087684913753</v>
      </c>
      <c r="AI37" s="3">
        <f t="shared" si="141"/>
        <v>22.421667243572774</v>
      </c>
      <c r="AJ37" s="3">
        <f t="shared" si="142"/>
        <v>22.173848282285761</v>
      </c>
      <c r="AK37" s="3">
        <f t="shared" si="143"/>
        <v>21.946680648881291</v>
      </c>
      <c r="AL37" s="3">
        <f t="shared" si="144"/>
        <v>21.737686210856893</v>
      </c>
      <c r="AN37" s="147"/>
      <c r="AO37" s="36">
        <f t="shared" si="147"/>
        <v>0.5</v>
      </c>
      <c r="AP37" s="42"/>
      <c r="AQ37" s="42">
        <f t="shared" si="114"/>
        <v>30.212391543963747</v>
      </c>
      <c r="AR37" s="42">
        <f t="shared" si="115"/>
        <v>25.177089767975872</v>
      </c>
      <c r="AS37" s="42">
        <f t="shared" si="116"/>
        <v>21.303762518781753</v>
      </c>
      <c r="AT37" s="42">
        <f t="shared" si="117"/>
        <v>18.260421402640418</v>
      </c>
      <c r="AU37" s="42">
        <f t="shared" si="118"/>
        <v>15.825739599626097</v>
      </c>
      <c r="AV37" s="42">
        <f t="shared" si="119"/>
        <v>13.847554169045779</v>
      </c>
      <c r="AW37" s="42">
        <f t="shared" si="120"/>
        <v>12.21845549861883</v>
      </c>
      <c r="AX37" s="42">
        <f t="shared" si="121"/>
        <v>10.860869667128116</v>
      </c>
      <c r="AY37" s="42">
        <f t="shared" si="122"/>
        <v>9.7176367336571037</v>
      </c>
      <c r="AZ37" s="42">
        <f t="shared" si="123"/>
        <v>8.7458865988196415</v>
      </c>
      <c r="BA37" s="42">
        <f t="shared" si="124"/>
        <v>7.9129562291943296</v>
      </c>
      <c r="BB37" s="42">
        <f t="shared" si="125"/>
        <v>7.1936059364075184</v>
      </c>
      <c r="BC37" s="42">
        <f t="shared" si="126"/>
        <v>6.5680828689934678</v>
      </c>
      <c r="BD37" s="42">
        <f t="shared" si="127"/>
        <v>6.0207493147658653</v>
      </c>
      <c r="BE37" s="42">
        <f t="shared" si="128"/>
        <v>5.5390950755988513</v>
      </c>
      <c r="BG37" s="84" t="s">
        <v>147</v>
      </c>
    </row>
    <row r="38" spans="1:59">
      <c r="A38" s="147"/>
      <c r="B38" s="36">
        <f t="shared" si="145"/>
        <v>0.6</v>
      </c>
      <c r="C38" s="42">
        <f t="shared" si="113"/>
        <v>290.24081424871895</v>
      </c>
      <c r="D38" s="42">
        <f t="shared" si="113"/>
        <v>230.93486141331266</v>
      </c>
      <c r="E38" s="42">
        <f t="shared" si="113"/>
        <v>181.51304400638574</v>
      </c>
      <c r="F38" s="33">
        <f t="shared" si="113"/>
        <v>139.69444340613009</v>
      </c>
      <c r="G38" s="42">
        <f t="shared" si="113"/>
        <v>103.84982352942245</v>
      </c>
      <c r="H38" s="42">
        <f t="shared" si="113"/>
        <v>72.784405721795636</v>
      </c>
      <c r="I38" s="42">
        <f t="shared" si="113"/>
        <v>45.60210228712296</v>
      </c>
      <c r="J38" s="42">
        <f t="shared" si="113"/>
        <v>21.617667143412277</v>
      </c>
      <c r="K38" s="48">
        <f t="shared" si="113"/>
        <v>0.29812932089634731</v>
      </c>
      <c r="L38" s="42">
        <f t="shared" si="113"/>
        <v>-18.777279024691016</v>
      </c>
      <c r="M38" s="42">
        <f t="shared" si="113"/>
        <v>-35.945173111415322</v>
      </c>
      <c r="N38" s="42">
        <f t="shared" si="113"/>
        <v>-51.478051673324266</v>
      </c>
      <c r="O38" s="42">
        <f t="shared" si="113"/>
        <v>-65.598868748009338</v>
      </c>
      <c r="P38" s="42">
        <f t="shared" si="113"/>
        <v>-78.491804160975434</v>
      </c>
      <c r="Q38" s="42">
        <f t="shared" si="113"/>
        <v>-90.310341411683552</v>
      </c>
      <c r="R38" s="42">
        <f t="shared" si="113"/>
        <v>-101.18340688305729</v>
      </c>
      <c r="U38" s="147"/>
      <c r="V38" s="36">
        <f t="shared" si="146"/>
        <v>0.6</v>
      </c>
      <c r="W38" s="3">
        <f t="shared" si="129"/>
        <v>28.719562144096699</v>
      </c>
      <c r="X38" s="3">
        <f t="shared" si="130"/>
        <v>27.600731891575492</v>
      </c>
      <c r="Y38" s="3">
        <f t="shared" si="131"/>
        <v>26.668369762550668</v>
      </c>
      <c r="Z38" s="3">
        <f t="shared" si="132"/>
        <v>25.879445325242813</v>
      </c>
      <c r="AA38" s="3">
        <f t="shared" si="133"/>
        <v>25.203222396669617</v>
      </c>
      <c r="AB38" s="3">
        <f t="shared" si="134"/>
        <v>24.617161005044238</v>
      </c>
      <c r="AC38" s="3">
        <f t="shared" si="135"/>
        <v>24.104356101625356</v>
      </c>
      <c r="AD38" s="3">
        <f t="shared" si="136"/>
        <v>23.651880248098379</v>
      </c>
      <c r="AE38" s="3">
        <f t="shared" si="137"/>
        <v>23.249678736358078</v>
      </c>
      <c r="AF38" s="3">
        <f t="shared" si="138"/>
        <v>22.889813614631233</v>
      </c>
      <c r="AG38" s="3">
        <f t="shared" si="139"/>
        <v>22.565934503716257</v>
      </c>
      <c r="AH38" s="3">
        <f t="shared" si="140"/>
        <v>22.272900607236544</v>
      </c>
      <c r="AI38" s="3">
        <f t="shared" si="141"/>
        <v>22.006505809106578</v>
      </c>
      <c r="AJ38" s="3">
        <f t="shared" si="142"/>
        <v>21.763275484085739</v>
      </c>
      <c r="AK38" s="3">
        <f t="shared" si="143"/>
        <v>21.540314105262127</v>
      </c>
      <c r="AL38" s="3">
        <f t="shared" si="144"/>
        <v>21.335189425438159</v>
      </c>
      <c r="AN38" s="147"/>
      <c r="AO38" s="36">
        <f t="shared" si="147"/>
        <v>0.6</v>
      </c>
      <c r="AP38" s="42"/>
      <c r="AQ38" s="42">
        <f t="shared" si="114"/>
        <v>29.652976417703144</v>
      </c>
      <c r="AR38" s="42">
        <f t="shared" si="115"/>
        <v>24.71090870346346</v>
      </c>
      <c r="AS38" s="42">
        <f t="shared" si="116"/>
        <v>20.909300300127825</v>
      </c>
      <c r="AT38" s="42">
        <f t="shared" si="117"/>
        <v>17.92230993835382</v>
      </c>
      <c r="AU38" s="42">
        <f t="shared" si="118"/>
        <v>15.532708903813408</v>
      </c>
      <c r="AV38" s="42">
        <f t="shared" si="119"/>
        <v>13.591151717336338</v>
      </c>
      <c r="AW38" s="42">
        <f t="shared" si="120"/>
        <v>11.992217571855342</v>
      </c>
      <c r="AX38" s="42">
        <f t="shared" si="121"/>
        <v>10.659768911257965</v>
      </c>
      <c r="AY38" s="42">
        <f t="shared" si="122"/>
        <v>9.5377041727936813</v>
      </c>
      <c r="AZ38" s="42">
        <f t="shared" si="123"/>
        <v>8.5839470433621532</v>
      </c>
      <c r="BA38" s="42">
        <f t="shared" si="124"/>
        <v>7.7664392809544722</v>
      </c>
      <c r="BB38" s="42">
        <f t="shared" si="125"/>
        <v>7.0604085373425356</v>
      </c>
      <c r="BC38" s="42">
        <f t="shared" si="126"/>
        <v>6.4464677064830482</v>
      </c>
      <c r="BD38" s="42">
        <f t="shared" si="127"/>
        <v>5.9092686253540592</v>
      </c>
      <c r="BE38" s="42">
        <f t="shared" si="128"/>
        <v>5.4365327356868676</v>
      </c>
      <c r="BG38" s="84" t="s">
        <v>146</v>
      </c>
    </row>
    <row r="39" spans="1:59">
      <c r="A39" s="147"/>
      <c r="B39" s="36">
        <f t="shared" si="145"/>
        <v>0.7</v>
      </c>
      <c r="C39" s="42">
        <f t="shared" si="113"/>
        <v>262.05302587895648</v>
      </c>
      <c r="D39" s="42">
        <f t="shared" si="113"/>
        <v>203.84518694311203</v>
      </c>
      <c r="E39" s="33">
        <f t="shared" si="113"/>
        <v>155.33846797135845</v>
      </c>
      <c r="F39" s="42">
        <f t="shared" si="113"/>
        <v>114.29418401865421</v>
      </c>
      <c r="G39" s="42">
        <f t="shared" si="113"/>
        <v>79.113266071167104</v>
      </c>
      <c r="H39" s="42">
        <f t="shared" si="113"/>
        <v>48.623058094244925</v>
      </c>
      <c r="I39" s="42">
        <f t="shared" si="113"/>
        <v>21.944064425230653</v>
      </c>
      <c r="J39" s="42">
        <f t="shared" si="113"/>
        <v>-1.5962729450654516</v>
      </c>
      <c r="K39" s="48">
        <f t="shared" si="113"/>
        <v>-22.521056452106563</v>
      </c>
      <c r="L39" s="42">
        <f t="shared" si="113"/>
        <v>-41.243262968153346</v>
      </c>
      <c r="M39" s="42">
        <f t="shared" si="113"/>
        <v>-58.093274916213446</v>
      </c>
      <c r="N39" s="42">
        <f t="shared" si="113"/>
        <v>-73.338545421366405</v>
      </c>
      <c r="O39" s="42">
        <f t="shared" si="113"/>
        <v>-87.197900285910364</v>
      </c>
      <c r="P39" s="42">
        <f t="shared" si="113"/>
        <v>-99.852109046555114</v>
      </c>
      <c r="Q39" s="42">
        <f t="shared" si="113"/>
        <v>-111.45181328966413</v>
      </c>
      <c r="R39" s="42">
        <f t="shared" si="113"/>
        <v>-122.12355218665338</v>
      </c>
      <c r="U39" s="147"/>
      <c r="V39" s="36">
        <f t="shared" si="146"/>
        <v>0.7</v>
      </c>
      <c r="W39" s="3">
        <f t="shared" si="129"/>
        <v>28.187788369762472</v>
      </c>
      <c r="X39" s="3">
        <f t="shared" si="130"/>
        <v>27.089674470200634</v>
      </c>
      <c r="Y39" s="3">
        <f t="shared" si="131"/>
        <v>26.174576035027286</v>
      </c>
      <c r="Z39" s="3">
        <f t="shared" si="132"/>
        <v>25.400259387475884</v>
      </c>
      <c r="AA39" s="3">
        <f t="shared" si="133"/>
        <v>24.736557458255348</v>
      </c>
      <c r="AB39" s="3">
        <f t="shared" si="134"/>
        <v>24.161347627550711</v>
      </c>
      <c r="AC39" s="3">
        <f t="shared" si="135"/>
        <v>23.658037861892307</v>
      </c>
      <c r="AD39" s="3">
        <f t="shared" si="136"/>
        <v>23.213940088477727</v>
      </c>
      <c r="AE39" s="3">
        <f t="shared" si="137"/>
        <v>22.819185773002911</v>
      </c>
      <c r="AF39" s="3">
        <f t="shared" si="138"/>
        <v>22.46598394346233</v>
      </c>
      <c r="AG39" s="3">
        <f t="shared" si="139"/>
        <v>22.148101804798124</v>
      </c>
      <c r="AH39" s="3">
        <f t="shared" si="140"/>
        <v>21.860493748042138</v>
      </c>
      <c r="AI39" s="3">
        <f t="shared" si="141"/>
        <v>21.599031537901027</v>
      </c>
      <c r="AJ39" s="3">
        <f t="shared" si="142"/>
        <v>21.36030488557968</v>
      </c>
      <c r="AK39" s="3">
        <f t="shared" si="143"/>
        <v>21.141471877980578</v>
      </c>
      <c r="AL39" s="3">
        <f t="shared" si="144"/>
        <v>20.940145303596097</v>
      </c>
      <c r="AN39" s="147"/>
      <c r="AO39" s="36">
        <f t="shared" si="147"/>
        <v>0.7</v>
      </c>
      <c r="AP39" s="42"/>
      <c r="AQ39" s="42">
        <f t="shared" si="114"/>
        <v>29.103919467922225</v>
      </c>
      <c r="AR39" s="42">
        <f t="shared" si="115"/>
        <v>24.253359485876786</v>
      </c>
      <c r="AS39" s="42">
        <f t="shared" si="116"/>
        <v>20.522141976352124</v>
      </c>
      <c r="AT39" s="42">
        <f t="shared" si="117"/>
        <v>17.590458973743551</v>
      </c>
      <c r="AU39" s="42">
        <f t="shared" si="118"/>
        <v>15.245103988461089</v>
      </c>
      <c r="AV39" s="42">
        <f t="shared" si="119"/>
        <v>13.339496834507136</v>
      </c>
      <c r="AW39" s="42">
        <f t="shared" si="120"/>
        <v>11.770168685148052</v>
      </c>
      <c r="AX39" s="42">
        <f t="shared" si="121"/>
        <v>10.462391753520556</v>
      </c>
      <c r="AY39" s="42">
        <f t="shared" si="122"/>
        <v>9.361103258023391</v>
      </c>
      <c r="AZ39" s="42">
        <f t="shared" si="123"/>
        <v>8.42500597403005</v>
      </c>
      <c r="BA39" s="42">
        <f t="shared" si="124"/>
        <v>7.6226352525764796</v>
      </c>
      <c r="BB39" s="42">
        <f t="shared" si="125"/>
        <v>6.9296774322719799</v>
      </c>
      <c r="BC39" s="42">
        <f t="shared" si="126"/>
        <v>6.3271043803223748</v>
      </c>
      <c r="BD39" s="42">
        <f t="shared" si="127"/>
        <v>5.7998521215545082</v>
      </c>
      <c r="BE39" s="42">
        <f t="shared" si="128"/>
        <v>5.335869448494627</v>
      </c>
      <c r="BG39" s="84" t="s">
        <v>144</v>
      </c>
    </row>
    <row r="40" spans="1:59" ht="15" customHeight="1">
      <c r="A40" s="147"/>
      <c r="B40" s="36">
        <f t="shared" si="145"/>
        <v>0.79999999999999993</v>
      </c>
      <c r="C40" s="42">
        <f t="shared" si="113"/>
        <v>234.38716491659366</v>
      </c>
      <c r="D40" s="42">
        <f t="shared" si="113"/>
        <v>177.257107113046</v>
      </c>
      <c r="E40" s="33">
        <f t="shared" si="113"/>
        <v>129.64854253858951</v>
      </c>
      <c r="F40" s="42">
        <f t="shared" si="113"/>
        <v>89.364237922716939</v>
      </c>
      <c r="G40" s="42">
        <f t="shared" si="113"/>
        <v>54.834732744951289</v>
      </c>
      <c r="H40" s="42">
        <f t="shared" si="113"/>
        <v>24.909083966207991</v>
      </c>
      <c r="I40" s="42">
        <f t="shared" si="113"/>
        <v>-1.2759192621576305</v>
      </c>
      <c r="J40" s="42">
        <f t="shared" si="113"/>
        <v>-24.380381809930565</v>
      </c>
      <c r="K40" s="48">
        <f t="shared" si="113"/>
        <v>-44.917720304863593</v>
      </c>
      <c r="L40" s="42">
        <f t="shared" si="113"/>
        <v>-63.293264905490219</v>
      </c>
      <c r="M40" s="42">
        <f t="shared" si="113"/>
        <v>-79.831280646705878</v>
      </c>
      <c r="N40" s="42">
        <f t="shared" si="113"/>
        <v>-94.794268469532653</v>
      </c>
      <c r="O40" s="42">
        <f t="shared" si="113"/>
        <v>-108.39700237971897</v>
      </c>
      <c r="P40" s="42">
        <f t="shared" si="113"/>
        <v>-120.81690477036769</v>
      </c>
      <c r="Q40" s="42">
        <f t="shared" si="113"/>
        <v>-132.20182793584158</v>
      </c>
      <c r="R40" s="42">
        <f t="shared" si="113"/>
        <v>-142.67596803785327</v>
      </c>
      <c r="U40" s="147"/>
      <c r="V40" s="36">
        <f t="shared" si="146"/>
        <v>0.79999999999999993</v>
      </c>
      <c r="W40" s="3">
        <f t="shared" si="129"/>
        <v>27.665860962362814</v>
      </c>
      <c r="X40" s="3">
        <f t="shared" si="130"/>
        <v>26.588079830066022</v>
      </c>
      <c r="Y40" s="3">
        <f t="shared" si="131"/>
        <v>25.689925432768945</v>
      </c>
      <c r="Z40" s="3">
        <f t="shared" si="132"/>
        <v>24.929946095937268</v>
      </c>
      <c r="AA40" s="3">
        <f t="shared" si="133"/>
        <v>24.278533326215815</v>
      </c>
      <c r="AB40" s="3">
        <f t="shared" si="134"/>
        <v>23.713974128036934</v>
      </c>
      <c r="AC40" s="3">
        <f t="shared" si="135"/>
        <v>23.219983687388282</v>
      </c>
      <c r="AD40" s="3">
        <f t="shared" si="136"/>
        <v>22.784108864865114</v>
      </c>
      <c r="AE40" s="3">
        <f t="shared" si="137"/>
        <v>22.39666385275703</v>
      </c>
      <c r="AF40" s="3">
        <f t="shared" si="138"/>
        <v>22.050001937336873</v>
      </c>
      <c r="AG40" s="3">
        <f t="shared" si="139"/>
        <v>21.738005730492432</v>
      </c>
      <c r="AH40" s="3">
        <f t="shared" si="140"/>
        <v>21.455723048166249</v>
      </c>
      <c r="AI40" s="3">
        <f t="shared" si="141"/>
        <v>21.199102093808605</v>
      </c>
      <c r="AJ40" s="3">
        <f t="shared" si="142"/>
        <v>20.964795723812571</v>
      </c>
      <c r="AK40" s="3">
        <f t="shared" si="143"/>
        <v>20.750014646177448</v>
      </c>
      <c r="AL40" s="3">
        <f t="shared" si="144"/>
        <v>20.552415851199882</v>
      </c>
      <c r="AN40" s="147"/>
      <c r="AO40" s="36">
        <f t="shared" si="147"/>
        <v>0.79999999999999993</v>
      </c>
      <c r="AP40" s="42"/>
      <c r="AQ40" s="42">
        <f t="shared" si="114"/>
        <v>28.565028901773829</v>
      </c>
      <c r="AR40" s="42">
        <f t="shared" si="115"/>
        <v>23.804282287228247</v>
      </c>
      <c r="AS40" s="42">
        <f t="shared" si="116"/>
        <v>20.142152307936286</v>
      </c>
      <c r="AT40" s="42">
        <f t="shared" si="117"/>
        <v>17.264752588882825</v>
      </c>
      <c r="AU40" s="42">
        <f t="shared" si="118"/>
        <v>14.962824389371649</v>
      </c>
      <c r="AV40" s="42">
        <f t="shared" si="119"/>
        <v>13.09250161418281</v>
      </c>
      <c r="AW40" s="42">
        <f t="shared" si="120"/>
        <v>11.552231273886468</v>
      </c>
      <c r="AX40" s="42">
        <f t="shared" si="121"/>
        <v>10.268669247466514</v>
      </c>
      <c r="AY40" s="42">
        <f t="shared" si="122"/>
        <v>9.1877723003133127</v>
      </c>
      <c r="AZ40" s="42">
        <f t="shared" si="123"/>
        <v>8.2690078706078296</v>
      </c>
      <c r="BA40" s="42">
        <f t="shared" si="124"/>
        <v>7.4814939114133878</v>
      </c>
      <c r="BB40" s="42">
        <f t="shared" si="125"/>
        <v>6.8013669550931581</v>
      </c>
      <c r="BC40" s="42">
        <f t="shared" si="126"/>
        <v>6.2099511953243578</v>
      </c>
      <c r="BD40" s="42">
        <f t="shared" si="127"/>
        <v>5.6924615827369465</v>
      </c>
      <c r="BE40" s="42">
        <f t="shared" si="128"/>
        <v>5.2370700510058441</v>
      </c>
      <c r="BG40" s="84" t="s">
        <v>145</v>
      </c>
    </row>
    <row r="41" spans="1:59" ht="15" customHeight="1">
      <c r="A41" s="147"/>
      <c r="B41" s="36">
        <f t="shared" si="145"/>
        <v>0.89999999999999991</v>
      </c>
      <c r="C41" s="42">
        <f t="shared" si="113"/>
        <v>207.23356731083521</v>
      </c>
      <c r="D41" s="33">
        <f t="shared" si="113"/>
        <v>151.16133435551095</v>
      </c>
      <c r="E41" s="42">
        <f t="shared" si="113"/>
        <v>104.43429387767385</v>
      </c>
      <c r="F41" s="42">
        <f t="shared" si="113"/>
        <v>64.895896758737393</v>
      </c>
      <c r="G41" s="42">
        <f t="shared" si="113"/>
        <v>31.005742738281629</v>
      </c>
      <c r="H41" s="42">
        <f t="shared" si="113"/>
        <v>1.6341997331788509</v>
      </c>
      <c r="I41" s="42">
        <f t="shared" si="113"/>
        <v>-24.065959822158792</v>
      </c>
      <c r="J41" s="42">
        <f t="shared" si="113"/>
        <v>-46.742618241465642</v>
      </c>
      <c r="K41" s="48">
        <f t="shared" si="113"/>
        <v>-66.899685687994932</v>
      </c>
      <c r="L41" s="42">
        <f t="shared" si="113"/>
        <v>-84.934987193734301</v>
      </c>
      <c r="M41" s="42">
        <f t="shared" si="113"/>
        <v>-101.1667836755276</v>
      </c>
      <c r="N41" s="42">
        <f t="shared" si="113"/>
        <v>-115.85271558538693</v>
      </c>
      <c r="O41" s="42">
        <f t="shared" si="113"/>
        <v>-129.20358015590898</v>
      </c>
      <c r="P41" s="42">
        <f t="shared" si="113"/>
        <v>-141.39351461257579</v>
      </c>
      <c r="Q41" s="42">
        <f t="shared" si="113"/>
        <v>-152.56763360451035</v>
      </c>
      <c r="R41" s="42">
        <f t="shared" si="113"/>
        <v>-162.84783366708106</v>
      </c>
      <c r="U41" s="147"/>
      <c r="V41" s="36">
        <f t="shared" si="146"/>
        <v>0.89999999999999991</v>
      </c>
      <c r="W41" s="3">
        <f t="shared" si="129"/>
        <v>27.153597605758449</v>
      </c>
      <c r="X41" s="3">
        <f t="shared" si="130"/>
        <v>26.095772757535059</v>
      </c>
      <c r="Y41" s="3">
        <f t="shared" si="131"/>
        <v>25.214248660915658</v>
      </c>
      <c r="Z41" s="3">
        <f t="shared" si="132"/>
        <v>24.468341163979545</v>
      </c>
      <c r="AA41" s="3">
        <f t="shared" si="133"/>
        <v>23.82899000666966</v>
      </c>
      <c r="AB41" s="3">
        <f t="shared" si="134"/>
        <v>23.274884233029141</v>
      </c>
      <c r="AC41" s="3">
        <f t="shared" si="135"/>
        <v>22.790040560001163</v>
      </c>
      <c r="AD41" s="3">
        <f t="shared" si="136"/>
        <v>22.362236431535077</v>
      </c>
      <c r="AE41" s="3">
        <f t="shared" si="137"/>
        <v>21.981965383131339</v>
      </c>
      <c r="AF41" s="3">
        <f t="shared" si="138"/>
        <v>21.641722288244083</v>
      </c>
      <c r="AG41" s="3">
        <f t="shared" si="139"/>
        <v>21.335503028821719</v>
      </c>
      <c r="AH41" s="3">
        <f t="shared" si="140"/>
        <v>21.058447115854278</v>
      </c>
      <c r="AI41" s="3">
        <f t="shared" si="141"/>
        <v>20.806577776190011</v>
      </c>
      <c r="AJ41" s="3">
        <f t="shared" si="142"/>
        <v>20.5766098422081</v>
      </c>
      <c r="AK41" s="3">
        <f t="shared" si="143"/>
        <v>20.36580566866877</v>
      </c>
      <c r="AL41" s="3">
        <f t="shared" si="144"/>
        <v>20.171865629227796</v>
      </c>
      <c r="AN41" s="147"/>
      <c r="AO41" s="36">
        <f t="shared" si="147"/>
        <v>0.89999999999999991</v>
      </c>
      <c r="AP41" s="42"/>
      <c r="AQ41" s="42">
        <f t="shared" si="114"/>
        <v>28.036116477662134</v>
      </c>
      <c r="AR41" s="42">
        <f t="shared" si="115"/>
        <v>23.363520238918547</v>
      </c>
      <c r="AS41" s="42">
        <f t="shared" si="116"/>
        <v>19.769198559468229</v>
      </c>
      <c r="AT41" s="42">
        <f t="shared" si="117"/>
        <v>16.945077010227884</v>
      </c>
      <c r="AU41" s="42">
        <f t="shared" si="118"/>
        <v>14.68577150255139</v>
      </c>
      <c r="AV41" s="42">
        <f t="shared" si="119"/>
        <v>12.850079777668821</v>
      </c>
      <c r="AW41" s="42">
        <f t="shared" si="120"/>
        <v>11.338329209653425</v>
      </c>
      <c r="AX41" s="42">
        <f t="shared" si="121"/>
        <v>10.078533723264645</v>
      </c>
      <c r="AY41" s="42">
        <f t="shared" si="122"/>
        <v>9.0176507528696845</v>
      </c>
      <c r="AZ41" s="42">
        <f t="shared" si="123"/>
        <v>8.115898240896648</v>
      </c>
      <c r="BA41" s="42">
        <f t="shared" si="124"/>
        <v>7.3429659549296673</v>
      </c>
      <c r="BB41" s="42">
        <f t="shared" si="125"/>
        <v>6.6754322852610244</v>
      </c>
      <c r="BC41" s="42">
        <f t="shared" si="126"/>
        <v>6.0949672283334024</v>
      </c>
      <c r="BD41" s="42">
        <f t="shared" si="127"/>
        <v>5.5870594959672815</v>
      </c>
      <c r="BE41" s="42">
        <f t="shared" si="128"/>
        <v>5.1401000312853569</v>
      </c>
    </row>
    <row r="42" spans="1:59" ht="15" customHeight="1">
      <c r="A42" s="147"/>
      <c r="B42" s="36">
        <f t="shared" si="145"/>
        <v>0.99999999999999989</v>
      </c>
      <c r="C42" s="46">
        <f t="shared" si="113"/>
        <v>180.58274795124626</v>
      </c>
      <c r="D42" s="33">
        <f t="shared" si="113"/>
        <v>125.54875307226804</v>
      </c>
      <c r="E42" s="46">
        <f t="shared" si="113"/>
        <v>79.686914318387949</v>
      </c>
      <c r="F42" s="46">
        <f t="shared" si="113"/>
        <v>40.880613411836329</v>
      </c>
      <c r="G42" s="46">
        <f t="shared" si="113"/>
        <v>7.6179722700869688</v>
      </c>
      <c r="H42" s="46">
        <f t="shared" si="113"/>
        <v>-21.209724829445673</v>
      </c>
      <c r="I42" s="46">
        <f t="shared" si="113"/>
        <v>-46.434018117075105</v>
      </c>
      <c r="J42" s="46">
        <f t="shared" si="113"/>
        <v>-68.690793664337562</v>
      </c>
      <c r="K42" s="46">
        <f t="shared" si="113"/>
        <v>-88.47463119246612</v>
      </c>
      <c r="L42" s="46">
        <f t="shared" si="113"/>
        <v>-106.17598957244205</v>
      </c>
      <c r="M42" s="46">
        <f t="shared" si="113"/>
        <v>-122.1072367758013</v>
      </c>
      <c r="N42" s="46">
        <f t="shared" si="113"/>
        <v>-136.52124276276072</v>
      </c>
      <c r="O42" s="46">
        <f t="shared" si="113"/>
        <v>-149.62490162702341</v>
      </c>
      <c r="P42" s="46">
        <f t="shared" si="113"/>
        <v>-161.58912625488497</v>
      </c>
      <c r="Q42" s="46">
        <f t="shared" si="113"/>
        <v>-172.55634434069202</v>
      </c>
      <c r="R42" s="46">
        <f t="shared" si="113"/>
        <v>-182.64619537354037</v>
      </c>
      <c r="U42" s="147"/>
      <c r="V42" s="36">
        <f t="shared" si="146"/>
        <v>0.99999999999999989</v>
      </c>
      <c r="W42" s="3">
        <f t="shared" si="129"/>
        <v>26.650819359588951</v>
      </c>
      <c r="X42" s="3">
        <f t="shared" si="130"/>
        <v>25.612581283242903</v>
      </c>
      <c r="Y42" s="3">
        <f t="shared" si="131"/>
        <v>24.747379559285903</v>
      </c>
      <c r="Z42" s="3">
        <f t="shared" si="132"/>
        <v>24.015283346901064</v>
      </c>
      <c r="AA42" s="3">
        <f t="shared" si="133"/>
        <v>23.38777046819466</v>
      </c>
      <c r="AB42" s="3">
        <f t="shared" si="134"/>
        <v>22.843924562624522</v>
      </c>
      <c r="AC42" s="3">
        <f t="shared" si="135"/>
        <v>22.368058294916313</v>
      </c>
      <c r="AD42" s="3">
        <f t="shared" si="136"/>
        <v>21.94817542287192</v>
      </c>
      <c r="AE42" s="3">
        <f t="shared" si="137"/>
        <v>21.574945504471188</v>
      </c>
      <c r="AF42" s="3">
        <f t="shared" si="138"/>
        <v>21.241002378707748</v>
      </c>
      <c r="AG42" s="3">
        <f t="shared" si="139"/>
        <v>20.9404531002737</v>
      </c>
      <c r="AH42" s="3">
        <f t="shared" si="140"/>
        <v>20.66852717737379</v>
      </c>
      <c r="AI42" s="3">
        <f t="shared" si="141"/>
        <v>20.421321471114425</v>
      </c>
      <c r="AJ42" s="3">
        <f t="shared" si="142"/>
        <v>20.195611642309188</v>
      </c>
      <c r="AK42" s="3">
        <f t="shared" si="143"/>
        <v>19.988710736181673</v>
      </c>
      <c r="AL42" s="3">
        <f t="shared" si="144"/>
        <v>19.798361706459303</v>
      </c>
      <c r="AN42" s="147"/>
      <c r="AO42" s="36">
        <f t="shared" si="147"/>
        <v>0.99999999999999989</v>
      </c>
      <c r="AP42" s="42"/>
      <c r="AQ42" s="42">
        <f t="shared" si="114"/>
        <v>27.51699743948911</v>
      </c>
      <c r="AR42" s="42">
        <f t="shared" si="115"/>
        <v>22.930919376940047</v>
      </c>
      <c r="AS42" s="42">
        <f t="shared" si="116"/>
        <v>19.40315045327581</v>
      </c>
      <c r="AT42" s="42">
        <f t="shared" si="117"/>
        <v>16.631320570874681</v>
      </c>
      <c r="AU42" s="42">
        <f t="shared" si="118"/>
        <v>14.413848549766321</v>
      </c>
      <c r="AV42" s="42">
        <f t="shared" si="119"/>
        <v>12.612146643814716</v>
      </c>
      <c r="AW42" s="42">
        <f t="shared" si="120"/>
        <v>11.128387773631228</v>
      </c>
      <c r="AX42" s="42">
        <f t="shared" si="121"/>
        <v>9.8919187640642789</v>
      </c>
      <c r="AY42" s="42">
        <f t="shared" si="122"/>
        <v>8.8506791899879644</v>
      </c>
      <c r="AZ42" s="42">
        <f t="shared" si="123"/>
        <v>7.9656236016796242</v>
      </c>
      <c r="BA42" s="42">
        <f t="shared" si="124"/>
        <v>7.207002993479712</v>
      </c>
      <c r="BB42" s="42">
        <f t="shared" si="125"/>
        <v>6.5518294321313419</v>
      </c>
      <c r="BC42" s="42">
        <f t="shared" si="126"/>
        <v>5.9821123139307844</v>
      </c>
      <c r="BD42" s="42">
        <f t="shared" si="127"/>
        <v>5.4836090429035238</v>
      </c>
      <c r="BE42" s="42">
        <f t="shared" si="128"/>
        <v>5.044925516424172</v>
      </c>
    </row>
    <row r="43" spans="1:59">
      <c r="A43" s="147"/>
      <c r="B43" s="36">
        <f t="shared" si="145"/>
        <v>1.0999999999999999</v>
      </c>
      <c r="C43" s="33">
        <f t="shared" si="113"/>
        <v>154.42539735447602</v>
      </c>
      <c r="D43" s="42">
        <f t="shared" si="113"/>
        <v>100.41041645024578</v>
      </c>
      <c r="E43" s="42">
        <f t="shared" si="113"/>
        <v>55.397759274054089</v>
      </c>
      <c r="F43" s="42">
        <f t="shared" si="113"/>
        <v>17.309999026217312</v>
      </c>
      <c r="G43" s="3">
        <f t="shared" si="113"/>
        <v>-15.336748316890054</v>
      </c>
      <c r="H43" s="3">
        <f t="shared" si="113"/>
        <v>-43.630669406361505</v>
      </c>
      <c r="I43" s="3">
        <f t="shared" si="113"/>
        <v>-68.387907605227312</v>
      </c>
      <c r="J43" s="42">
        <f t="shared" si="113"/>
        <v>-90.232574866231857</v>
      </c>
      <c r="K43" s="48">
        <f t="shared" si="113"/>
        <v>-109.65009323182046</v>
      </c>
      <c r="L43" s="42">
        <f t="shared" si="113"/>
        <v>-127.02369180441048</v>
      </c>
      <c r="M43" s="3">
        <f t="shared" si="113"/>
        <v>-142.65995472449009</v>
      </c>
      <c r="N43" s="3">
        <f t="shared" si="113"/>
        <v>-156.80706979129894</v>
      </c>
      <c r="O43" s="3">
        <f t="shared" si="113"/>
        <v>-169.66810023048779</v>
      </c>
      <c r="P43" s="3">
        <f t="shared" si="113"/>
        <v>-181.41079429129513</v>
      </c>
      <c r="Q43" s="3">
        <f t="shared" si="113"/>
        <v>-192.1749424651662</v>
      </c>
      <c r="R43" s="3">
        <f t="shared" si="113"/>
        <v>-202.07796898657932</v>
      </c>
      <c r="U43" s="147"/>
      <c r="V43" s="36">
        <f t="shared" si="146"/>
        <v>1.0999999999999999</v>
      </c>
      <c r="W43" s="3">
        <f t="shared" si="129"/>
        <v>26.157350596770243</v>
      </c>
      <c r="X43" s="3">
        <f t="shared" si="130"/>
        <v>25.138336622022265</v>
      </c>
      <c r="Y43" s="3">
        <f t="shared" si="131"/>
        <v>24.28915504433386</v>
      </c>
      <c r="Z43" s="3">
        <f t="shared" si="132"/>
        <v>23.570614385619017</v>
      </c>
      <c r="AA43" s="3">
        <f t="shared" si="133"/>
        <v>22.954720586977022</v>
      </c>
      <c r="AB43" s="3">
        <f t="shared" si="134"/>
        <v>22.420944576915833</v>
      </c>
      <c r="AC43" s="3">
        <f t="shared" si="135"/>
        <v>21.953889488152207</v>
      </c>
      <c r="AD43" s="3">
        <f t="shared" si="136"/>
        <v>21.541781201894295</v>
      </c>
      <c r="AE43" s="3">
        <f t="shared" si="137"/>
        <v>21.175462039354343</v>
      </c>
      <c r="AF43" s="3">
        <f t="shared" si="138"/>
        <v>20.847702231968427</v>
      </c>
      <c r="AG43" s="3">
        <f t="shared" si="139"/>
        <v>20.552717948688795</v>
      </c>
      <c r="AH43" s="3">
        <f t="shared" si="140"/>
        <v>20.285827028538222</v>
      </c>
      <c r="AI43" s="3">
        <f t="shared" si="141"/>
        <v>20.04319860346439</v>
      </c>
      <c r="AJ43" s="3">
        <f t="shared" si="142"/>
        <v>19.821668036410159</v>
      </c>
      <c r="AK43" s="3">
        <f t="shared" si="143"/>
        <v>19.618598124474175</v>
      </c>
      <c r="AL43" s="3">
        <f t="shared" si="144"/>
        <v>19.431773613038956</v>
      </c>
      <c r="AN43" s="147"/>
      <c r="AO43" s="36">
        <f t="shared" si="147"/>
        <v>1.0999999999999999</v>
      </c>
      <c r="AP43" s="42"/>
      <c r="AQ43" s="42">
        <f t="shared" si="114"/>
        <v>27.007490452115121</v>
      </c>
      <c r="AR43" s="42">
        <f t="shared" si="115"/>
        <v>22.506328588095844</v>
      </c>
      <c r="AS43" s="42">
        <f t="shared" si="116"/>
        <v>19.043880123918388</v>
      </c>
      <c r="AT43" s="42">
        <f t="shared" si="117"/>
        <v>16.323373671553682</v>
      </c>
      <c r="AU43" s="42">
        <f t="shared" si="118"/>
        <v>14.146960544735727</v>
      </c>
      <c r="AV43" s="42">
        <f t="shared" si="119"/>
        <v>12.378619099432903</v>
      </c>
      <c r="AW43" s="42">
        <f t="shared" si="120"/>
        <v>10.922333630502273</v>
      </c>
      <c r="AX43" s="42">
        <f t="shared" si="121"/>
        <v>9.7087591827943029</v>
      </c>
      <c r="AY43" s="42">
        <f t="shared" si="122"/>
        <v>8.6867992862950061</v>
      </c>
      <c r="AZ43" s="42">
        <f t="shared" si="123"/>
        <v>7.8181314600398082</v>
      </c>
      <c r="BA43" s="42">
        <f t="shared" si="124"/>
        <v>7.0735575334044256</v>
      </c>
      <c r="BB43" s="42">
        <f t="shared" si="125"/>
        <v>6.430515219594426</v>
      </c>
      <c r="BC43" s="42">
        <f t="shared" si="126"/>
        <v>5.871347030403669</v>
      </c>
      <c r="BD43" s="42">
        <f t="shared" si="127"/>
        <v>5.3820740869355319</v>
      </c>
      <c r="BE43" s="42">
        <f t="shared" si="128"/>
        <v>4.9515132607065624</v>
      </c>
    </row>
    <row r="44" spans="1:59">
      <c r="A44" s="147"/>
      <c r="B44" s="36">
        <f t="shared" si="145"/>
        <v>1.2</v>
      </c>
      <c r="C44" s="33">
        <f t="shared" si="113"/>
        <v>128.75237841233331</v>
      </c>
      <c r="D44" s="42">
        <f t="shared" si="113"/>
        <v>75.737543336298316</v>
      </c>
      <c r="E44" s="42">
        <f t="shared" si="113"/>
        <v>31.558344221872737</v>
      </c>
      <c r="F44" s="42">
        <f t="shared" si="113"/>
        <v>-5.8241799251731186</v>
      </c>
      <c r="G44" s="3">
        <f t="shared" si="113"/>
        <v>-37.866437409860403</v>
      </c>
      <c r="H44" s="3">
        <f t="shared" si="113"/>
        <v>-65.636465929766729</v>
      </c>
      <c r="I44" s="3">
        <f t="shared" si="113"/>
        <v>-89.9352970702992</v>
      </c>
      <c r="J44" s="42">
        <f t="shared" si="113"/>
        <v>-111.375486675963</v>
      </c>
      <c r="K44" s="48">
        <f t="shared" si="113"/>
        <v>-130.43346867474853</v>
      </c>
      <c r="L44" s="42">
        <f t="shared" si="113"/>
        <v>-147.48537626749822</v>
      </c>
      <c r="M44" s="3">
        <f t="shared" si="113"/>
        <v>-162.83211685754495</v>
      </c>
      <c r="N44" s="3">
        <f t="shared" si="113"/>
        <v>-176.71728277842783</v>
      </c>
      <c r="O44" s="3">
        <f t="shared" si="113"/>
        <v>-189.34017732041326</v>
      </c>
      <c r="P44" s="3">
        <f t="shared" si="113"/>
        <v>-200.86544269236271</v>
      </c>
      <c r="Q44" s="3">
        <f t="shared" si="113"/>
        <v>-211.43028101348648</v>
      </c>
      <c r="R44" s="3">
        <f t="shared" si="113"/>
        <v>-221.14994228148095</v>
      </c>
      <c r="U44" s="147"/>
      <c r="V44" s="36">
        <f t="shared" si="146"/>
        <v>1.2</v>
      </c>
      <c r="W44" s="3">
        <f t="shared" si="129"/>
        <v>25.673018942142704</v>
      </c>
      <c r="X44" s="3">
        <f t="shared" si="130"/>
        <v>24.67287311394746</v>
      </c>
      <c r="Y44" s="3">
        <f t="shared" si="131"/>
        <v>23.839415052181351</v>
      </c>
      <c r="Z44" s="3">
        <f t="shared" si="132"/>
        <v>23.134178951390432</v>
      </c>
      <c r="AA44" s="3">
        <f t="shared" si="133"/>
        <v>22.529689092970351</v>
      </c>
      <c r="AB44" s="3">
        <f t="shared" si="134"/>
        <v>22.005796523405223</v>
      </c>
      <c r="AC44" s="3">
        <f t="shared" si="135"/>
        <v>21.547389465071888</v>
      </c>
      <c r="AD44" s="3">
        <f t="shared" si="136"/>
        <v>21.142911809731146</v>
      </c>
      <c r="AE44" s="3">
        <f t="shared" si="137"/>
        <v>20.783375442928062</v>
      </c>
      <c r="AF44" s="3">
        <f t="shared" si="138"/>
        <v>20.461684463087749</v>
      </c>
      <c r="AG44" s="3">
        <f t="shared" si="139"/>
        <v>20.172162133054854</v>
      </c>
      <c r="AH44" s="3">
        <f t="shared" si="140"/>
        <v>19.910212987128887</v>
      </c>
      <c r="AI44" s="3">
        <f t="shared" si="141"/>
        <v>19.672077089925466</v>
      </c>
      <c r="AJ44" s="3">
        <f t="shared" si="142"/>
        <v>19.454648401067573</v>
      </c>
      <c r="AK44" s="3">
        <f t="shared" si="143"/>
        <v>19.255338548320282</v>
      </c>
      <c r="AL44" s="3">
        <f t="shared" si="144"/>
        <v>19.071973294901625</v>
      </c>
      <c r="AN44" s="147"/>
      <c r="AO44" s="36">
        <f t="shared" si="147"/>
        <v>1.2</v>
      </c>
      <c r="AP44" s="42"/>
      <c r="AQ44" s="42">
        <f t="shared" si="114"/>
        <v>26.507417538017499</v>
      </c>
      <c r="AR44" s="42">
        <f t="shared" si="115"/>
        <v>22.089599557212789</v>
      </c>
      <c r="AS44" s="42">
        <f t="shared" si="116"/>
        <v>18.691262073522928</v>
      </c>
      <c r="AT44" s="42">
        <f t="shared" si="117"/>
        <v>16.021128742343642</v>
      </c>
      <c r="AU44" s="42">
        <f t="shared" si="118"/>
        <v>13.885014259953163</v>
      </c>
      <c r="AV44" s="42">
        <f t="shared" si="119"/>
        <v>12.149415570266235</v>
      </c>
      <c r="AW44" s="42">
        <f t="shared" si="120"/>
        <v>10.720094802831902</v>
      </c>
      <c r="AX44" s="42">
        <f t="shared" si="121"/>
        <v>9.5289909993927608</v>
      </c>
      <c r="AY44" s="42">
        <f t="shared" si="122"/>
        <v>8.52595379637485</v>
      </c>
      <c r="AZ44" s="42">
        <f t="shared" si="123"/>
        <v>7.6733702950233607</v>
      </c>
      <c r="BA44" s="42">
        <f t="shared" si="124"/>
        <v>6.9425829604414417</v>
      </c>
      <c r="BB44" s="42">
        <f t="shared" si="125"/>
        <v>6.3114472709927156</v>
      </c>
      <c r="BC44" s="42">
        <f t="shared" si="126"/>
        <v>5.7626326859747223</v>
      </c>
      <c r="BD44" s="42">
        <f t="shared" si="127"/>
        <v>5.2824191605618864</v>
      </c>
      <c r="BE44" s="42">
        <f t="shared" si="128"/>
        <v>4.8598306339972339</v>
      </c>
    </row>
    <row r="45" spans="1:59" ht="15" customHeight="1">
      <c r="A45" s="147"/>
      <c r="B45" s="36">
        <f t="shared" si="145"/>
        <v>1.3</v>
      </c>
      <c r="C45" s="42">
        <f t="shared" si="113"/>
        <v>103.55472320007308</v>
      </c>
      <c r="D45" s="42">
        <f t="shared" si="113"/>
        <v>51.521515169834551</v>
      </c>
      <c r="E45" s="42">
        <f t="shared" si="113"/>
        <v>8.1603417391661033</v>
      </c>
      <c r="F45" s="42">
        <f t="shared" si="113"/>
        <v>-28.530004516724428</v>
      </c>
      <c r="G45" s="3">
        <f t="shared" si="113"/>
        <v>-59.978964926918515</v>
      </c>
      <c r="H45" s="3">
        <f t="shared" si="113"/>
        <v>-87.234801315158961</v>
      </c>
      <c r="I45" s="3">
        <f t="shared" si="113"/>
        <v>-111.0837133001457</v>
      </c>
      <c r="J45" s="42">
        <f t="shared" si="113"/>
        <v>-132.12691459199638</v>
      </c>
      <c r="K45" s="48">
        <f t="shared" si="113"/>
        <v>-150.83201742891166</v>
      </c>
      <c r="L45" s="42">
        <f t="shared" si="113"/>
        <v>-167.56819049845748</v>
      </c>
      <c r="M45" s="3">
        <f t="shared" si="113"/>
        <v>-182.63076957774229</v>
      </c>
      <c r="N45" s="3">
        <f t="shared" si="113"/>
        <v>-196.25883662462567</v>
      </c>
      <c r="O45" s="3">
        <f t="shared" si="113"/>
        <v>-208.64800461326286</v>
      </c>
      <c r="P45" s="3">
        <f t="shared" si="113"/>
        <v>-219.95986722383665</v>
      </c>
      <c r="Q45" s="3">
        <f t="shared" si="113"/>
        <v>-230.32908612983624</v>
      </c>
      <c r="R45" s="3">
        <f t="shared" si="113"/>
        <v>-239.86877735052326</v>
      </c>
      <c r="U45" s="147"/>
      <c r="V45" s="36">
        <f t="shared" si="146"/>
        <v>1.3</v>
      </c>
      <c r="W45" s="3">
        <f t="shared" si="129"/>
        <v>25.19765521226023</v>
      </c>
      <c r="X45" s="3">
        <f t="shared" si="130"/>
        <v>24.216028166463765</v>
      </c>
      <c r="Y45" s="3">
        <f t="shared" si="131"/>
        <v>23.398002482706634</v>
      </c>
      <c r="Z45" s="3">
        <f t="shared" si="132"/>
        <v>22.705824591551309</v>
      </c>
      <c r="AA45" s="3">
        <f t="shared" si="133"/>
        <v>22.112527517058112</v>
      </c>
      <c r="AB45" s="3">
        <f t="shared" si="134"/>
        <v>21.598335385392232</v>
      </c>
      <c r="AC45" s="3">
        <f t="shared" si="135"/>
        <v>21.148416229846504</v>
      </c>
      <c r="AD45" s="3">
        <f t="shared" si="136"/>
        <v>20.751427916033379</v>
      </c>
      <c r="AE45" s="3">
        <f t="shared" si="137"/>
        <v>20.39854875416313</v>
      </c>
      <c r="AF45" s="3">
        <f t="shared" si="138"/>
        <v>20.082814230959258</v>
      </c>
      <c r="AG45" s="3">
        <f t="shared" si="139"/>
        <v>19.798652720197339</v>
      </c>
      <c r="AH45" s="3">
        <f t="shared" si="140"/>
        <v>19.541553846197843</v>
      </c>
      <c r="AI45" s="3">
        <f t="shared" si="141"/>
        <v>19.307827292849595</v>
      </c>
      <c r="AJ45" s="3">
        <f t="shared" si="142"/>
        <v>19.094424531473948</v>
      </c>
      <c r="AK45" s="3">
        <f t="shared" si="143"/>
        <v>18.898805116349763</v>
      </c>
      <c r="AL45" s="3">
        <f t="shared" si="144"/>
        <v>18.718835069042314</v>
      </c>
      <c r="AN45" s="147"/>
      <c r="AO45" s="36">
        <f t="shared" si="147"/>
        <v>1.3</v>
      </c>
      <c r="AP45" s="42"/>
      <c r="AQ45" s="42">
        <f t="shared" si="114"/>
        <v>26.016604015119267</v>
      </c>
      <c r="AR45" s="42">
        <f t="shared" si="115"/>
        <v>21.680586715334222</v>
      </c>
      <c r="AS45" s="42">
        <f t="shared" si="116"/>
        <v>18.345173127945266</v>
      </c>
      <c r="AT45" s="42">
        <f t="shared" si="117"/>
        <v>15.724480205097043</v>
      </c>
      <c r="AU45" s="42">
        <f t="shared" si="118"/>
        <v>13.627918194120223</v>
      </c>
      <c r="AV45" s="42">
        <f t="shared" si="119"/>
        <v>11.924455992493371</v>
      </c>
      <c r="AW45" s="42">
        <f t="shared" si="120"/>
        <v>10.521600645925339</v>
      </c>
      <c r="AX45" s="42">
        <f t="shared" si="121"/>
        <v>9.3525514184576366</v>
      </c>
      <c r="AY45" s="42">
        <f t="shared" si="122"/>
        <v>8.3680865347729139</v>
      </c>
      <c r="AZ45" s="42">
        <f t="shared" si="123"/>
        <v>7.5312895396424011</v>
      </c>
      <c r="BA45" s="42">
        <f t="shared" si="124"/>
        <v>6.8140335234416938</v>
      </c>
      <c r="BB45" s="42">
        <f t="shared" si="125"/>
        <v>6.1945839943185916</v>
      </c>
      <c r="BC45" s="42">
        <f t="shared" si="126"/>
        <v>5.6559313052868987</v>
      </c>
      <c r="BD45" s="42">
        <f t="shared" si="127"/>
        <v>5.1846094529997941</v>
      </c>
      <c r="BE45" s="42">
        <f t="shared" si="128"/>
        <v>4.7698456103435092</v>
      </c>
    </row>
    <row r="46" spans="1:59">
      <c r="A46" s="148"/>
      <c r="B46" s="36">
        <f t="shared" si="145"/>
        <v>1.4000000000000001</v>
      </c>
      <c r="C46" s="42">
        <f t="shared" si="113"/>
        <v>78.823629843782413</v>
      </c>
      <c r="D46" s="42">
        <f t="shared" si="113"/>
        <v>27.753872972239325</v>
      </c>
      <c r="E46" s="3">
        <f t="shared" si="113"/>
        <v>-14.804421405500616</v>
      </c>
      <c r="F46" s="3">
        <f t="shared" si="113"/>
        <v>-50.815406192987425</v>
      </c>
      <c r="G46" s="3">
        <f t="shared" si="113"/>
        <v>-81.682055066108333</v>
      </c>
      <c r="H46" s="3">
        <f t="shared" si="113"/>
        <v>-108.43322014647535</v>
      </c>
      <c r="I46" s="3">
        <f t="shared" si="113"/>
        <v>-131.84054371599885</v>
      </c>
      <c r="J46" s="42">
        <f t="shared" si="113"/>
        <v>-152.49410736230016</v>
      </c>
      <c r="K46" s="48">
        <f t="shared" si="113"/>
        <v>-170.85286497692431</v>
      </c>
      <c r="L46" s="42">
        <f t="shared" si="113"/>
        <v>-187.27914968966181</v>
      </c>
      <c r="M46" s="3">
        <f t="shared" si="113"/>
        <v>-202.06282881608445</v>
      </c>
      <c r="N46" s="3">
        <f t="shared" si="113"/>
        <v>-215.4385574528616</v>
      </c>
      <c r="O46" s="3">
        <f t="shared" si="113"/>
        <v>-227.59832658823203</v>
      </c>
      <c r="P46" s="3">
        <f t="shared" si="113"/>
        <v>-238.70073782050878</v>
      </c>
      <c r="Q46" s="3">
        <f t="shared" si="113"/>
        <v>-248.87795941656074</v>
      </c>
      <c r="R46" s="3">
        <f t="shared" si="113"/>
        <v>-258.24101293013518</v>
      </c>
      <c r="U46" s="148"/>
      <c r="V46" s="36">
        <f t="shared" si="146"/>
        <v>1.4000000000000001</v>
      </c>
      <c r="W46" s="3">
        <f t="shared" si="129"/>
        <v>24.731093356290671</v>
      </c>
      <c r="X46" s="3">
        <f t="shared" si="130"/>
        <v>23.767642197595226</v>
      </c>
      <c r="Y46" s="3">
        <f t="shared" si="131"/>
        <v>22.964763144666719</v>
      </c>
      <c r="Z46" s="3">
        <f t="shared" si="132"/>
        <v>22.285401676262996</v>
      </c>
      <c r="AA46" s="3">
        <f t="shared" si="133"/>
        <v>21.703090139189818</v>
      </c>
      <c r="AB46" s="3">
        <f t="shared" si="134"/>
        <v>21.198418831316388</v>
      </c>
      <c r="AC46" s="3">
        <f t="shared" si="135"/>
        <v>20.756830415853145</v>
      </c>
      <c r="AD46" s="3">
        <f t="shared" si="136"/>
        <v>20.367192770303774</v>
      </c>
      <c r="AE46" s="3">
        <f t="shared" si="137"/>
        <v>20.020847548012654</v>
      </c>
      <c r="AF46" s="3">
        <f t="shared" si="138"/>
        <v>19.710959191204324</v>
      </c>
      <c r="AG46" s="3">
        <f t="shared" si="139"/>
        <v>19.432059238342163</v>
      </c>
      <c r="AH46" s="3">
        <f t="shared" si="140"/>
        <v>19.179720828235929</v>
      </c>
      <c r="AI46" s="3">
        <f t="shared" si="141"/>
        <v>18.950321974969171</v>
      </c>
      <c r="AJ46" s="3">
        <f t="shared" si="142"/>
        <v>18.740870596672124</v>
      </c>
      <c r="AK46" s="3">
        <f t="shared" si="143"/>
        <v>18.548873286724501</v>
      </c>
      <c r="AL46" s="3">
        <f t="shared" si="144"/>
        <v>18.372235579611925</v>
      </c>
      <c r="AN46" s="148"/>
      <c r="AO46" s="36">
        <f t="shared" si="147"/>
        <v>1.4000000000000001</v>
      </c>
      <c r="AP46" s="42"/>
      <c r="AQ46" s="42">
        <f t="shared" si="114"/>
        <v>25.534878435771546</v>
      </c>
      <c r="AR46" s="42">
        <f t="shared" si="115"/>
        <v>21.27914718886997</v>
      </c>
      <c r="AS46" s="42">
        <f t="shared" si="116"/>
        <v>18.005492393743403</v>
      </c>
      <c r="AT46" s="42">
        <f t="shared" si="117"/>
        <v>15.433324436560454</v>
      </c>
      <c r="AU46" s="42">
        <f t="shared" si="118"/>
        <v>13.375582540183508</v>
      </c>
      <c r="AV46" s="42">
        <f t="shared" si="119"/>
        <v>11.703661784761749</v>
      </c>
      <c r="AW46" s="42">
        <f t="shared" si="120"/>
        <v>10.326781823150654</v>
      </c>
      <c r="AX46" s="42">
        <f t="shared" si="121"/>
        <v>9.1793788073120766</v>
      </c>
      <c r="AY46" s="42">
        <f t="shared" si="122"/>
        <v>8.2131423563687491</v>
      </c>
      <c r="AZ46" s="42">
        <f t="shared" si="123"/>
        <v>7.3918395632113203</v>
      </c>
      <c r="BA46" s="42">
        <f t="shared" si="124"/>
        <v>6.6878643183885771</v>
      </c>
      <c r="BB46" s="42">
        <f t="shared" si="125"/>
        <v>6.0798845676852125</v>
      </c>
      <c r="BC46" s="42">
        <f t="shared" si="126"/>
        <v>5.5512056161383754</v>
      </c>
      <c r="BD46" s="42">
        <f t="shared" si="127"/>
        <v>5.0886107980259823</v>
      </c>
      <c r="BE46" s="42">
        <f t="shared" si="128"/>
        <v>4.6815267567872212</v>
      </c>
    </row>
    <row r="47" spans="1:59">
      <c r="A47" s="138"/>
      <c r="B47" s="138"/>
      <c r="C47" s="161" t="s">
        <v>103</v>
      </c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U47" s="138"/>
      <c r="V47" s="138"/>
      <c r="W47" s="161" t="s">
        <v>106</v>
      </c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N47" s="138"/>
      <c r="AO47" s="138"/>
      <c r="AP47" s="161" t="s">
        <v>108</v>
      </c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</row>
    <row r="48" spans="1:59">
      <c r="BG48" t="s">
        <v>124</v>
      </c>
    </row>
    <row r="49" spans="1:70">
      <c r="A49" s="138"/>
      <c r="B49" s="138"/>
      <c r="C49" s="139" t="s">
        <v>64</v>
      </c>
      <c r="D49" s="140"/>
      <c r="E49" s="141"/>
      <c r="F49" s="49">
        <v>2</v>
      </c>
      <c r="G49" s="142" t="s">
        <v>76</v>
      </c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4"/>
      <c r="U49" s="138"/>
      <c r="V49" s="138"/>
      <c r="W49" s="139" t="s">
        <v>64</v>
      </c>
      <c r="X49" s="140"/>
      <c r="Y49" s="141"/>
      <c r="Z49" s="63">
        <v>2</v>
      </c>
      <c r="AA49" s="142" t="s">
        <v>76</v>
      </c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4"/>
      <c r="AN49" s="138"/>
      <c r="AO49" s="138"/>
      <c r="AP49" s="139" t="s">
        <v>64</v>
      </c>
      <c r="AQ49" s="140"/>
      <c r="AR49" s="141"/>
      <c r="AS49" s="63">
        <v>2</v>
      </c>
      <c r="AT49" s="142" t="s">
        <v>76</v>
      </c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4"/>
      <c r="BG49" t="s">
        <v>125</v>
      </c>
    </row>
    <row r="50" spans="1:70">
      <c r="A50" s="138"/>
      <c r="B50" s="138"/>
      <c r="C50" s="145" t="s">
        <v>63</v>
      </c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U50" s="138"/>
      <c r="V50" s="138"/>
      <c r="W50" s="145" t="s">
        <v>5</v>
      </c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N50" s="138"/>
      <c r="AO50" s="138"/>
      <c r="AP50" s="145" t="s">
        <v>5</v>
      </c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</row>
    <row r="51" spans="1:70">
      <c r="A51" s="138"/>
      <c r="B51" s="138"/>
      <c r="C51" s="35">
        <v>2</v>
      </c>
      <c r="D51" s="35">
        <f>C51+0.2</f>
        <v>2.2000000000000002</v>
      </c>
      <c r="E51" s="35">
        <f t="shared" ref="E51:R51" si="148">D51+0.2</f>
        <v>2.4000000000000004</v>
      </c>
      <c r="F51" s="35">
        <f t="shared" si="148"/>
        <v>2.6000000000000005</v>
      </c>
      <c r="G51" s="35">
        <f t="shared" si="148"/>
        <v>2.8000000000000007</v>
      </c>
      <c r="H51" s="35">
        <f t="shared" si="148"/>
        <v>3.0000000000000009</v>
      </c>
      <c r="I51" s="35">
        <f t="shared" si="148"/>
        <v>3.2000000000000011</v>
      </c>
      <c r="J51" s="35">
        <f t="shared" si="148"/>
        <v>3.4000000000000012</v>
      </c>
      <c r="K51" s="35">
        <f t="shared" si="148"/>
        <v>3.6000000000000014</v>
      </c>
      <c r="L51" s="35">
        <f t="shared" si="148"/>
        <v>3.8000000000000016</v>
      </c>
      <c r="M51" s="35">
        <f t="shared" si="148"/>
        <v>4.0000000000000018</v>
      </c>
      <c r="N51" s="35">
        <f t="shared" si="148"/>
        <v>4.200000000000002</v>
      </c>
      <c r="O51" s="35">
        <f t="shared" si="148"/>
        <v>4.4000000000000021</v>
      </c>
      <c r="P51" s="35">
        <f t="shared" si="148"/>
        <v>4.6000000000000023</v>
      </c>
      <c r="Q51" s="35">
        <f t="shared" si="148"/>
        <v>4.8000000000000025</v>
      </c>
      <c r="R51" s="35">
        <f t="shared" si="148"/>
        <v>5.0000000000000027</v>
      </c>
      <c r="U51" s="138"/>
      <c r="V51" s="138"/>
      <c r="W51" s="35">
        <v>2</v>
      </c>
      <c r="X51" s="35">
        <f>W51+0.2</f>
        <v>2.2000000000000002</v>
      </c>
      <c r="Y51" s="35">
        <f t="shared" ref="Y51" si="149">X51+0.2</f>
        <v>2.4000000000000004</v>
      </c>
      <c r="Z51" s="35">
        <f t="shared" ref="Z51" si="150">Y51+0.2</f>
        <v>2.6000000000000005</v>
      </c>
      <c r="AA51" s="35">
        <f t="shared" ref="AA51" si="151">Z51+0.2</f>
        <v>2.8000000000000007</v>
      </c>
      <c r="AB51" s="35">
        <f t="shared" ref="AB51" si="152">AA51+0.2</f>
        <v>3.0000000000000009</v>
      </c>
      <c r="AC51" s="35">
        <f t="shared" ref="AC51" si="153">AB51+0.2</f>
        <v>3.2000000000000011</v>
      </c>
      <c r="AD51" s="35">
        <f t="shared" ref="AD51" si="154">AC51+0.2</f>
        <v>3.4000000000000012</v>
      </c>
      <c r="AE51" s="35">
        <f t="shared" ref="AE51" si="155">AD51+0.2</f>
        <v>3.6000000000000014</v>
      </c>
      <c r="AF51" s="35">
        <f t="shared" ref="AF51" si="156">AE51+0.2</f>
        <v>3.8000000000000016</v>
      </c>
      <c r="AG51" s="35">
        <f t="shared" ref="AG51" si="157">AF51+0.2</f>
        <v>4.0000000000000018</v>
      </c>
      <c r="AH51" s="35">
        <f t="shared" ref="AH51" si="158">AG51+0.2</f>
        <v>4.200000000000002</v>
      </c>
      <c r="AI51" s="35">
        <f t="shared" ref="AI51" si="159">AH51+0.2</f>
        <v>4.4000000000000021</v>
      </c>
      <c r="AJ51" s="35">
        <f t="shared" ref="AJ51" si="160">AI51+0.2</f>
        <v>4.6000000000000023</v>
      </c>
      <c r="AK51" s="35">
        <f t="shared" ref="AK51" si="161">AJ51+0.2</f>
        <v>4.8000000000000025</v>
      </c>
      <c r="AL51" s="35">
        <f t="shared" ref="AL51" si="162">AK51+0.2</f>
        <v>5.0000000000000027</v>
      </c>
      <c r="AN51" s="138"/>
      <c r="AO51" s="138"/>
      <c r="AP51" s="35">
        <v>2</v>
      </c>
      <c r="AQ51" s="35">
        <f>AP51+0.2</f>
        <v>2.2000000000000002</v>
      </c>
      <c r="AR51" s="35">
        <f t="shared" ref="AR51" si="163">AQ51+0.2</f>
        <v>2.4000000000000004</v>
      </c>
      <c r="AS51" s="35">
        <f t="shared" ref="AS51" si="164">AR51+0.2</f>
        <v>2.6000000000000005</v>
      </c>
      <c r="AT51" s="35">
        <f t="shared" ref="AT51" si="165">AS51+0.2</f>
        <v>2.8000000000000007</v>
      </c>
      <c r="AU51" s="35">
        <f t="shared" ref="AU51" si="166">AT51+0.2</f>
        <v>3.0000000000000009</v>
      </c>
      <c r="AV51" s="35">
        <f t="shared" ref="AV51" si="167">AU51+0.2</f>
        <v>3.2000000000000011</v>
      </c>
      <c r="AW51" s="35">
        <f t="shared" ref="AW51" si="168">AV51+0.2</f>
        <v>3.4000000000000012</v>
      </c>
      <c r="AX51" s="35">
        <f t="shared" ref="AX51" si="169">AW51+0.2</f>
        <v>3.6000000000000014</v>
      </c>
      <c r="AY51" s="35">
        <f t="shared" ref="AY51" si="170">AX51+0.2</f>
        <v>3.8000000000000016</v>
      </c>
      <c r="AZ51" s="35">
        <f t="shared" ref="AZ51" si="171">AY51+0.2</f>
        <v>4.0000000000000018</v>
      </c>
      <c r="BA51" s="35">
        <f t="shared" ref="BA51" si="172">AZ51+0.2</f>
        <v>4.200000000000002</v>
      </c>
      <c r="BB51" s="35">
        <f t="shared" ref="BB51" si="173">BA51+0.2</f>
        <v>4.4000000000000021</v>
      </c>
      <c r="BC51" s="35">
        <f t="shared" ref="BC51" si="174">BB51+0.2</f>
        <v>4.6000000000000023</v>
      </c>
      <c r="BD51" s="35">
        <f t="shared" ref="BD51" si="175">BC51+0.2</f>
        <v>4.8000000000000025</v>
      </c>
      <c r="BE51" s="35">
        <f t="shared" ref="BE51" si="176">BD51+0.2</f>
        <v>5.0000000000000027</v>
      </c>
      <c r="BH51" s="6"/>
      <c r="BI51" s="145" t="s">
        <v>5</v>
      </c>
      <c r="BJ51" s="145"/>
      <c r="BK51" s="145"/>
      <c r="BL51" s="145"/>
      <c r="BM51" s="85"/>
      <c r="BO51" s="145" t="s">
        <v>5</v>
      </c>
      <c r="BP51" s="145"/>
      <c r="BQ51" s="145"/>
      <c r="BR51" s="145"/>
    </row>
    <row r="52" spans="1:70" ht="15" customHeight="1">
      <c r="A52" s="146" t="s">
        <v>75</v>
      </c>
      <c r="B52" s="36">
        <v>0</v>
      </c>
      <c r="C52" s="42">
        <f t="shared" ref="C52:R66" si="177">(278*POWER(2.718,((5.35*LN(1+$F$49/C$31)-$B52)/5.35))-$B$4)/$B$3</f>
        <v>714.1503361444519</v>
      </c>
      <c r="D52" s="42">
        <f t="shared" si="177"/>
        <v>625.69337098307972</v>
      </c>
      <c r="E52" s="42">
        <f t="shared" si="177"/>
        <v>551.97890049995783</v>
      </c>
      <c r="F52" s="42">
        <f t="shared" si="177"/>
        <v>489.60487156307886</v>
      </c>
      <c r="G52" s="42">
        <f t="shared" si="177"/>
        <v>436.14123197562583</v>
      </c>
      <c r="H52" s="42">
        <f t="shared" si="177"/>
        <v>389.80593413316245</v>
      </c>
      <c r="I52" s="47">
        <f t="shared" si="177"/>
        <v>349.26243604189824</v>
      </c>
      <c r="J52" s="42">
        <f t="shared" si="177"/>
        <v>313.48867182429018</v>
      </c>
      <c r="K52" s="48">
        <f t="shared" si="177"/>
        <v>281.68969827298037</v>
      </c>
      <c r="L52" s="70">
        <f t="shared" si="177"/>
        <v>253.23792642194817</v>
      </c>
      <c r="M52" s="70">
        <f t="shared" si="177"/>
        <v>227.63128346515964</v>
      </c>
      <c r="N52" s="70">
        <f t="shared" si="177"/>
        <v>204.46332829331254</v>
      </c>
      <c r="O52" s="70">
        <f t="shared" si="177"/>
        <v>183.40151725826232</v>
      </c>
      <c r="P52" s="70">
        <f t="shared" si="177"/>
        <v>164.17113968273969</v>
      </c>
      <c r="Q52" s="70">
        <f t="shared" si="177"/>
        <v>146.54326945397858</v>
      </c>
      <c r="R52" s="70">
        <f t="shared" si="177"/>
        <v>130.32560820739437</v>
      </c>
      <c r="S52" s="11">
        <f t="shared" ref="S52" si="178">1/((G52-H52)/2)/10</f>
        <v>4.3163637510216374E-3</v>
      </c>
      <c r="T52" s="11" t="s">
        <v>169</v>
      </c>
      <c r="U52" s="146" t="s">
        <v>75</v>
      </c>
      <c r="V52" s="36">
        <v>0</v>
      </c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N52" s="146" t="s">
        <v>75</v>
      </c>
      <c r="AO52" s="36">
        <v>0</v>
      </c>
      <c r="AP52" s="42"/>
      <c r="AQ52" s="42">
        <f t="shared" ref="AQ52:AQ66" si="179">(C52-D52)/2</f>
        <v>44.228482580686091</v>
      </c>
      <c r="AR52" s="42">
        <f t="shared" ref="AR52:AR66" si="180">(D52-E52)/2</f>
        <v>36.857235241560943</v>
      </c>
      <c r="AS52" s="42">
        <f t="shared" ref="AS52:AS66" si="181">(E52-F52)/2</f>
        <v>31.187014468439486</v>
      </c>
      <c r="AT52" s="42">
        <f t="shared" ref="AT52:AT66" si="182">(F52-G52)/2</f>
        <v>26.731819793726515</v>
      </c>
      <c r="AU52" s="42">
        <f t="shared" ref="AU52:AU66" si="183">(G52-H52)/2</f>
        <v>23.167648921231688</v>
      </c>
      <c r="AV52" s="42">
        <f t="shared" ref="AV52:AV66" si="184">(H52-I52)/2</f>
        <v>20.271749045632106</v>
      </c>
      <c r="AW52" s="42">
        <f t="shared" ref="AW52:AW66" si="185">(I52-J52)/2</f>
        <v>17.886882108804031</v>
      </c>
      <c r="AX52" s="42">
        <f t="shared" ref="AX52:AX66" si="186">(J52-K52)/2</f>
        <v>15.899486775654907</v>
      </c>
      <c r="AY52" s="42">
        <f t="shared" ref="AY52:AY66" si="187">(K52-L52)/2</f>
        <v>14.225885925516096</v>
      </c>
      <c r="AZ52" s="42">
        <f t="shared" ref="AZ52:AZ66" si="188">(L52-M52)/2</f>
        <v>12.803321478394267</v>
      </c>
      <c r="BA52" s="42">
        <f t="shared" ref="BA52:BA66" si="189">(M52-N52)/2</f>
        <v>11.583977585923549</v>
      </c>
      <c r="BB52" s="42">
        <f t="shared" ref="BB52:BB66" si="190">(N52-O52)/2</f>
        <v>10.530905517525113</v>
      </c>
      <c r="BC52" s="42">
        <f t="shared" ref="BC52:BC66" si="191">(O52-P52)/2</f>
        <v>9.615188787761312</v>
      </c>
      <c r="BD52" s="42">
        <f t="shared" ref="BD52:BD66" si="192">(P52-Q52)/2</f>
        <v>8.8139351143805555</v>
      </c>
      <c r="BE52" s="42">
        <f t="shared" ref="BE52:BE66" si="193">(Q52-R52)/2</f>
        <v>8.108830623292107</v>
      </c>
      <c r="BH52" s="29" t="s">
        <v>92</v>
      </c>
      <c r="BI52" s="35">
        <v>2.6</v>
      </c>
      <c r="BJ52" s="35">
        <f>BI52+0.4</f>
        <v>3</v>
      </c>
      <c r="BK52" s="35">
        <f t="shared" ref="BK52:BL52" si="194">BJ52+0.4</f>
        <v>3.4</v>
      </c>
      <c r="BL52" s="35">
        <f t="shared" si="194"/>
        <v>3.8</v>
      </c>
      <c r="BM52" s="86"/>
      <c r="BO52" s="35">
        <v>2.6</v>
      </c>
      <c r="BP52" s="35">
        <f>BO52+0.4</f>
        <v>3</v>
      </c>
      <c r="BQ52" s="35">
        <f t="shared" ref="BQ52:BR52" si="195">BP52+0.4</f>
        <v>3.4</v>
      </c>
      <c r="BR52" s="35">
        <f t="shared" si="195"/>
        <v>3.8</v>
      </c>
    </row>
    <row r="53" spans="1:70">
      <c r="A53" s="147"/>
      <c r="B53" s="36">
        <f t="shared" ref="B53:B63" si="196">B52+0.1</f>
        <v>0.1</v>
      </c>
      <c r="C53" s="42">
        <f t="shared" si="177"/>
        <v>678.11340420823865</v>
      </c>
      <c r="D53" s="42">
        <f t="shared" si="177"/>
        <v>591.29431548780894</v>
      </c>
      <c r="E53" s="42">
        <f t="shared" si="177"/>
        <v>518.94474820185826</v>
      </c>
      <c r="F53" s="42">
        <f t="shared" si="177"/>
        <v>457.72564191393047</v>
      </c>
      <c r="G53" s="42">
        <f t="shared" si="177"/>
        <v>405.25193947351369</v>
      </c>
      <c r="H53" s="42">
        <f t="shared" si="177"/>
        <v>359.77458981615695</v>
      </c>
      <c r="I53" s="42">
        <f t="shared" si="177"/>
        <v>319.9817984695332</v>
      </c>
      <c r="J53" s="42">
        <f t="shared" si="177"/>
        <v>284.87042421193485</v>
      </c>
      <c r="K53" s="48">
        <f t="shared" si="177"/>
        <v>253.66024306980211</v>
      </c>
      <c r="L53" s="70">
        <f t="shared" si="177"/>
        <v>225.73528656601641</v>
      </c>
      <c r="M53" s="70">
        <f t="shared" si="177"/>
        <v>200.60277831590733</v>
      </c>
      <c r="N53" s="70">
        <f t="shared" si="177"/>
        <v>177.863802907175</v>
      </c>
      <c r="O53" s="70">
        <f t="shared" si="177"/>
        <v>157.19197409720954</v>
      </c>
      <c r="P53" s="70">
        <f t="shared" si="177"/>
        <v>138.31766777423243</v>
      </c>
      <c r="Q53" s="70">
        <f t="shared" si="177"/>
        <v>121.0161966402065</v>
      </c>
      <c r="R53" s="70">
        <f t="shared" si="177"/>
        <v>105.09882294287836</v>
      </c>
      <c r="S53" s="11">
        <f>1/((G53-I53)/4)/10</f>
        <v>4.6909738308199538E-3</v>
      </c>
      <c r="T53" s="11">
        <f>1/((F53-G53)/2)/10</f>
        <v>3.811432978778226E-3</v>
      </c>
      <c r="U53" s="147"/>
      <c r="V53" s="36">
        <f t="shared" ref="V53:V66" si="197">V52+0.1</f>
        <v>0.1</v>
      </c>
      <c r="W53" s="3">
        <f t="shared" ref="W53:W66" si="198">C52-C53</f>
        <v>36.03693193621325</v>
      </c>
      <c r="X53" s="3">
        <f t="shared" ref="X53:X66" si="199">D52-D53</f>
        <v>34.399055495270773</v>
      </c>
      <c r="Y53" s="3">
        <f t="shared" ref="Y53:Y66" si="200">E52-E53</f>
        <v>33.034152298099571</v>
      </c>
      <c r="Z53" s="3">
        <f t="shared" ref="Z53:Z66" si="201">F52-F53</f>
        <v>31.879229649148385</v>
      </c>
      <c r="AA53" s="3">
        <f t="shared" ref="AA53:AA66" si="202">G52-G53</f>
        <v>30.889292502112141</v>
      </c>
      <c r="AB53" s="3">
        <f t="shared" ref="AB53:AB66" si="203">H52-H53</f>
        <v>30.031344317005505</v>
      </c>
      <c r="AC53" s="3">
        <f t="shared" ref="AC53:AC66" si="204">I52-I53</f>
        <v>29.280637572365038</v>
      </c>
      <c r="AD53" s="3">
        <f t="shared" ref="AD53:AD66" si="205">J52-J53</f>
        <v>28.618247612355333</v>
      </c>
      <c r="AE53" s="3">
        <f t="shared" ref="AE53:AE66" si="206">K52-K53</f>
        <v>28.029455203178259</v>
      </c>
      <c r="AF53" s="3">
        <f t="shared" ref="AF53:AF66" si="207">L52-L53</f>
        <v>27.502639855931761</v>
      </c>
      <c r="AG53" s="3">
        <f t="shared" ref="AG53:AG66" si="208">M52-M53</f>
        <v>27.028505149252311</v>
      </c>
      <c r="AH53" s="3">
        <f t="shared" ref="AH53:AH66" si="209">N52-N53</f>
        <v>26.599525386137543</v>
      </c>
      <c r="AI53" s="3">
        <f t="shared" ref="AI53:AI66" si="210">O52-O53</f>
        <v>26.209543161052778</v>
      </c>
      <c r="AJ53" s="3">
        <f t="shared" ref="AJ53:AJ66" si="211">P52-P53</f>
        <v>25.85347190850726</v>
      </c>
      <c r="AK53" s="3">
        <f t="shared" ref="AK53:AK66" si="212">Q52-Q53</f>
        <v>25.527072813772079</v>
      </c>
      <c r="AL53" s="3">
        <f t="shared" ref="AL53:AL66" si="213">R52-R53</f>
        <v>25.22678526451601</v>
      </c>
      <c r="AN53" s="147"/>
      <c r="AO53" s="36">
        <f t="shared" ref="AO53:AO66" si="214">AO52+0.1</f>
        <v>0.1</v>
      </c>
      <c r="AP53" s="42"/>
      <c r="AQ53" s="42">
        <f t="shared" si="179"/>
        <v>43.409544360214852</v>
      </c>
      <c r="AR53" s="42">
        <f t="shared" si="180"/>
        <v>36.174783642975342</v>
      </c>
      <c r="AS53" s="42">
        <f t="shared" si="181"/>
        <v>30.609553143963893</v>
      </c>
      <c r="AT53" s="42">
        <f t="shared" si="182"/>
        <v>26.236851220208393</v>
      </c>
      <c r="AU53" s="42">
        <f t="shared" si="183"/>
        <v>22.73867482867837</v>
      </c>
      <c r="AV53" s="42">
        <f t="shared" si="184"/>
        <v>19.896395673311872</v>
      </c>
      <c r="AW53" s="42">
        <f t="shared" si="185"/>
        <v>17.555687128799178</v>
      </c>
      <c r="AX53" s="42">
        <f t="shared" si="186"/>
        <v>15.60509057106637</v>
      </c>
      <c r="AY53" s="42">
        <f t="shared" si="187"/>
        <v>13.962478251892847</v>
      </c>
      <c r="AZ53" s="42">
        <f t="shared" si="188"/>
        <v>12.566254125054542</v>
      </c>
      <c r="BA53" s="42">
        <f t="shared" si="189"/>
        <v>11.369487704366165</v>
      </c>
      <c r="BB53" s="42">
        <f t="shared" si="190"/>
        <v>10.335914404982731</v>
      </c>
      <c r="BC53" s="42">
        <f t="shared" si="191"/>
        <v>9.4371531614885527</v>
      </c>
      <c r="BD53" s="42">
        <f t="shared" si="192"/>
        <v>8.6507355670129655</v>
      </c>
      <c r="BE53" s="42">
        <f t="shared" si="193"/>
        <v>7.9586868486640725</v>
      </c>
      <c r="BH53" s="29">
        <v>1.5</v>
      </c>
      <c r="BI53" s="6">
        <f t="shared" ref="BI53:BL64" si="215">$U$2+$BH53*$U$2/BI$52</f>
        <v>438.38461538461536</v>
      </c>
      <c r="BJ53" s="6">
        <f t="shared" si="215"/>
        <v>417</v>
      </c>
      <c r="BK53" s="6">
        <f t="shared" si="215"/>
        <v>400.64705882352939</v>
      </c>
      <c r="BL53" s="6">
        <f t="shared" si="215"/>
        <v>387.73684210526318</v>
      </c>
      <c r="BM53" s="19"/>
    </row>
    <row r="54" spans="1:70">
      <c r="A54" s="147"/>
      <c r="B54" s="36">
        <f t="shared" si="196"/>
        <v>0.2</v>
      </c>
      <c r="C54" s="42">
        <f t="shared" si="177"/>
        <v>642.74373506715369</v>
      </c>
      <c r="D54" s="42">
        <f t="shared" si="177"/>
        <v>557.53219573279955</v>
      </c>
      <c r="E54" s="42">
        <f t="shared" si="177"/>
        <v>486.52225898418277</v>
      </c>
      <c r="F54" s="42">
        <f t="shared" si="177"/>
        <v>426.43669070246654</v>
      </c>
      <c r="G54" s="42">
        <f t="shared" si="177"/>
        <v>374.93459565146651</v>
      </c>
      <c r="H54" s="47">
        <f t="shared" si="177"/>
        <v>330.29930834006956</v>
      </c>
      <c r="I54" s="42">
        <f t="shared" si="177"/>
        <v>291.24332359027022</v>
      </c>
      <c r="J54" s="42">
        <f t="shared" si="177"/>
        <v>256.78207442571261</v>
      </c>
      <c r="K54" s="48">
        <f t="shared" si="177"/>
        <v>226.14978356409046</v>
      </c>
      <c r="L54" s="70">
        <f t="shared" si="177"/>
        <v>198.74188785126054</v>
      </c>
      <c r="M54" s="70">
        <f t="shared" si="177"/>
        <v>174.0747351906135</v>
      </c>
      <c r="N54" s="70">
        <f t="shared" si="177"/>
        <v>151.75679652042575</v>
      </c>
      <c r="O54" s="70">
        <f t="shared" si="177"/>
        <v>131.46772899259642</v>
      </c>
      <c r="P54" s="70">
        <f t="shared" si="177"/>
        <v>112.942900877572</v>
      </c>
      <c r="Q54" s="70">
        <f t="shared" si="177"/>
        <v>95.961785205802514</v>
      </c>
      <c r="R54" s="70">
        <f t="shared" si="177"/>
        <v>80.33913890877551</v>
      </c>
      <c r="S54" s="11">
        <f t="shared" ref="S54:S62" si="216">1/((G54-I54)/4)/10</f>
        <v>4.779470907163583E-3</v>
      </c>
      <c r="T54" s="11">
        <f t="shared" ref="T54:T63" si="217">1/((F54-G54)/2)/10</f>
        <v>3.8833371691374824E-3</v>
      </c>
      <c r="U54" s="147"/>
      <c r="V54" s="36">
        <f t="shared" si="197"/>
        <v>0.2</v>
      </c>
      <c r="W54" s="3">
        <f t="shared" si="198"/>
        <v>35.369669141084955</v>
      </c>
      <c r="X54" s="3">
        <f t="shared" si="199"/>
        <v>33.762119755009394</v>
      </c>
      <c r="Y54" s="3">
        <f t="shared" si="200"/>
        <v>32.422489217675491</v>
      </c>
      <c r="Z54" s="3">
        <f t="shared" si="201"/>
        <v>31.288951211463939</v>
      </c>
      <c r="AA54" s="3">
        <f t="shared" si="202"/>
        <v>30.317343822047178</v>
      </c>
      <c r="AB54" s="3">
        <f t="shared" si="203"/>
        <v>29.475281476087389</v>
      </c>
      <c r="AC54" s="3">
        <f t="shared" si="204"/>
        <v>28.738474879262981</v>
      </c>
      <c r="AD54" s="3">
        <f t="shared" si="205"/>
        <v>28.088349786222238</v>
      </c>
      <c r="AE54" s="3">
        <f t="shared" si="206"/>
        <v>27.510459505711651</v>
      </c>
      <c r="AF54" s="3">
        <f t="shared" si="207"/>
        <v>26.99339871475587</v>
      </c>
      <c r="AG54" s="3">
        <f t="shared" si="208"/>
        <v>26.528043125293834</v>
      </c>
      <c r="AH54" s="3">
        <f t="shared" si="209"/>
        <v>26.107006386749248</v>
      </c>
      <c r="AI54" s="3">
        <f t="shared" si="210"/>
        <v>25.724245104613118</v>
      </c>
      <c r="AJ54" s="3">
        <f t="shared" si="211"/>
        <v>25.374766896660432</v>
      </c>
      <c r="AK54" s="3">
        <f t="shared" si="212"/>
        <v>25.054411434403988</v>
      </c>
      <c r="AL54" s="3">
        <f t="shared" si="213"/>
        <v>24.759684034102847</v>
      </c>
      <c r="AN54" s="147"/>
      <c r="AO54" s="36">
        <f t="shared" si="214"/>
        <v>0.2</v>
      </c>
      <c r="AP54" s="42"/>
      <c r="AQ54" s="42">
        <f t="shared" si="179"/>
        <v>42.605769667177071</v>
      </c>
      <c r="AR54" s="42">
        <f t="shared" si="180"/>
        <v>35.50496837430839</v>
      </c>
      <c r="AS54" s="42">
        <f t="shared" si="181"/>
        <v>30.042784140858117</v>
      </c>
      <c r="AT54" s="42">
        <f t="shared" si="182"/>
        <v>25.751047525500013</v>
      </c>
      <c r="AU54" s="42">
        <f t="shared" si="183"/>
        <v>22.317643655698475</v>
      </c>
      <c r="AV54" s="42">
        <f t="shared" si="184"/>
        <v>19.527992374899668</v>
      </c>
      <c r="AW54" s="42">
        <f t="shared" si="185"/>
        <v>17.230624582278807</v>
      </c>
      <c r="AX54" s="42">
        <f t="shared" si="186"/>
        <v>15.316145430811076</v>
      </c>
      <c r="AY54" s="42">
        <f t="shared" si="187"/>
        <v>13.703947856414956</v>
      </c>
      <c r="AZ54" s="42">
        <f t="shared" si="188"/>
        <v>12.333576330323524</v>
      </c>
      <c r="BA54" s="42">
        <f t="shared" si="189"/>
        <v>11.158969335093872</v>
      </c>
      <c r="BB54" s="42">
        <f t="shared" si="190"/>
        <v>10.144533763914666</v>
      </c>
      <c r="BC54" s="42">
        <f t="shared" si="191"/>
        <v>9.2624140575122098</v>
      </c>
      <c r="BD54" s="42">
        <f t="shared" si="192"/>
        <v>8.4905578358847436</v>
      </c>
      <c r="BE54" s="42">
        <f t="shared" si="193"/>
        <v>7.8113231485135017</v>
      </c>
      <c r="BH54" s="29">
        <f>BH53+0.1</f>
        <v>1.6</v>
      </c>
      <c r="BI54" s="6">
        <f t="shared" si="215"/>
        <v>449.07692307692309</v>
      </c>
      <c r="BJ54" s="6">
        <f t="shared" si="215"/>
        <v>426.26666666666665</v>
      </c>
      <c r="BK54" s="6">
        <f t="shared" si="215"/>
        <v>408.82352941176475</v>
      </c>
      <c r="BL54" s="6">
        <f t="shared" si="215"/>
        <v>395.0526315789474</v>
      </c>
      <c r="BM54" s="19"/>
      <c r="BO54">
        <f t="shared" ref="BO54:BO64" si="218">($BH54-$BH53)*10/(BI54-BI53)</f>
        <v>9.3525179856114804E-2</v>
      </c>
      <c r="BP54">
        <f t="shared" ref="BP54:BP64" si="219">($BH54-$BH53)*10/(BJ54-BJ53)</f>
        <v>0.10791366906474847</v>
      </c>
      <c r="BQ54">
        <f t="shared" ref="BQ54:BQ64" si="220">($BH54-$BH53)*10/(BK54-BK53)</f>
        <v>0.12230215827338041</v>
      </c>
      <c r="BR54">
        <f t="shared" ref="BR54:BR64" si="221">($BH54-$BH53)*10/(BL54-BL53)</f>
        <v>0.13669064748201434</v>
      </c>
    </row>
    <row r="55" spans="1:70">
      <c r="A55" s="147"/>
      <c r="B55" s="36">
        <f t="shared" si="196"/>
        <v>0.30000000000000004</v>
      </c>
      <c r="C55" s="42">
        <f t="shared" si="177"/>
        <v>608.02897362841236</v>
      </c>
      <c r="D55" s="42">
        <f t="shared" si="177"/>
        <v>524.39521816350896</v>
      </c>
      <c r="E55" s="42">
        <f t="shared" si="177"/>
        <v>454.70010724303557</v>
      </c>
      <c r="F55" s="42">
        <f t="shared" si="177"/>
        <v>395.72708828459452</v>
      </c>
      <c r="G55" s="47">
        <f t="shared" si="177"/>
        <v>345.17861026069141</v>
      </c>
      <c r="H55" s="42">
        <f t="shared" si="177"/>
        <v>301.36979359961185</v>
      </c>
      <c r="I55" s="42">
        <f t="shared" si="177"/>
        <v>263.03697267510091</v>
      </c>
      <c r="J55" s="42">
        <f t="shared" si="177"/>
        <v>229.21381083389983</v>
      </c>
      <c r="K55" s="48">
        <f t="shared" si="177"/>
        <v>199.1487099888337</v>
      </c>
      <c r="L55" s="70">
        <f t="shared" si="177"/>
        <v>172.24830112683506</v>
      </c>
      <c r="M55" s="70">
        <f t="shared" si="177"/>
        <v>148.0378874932874</v>
      </c>
      <c r="N55" s="70">
        <f t="shared" si="177"/>
        <v>126.1331896107712</v>
      </c>
      <c r="O55" s="70">
        <f t="shared" si="177"/>
        <v>106.21979612570273</v>
      </c>
      <c r="P55" s="70">
        <f t="shared" si="177"/>
        <v>88.037975251394016</v>
      </c>
      <c r="Q55" s="70">
        <f t="shared" si="177"/>
        <v>71.371283313798457</v>
      </c>
      <c r="R55" s="70">
        <f t="shared" si="177"/>
        <v>56.037907220292141</v>
      </c>
      <c r="S55" s="11">
        <f t="shared" si="216"/>
        <v>4.8696375158482231E-3</v>
      </c>
      <c r="T55" s="11">
        <f t="shared" si="217"/>
        <v>3.9565978604820711E-3</v>
      </c>
      <c r="U55" s="147"/>
      <c r="V55" s="36">
        <f t="shared" si="197"/>
        <v>0.30000000000000004</v>
      </c>
      <c r="W55" s="3">
        <f t="shared" si="198"/>
        <v>34.714761438741334</v>
      </c>
      <c r="X55" s="3">
        <f t="shared" si="199"/>
        <v>33.136977569290593</v>
      </c>
      <c r="Y55" s="3">
        <f t="shared" si="200"/>
        <v>31.822151741147195</v>
      </c>
      <c r="Z55" s="3">
        <f t="shared" si="201"/>
        <v>30.70960241787202</v>
      </c>
      <c r="AA55" s="3">
        <f t="shared" si="202"/>
        <v>29.755985390775095</v>
      </c>
      <c r="AB55" s="3">
        <f t="shared" si="203"/>
        <v>28.929514740457705</v>
      </c>
      <c r="AC55" s="3">
        <f t="shared" si="204"/>
        <v>28.20635091516931</v>
      </c>
      <c r="AD55" s="3">
        <f t="shared" si="205"/>
        <v>27.56826359181278</v>
      </c>
      <c r="AE55" s="3">
        <f t="shared" si="206"/>
        <v>27.001073575256754</v>
      </c>
      <c r="AF55" s="3">
        <f t="shared" si="207"/>
        <v>26.493586724425484</v>
      </c>
      <c r="AG55" s="3">
        <f t="shared" si="208"/>
        <v>26.036847697326095</v>
      </c>
      <c r="AH55" s="3">
        <f t="shared" si="209"/>
        <v>25.623606909654555</v>
      </c>
      <c r="AI55" s="3">
        <f t="shared" si="210"/>
        <v>25.247932866893692</v>
      </c>
      <c r="AJ55" s="3">
        <f t="shared" si="211"/>
        <v>24.904925626177985</v>
      </c>
      <c r="AK55" s="3">
        <f t="shared" si="212"/>
        <v>24.590501892004056</v>
      </c>
      <c r="AL55" s="3">
        <f t="shared" si="213"/>
        <v>24.301231688483369</v>
      </c>
      <c r="AN55" s="147"/>
      <c r="AO55" s="36">
        <f t="shared" si="214"/>
        <v>0.30000000000000004</v>
      </c>
      <c r="AP55" s="42"/>
      <c r="AQ55" s="42">
        <f t="shared" si="179"/>
        <v>41.816877732451701</v>
      </c>
      <c r="AR55" s="42">
        <f t="shared" si="180"/>
        <v>34.847555460236691</v>
      </c>
      <c r="AS55" s="42">
        <f t="shared" si="181"/>
        <v>29.48650947922053</v>
      </c>
      <c r="AT55" s="42">
        <f t="shared" si="182"/>
        <v>25.274239011951551</v>
      </c>
      <c r="AU55" s="42">
        <f t="shared" si="183"/>
        <v>21.904408330539781</v>
      </c>
      <c r="AV55" s="42">
        <f t="shared" si="184"/>
        <v>19.16641046225547</v>
      </c>
      <c r="AW55" s="42">
        <f t="shared" si="185"/>
        <v>16.911580920600542</v>
      </c>
      <c r="AX55" s="42">
        <f t="shared" si="186"/>
        <v>15.032550422533063</v>
      </c>
      <c r="AY55" s="42">
        <f t="shared" si="187"/>
        <v>13.450204430999321</v>
      </c>
      <c r="AZ55" s="42">
        <f t="shared" si="188"/>
        <v>12.10520681677383</v>
      </c>
      <c r="BA55" s="42">
        <f t="shared" si="189"/>
        <v>10.952348941258101</v>
      </c>
      <c r="BB55" s="42">
        <f t="shared" si="190"/>
        <v>9.9566967425342341</v>
      </c>
      <c r="BC55" s="42">
        <f t="shared" si="191"/>
        <v>9.0909104371543563</v>
      </c>
      <c r="BD55" s="42">
        <f t="shared" si="192"/>
        <v>8.3333459687977793</v>
      </c>
      <c r="BE55" s="42">
        <f t="shared" si="193"/>
        <v>7.6666880467531584</v>
      </c>
      <c r="BH55" s="29">
        <f t="shared" ref="BH55:BH64" si="222">BH54+0.1</f>
        <v>1.7000000000000002</v>
      </c>
      <c r="BI55" s="6">
        <f t="shared" si="215"/>
        <v>459.76923076923077</v>
      </c>
      <c r="BJ55" s="6">
        <f t="shared" si="215"/>
        <v>435.5333333333333</v>
      </c>
      <c r="BK55" s="6">
        <f t="shared" si="215"/>
        <v>417</v>
      </c>
      <c r="BL55" s="6">
        <f t="shared" si="215"/>
        <v>402.36842105263156</v>
      </c>
      <c r="BM55" s="19"/>
      <c r="BO55">
        <f t="shared" si="218"/>
        <v>9.3525179856115304E-2</v>
      </c>
      <c r="BP55">
        <f t="shared" si="219"/>
        <v>0.10791366906474847</v>
      </c>
      <c r="BQ55">
        <f t="shared" si="220"/>
        <v>0.1223021582733821</v>
      </c>
      <c r="BR55">
        <f t="shared" si="221"/>
        <v>0.1366906474820154</v>
      </c>
    </row>
    <row r="56" spans="1:70">
      <c r="A56" s="147"/>
      <c r="B56" s="36">
        <f t="shared" si="196"/>
        <v>0.4</v>
      </c>
      <c r="C56" s="42">
        <f t="shared" si="177"/>
        <v>573.9569935671434</v>
      </c>
      <c r="D56" s="42">
        <f t="shared" si="177"/>
        <v>491.87180759581912</v>
      </c>
      <c r="E56" s="42">
        <f t="shared" si="177"/>
        <v>423.46717708033424</v>
      </c>
      <c r="F56" s="42">
        <f t="shared" si="177"/>
        <v>365.5861073904112</v>
      </c>
      <c r="G56" s="42">
        <f t="shared" si="177"/>
        <v>315.97358914231307</v>
      </c>
      <c r="H56" s="42">
        <f t="shared" si="177"/>
        <v>272.97594013302734</v>
      </c>
      <c r="I56" s="42">
        <f t="shared" si="177"/>
        <v>235.35289287294833</v>
      </c>
      <c r="J56" s="42">
        <f t="shared" si="177"/>
        <v>202.15600347775344</v>
      </c>
      <c r="K56" s="48">
        <f t="shared" si="177"/>
        <v>172.64759051225468</v>
      </c>
      <c r="L56" s="70">
        <f t="shared" si="177"/>
        <v>146.24527183282586</v>
      </c>
      <c r="M56" s="70">
        <f t="shared" si="177"/>
        <v>122.48314020899367</v>
      </c>
      <c r="N56" s="70">
        <f t="shared" si="177"/>
        <v>100.98403151374239</v>
      </c>
      <c r="O56" s="70">
        <f t="shared" si="177"/>
        <v>81.439356059966542</v>
      </c>
      <c r="P56" s="70">
        <f t="shared" si="177"/>
        <v>63.594191276098393</v>
      </c>
      <c r="Q56" s="70">
        <f t="shared" si="177"/>
        <v>47.236101176958329</v>
      </c>
      <c r="R56" s="70">
        <f t="shared" si="177"/>
        <v>32.186639136097497</v>
      </c>
      <c r="S56" s="11">
        <f t="shared" si="216"/>
        <v>4.961505153261706E-3</v>
      </c>
      <c r="T56" s="11">
        <f t="shared" si="217"/>
        <v>4.0312406437394846E-3</v>
      </c>
      <c r="U56" s="147"/>
      <c r="V56" s="36">
        <f t="shared" si="197"/>
        <v>0.4</v>
      </c>
      <c r="W56" s="3">
        <f t="shared" si="198"/>
        <v>34.07198006126896</v>
      </c>
      <c r="X56" s="3">
        <f t="shared" si="199"/>
        <v>32.523410567689837</v>
      </c>
      <c r="Y56" s="3">
        <f t="shared" si="200"/>
        <v>31.232930162701336</v>
      </c>
      <c r="Z56" s="3">
        <f t="shared" si="201"/>
        <v>30.140980894183315</v>
      </c>
      <c r="AA56" s="3">
        <f t="shared" si="202"/>
        <v>29.20502111837834</v>
      </c>
      <c r="AB56" s="3">
        <f t="shared" si="203"/>
        <v>28.393853466584517</v>
      </c>
      <c r="AC56" s="3">
        <f t="shared" si="204"/>
        <v>27.684079802152581</v>
      </c>
      <c r="AD56" s="3">
        <f t="shared" si="205"/>
        <v>27.057807356146384</v>
      </c>
      <c r="AE56" s="3">
        <f t="shared" si="206"/>
        <v>26.501119476579021</v>
      </c>
      <c r="AF56" s="3">
        <f t="shared" si="207"/>
        <v>26.003029294009195</v>
      </c>
      <c r="AG56" s="3">
        <f t="shared" si="208"/>
        <v>25.554747284293725</v>
      </c>
      <c r="AH56" s="3">
        <f t="shared" si="209"/>
        <v>25.149158097028803</v>
      </c>
      <c r="AI56" s="3">
        <f t="shared" si="210"/>
        <v>24.780440065736187</v>
      </c>
      <c r="AJ56" s="3">
        <f t="shared" si="211"/>
        <v>24.443783975295624</v>
      </c>
      <c r="AK56" s="3">
        <f t="shared" si="212"/>
        <v>24.135182136840129</v>
      </c>
      <c r="AL56" s="3">
        <f t="shared" si="213"/>
        <v>23.851268084194643</v>
      </c>
      <c r="AN56" s="147"/>
      <c r="AO56" s="36">
        <f t="shared" si="214"/>
        <v>0.4</v>
      </c>
      <c r="AP56" s="42"/>
      <c r="AQ56" s="42">
        <f t="shared" si="179"/>
        <v>41.042592985662139</v>
      </c>
      <c r="AR56" s="42">
        <f t="shared" si="180"/>
        <v>34.202315257742441</v>
      </c>
      <c r="AS56" s="42">
        <f t="shared" si="181"/>
        <v>28.940534844961519</v>
      </c>
      <c r="AT56" s="42">
        <f t="shared" si="182"/>
        <v>24.806259124049063</v>
      </c>
      <c r="AU56" s="42">
        <f t="shared" si="183"/>
        <v>21.498824504642869</v>
      </c>
      <c r="AV56" s="42">
        <f t="shared" si="184"/>
        <v>18.811523630039503</v>
      </c>
      <c r="AW56" s="42">
        <f t="shared" si="185"/>
        <v>16.598444697597444</v>
      </c>
      <c r="AX56" s="42">
        <f t="shared" si="186"/>
        <v>14.754206482749382</v>
      </c>
      <c r="AY56" s="42">
        <f t="shared" si="187"/>
        <v>13.201159339714408</v>
      </c>
      <c r="AZ56" s="42">
        <f t="shared" si="188"/>
        <v>11.881065811916095</v>
      </c>
      <c r="BA56" s="42">
        <f t="shared" si="189"/>
        <v>10.74955434762564</v>
      </c>
      <c r="BB56" s="42">
        <f t="shared" si="190"/>
        <v>9.7723377268879261</v>
      </c>
      <c r="BC56" s="42">
        <f t="shared" si="191"/>
        <v>8.9225823919340748</v>
      </c>
      <c r="BD56" s="42">
        <f t="shared" si="192"/>
        <v>8.179045049570032</v>
      </c>
      <c r="BE56" s="42">
        <f t="shared" si="193"/>
        <v>7.5247310204304156</v>
      </c>
      <c r="BH56" s="29">
        <f t="shared" si="222"/>
        <v>1.8000000000000003</v>
      </c>
      <c r="BI56" s="6">
        <f t="shared" si="215"/>
        <v>470.46153846153845</v>
      </c>
      <c r="BJ56" s="6">
        <f t="shared" si="215"/>
        <v>444.80000000000007</v>
      </c>
      <c r="BK56" s="6">
        <f t="shared" si="215"/>
        <v>425.17647058823536</v>
      </c>
      <c r="BL56" s="6">
        <f t="shared" si="215"/>
        <v>409.68421052631584</v>
      </c>
      <c r="BM56" s="19"/>
      <c r="BO56">
        <f t="shared" si="218"/>
        <v>9.3525179856115304E-2</v>
      </c>
      <c r="BP56">
        <f t="shared" si="219"/>
        <v>0.10791366906474716</v>
      </c>
      <c r="BQ56">
        <f t="shared" si="220"/>
        <v>0.12230215827338041</v>
      </c>
      <c r="BR56">
        <f t="shared" si="221"/>
        <v>0.13669064748201329</v>
      </c>
    </row>
    <row r="57" spans="1:70">
      <c r="A57" s="147"/>
      <c r="B57" s="36">
        <f t="shared" si="196"/>
        <v>0.5</v>
      </c>
      <c r="C57" s="42">
        <f t="shared" si="177"/>
        <v>540.51589309050428</v>
      </c>
      <c r="D57" s="42">
        <f t="shared" si="177"/>
        <v>459.9506031726736</v>
      </c>
      <c r="E57" s="42">
        <f t="shared" si="177"/>
        <v>392.81255842087921</v>
      </c>
      <c r="F57" s="47">
        <f t="shared" si="177"/>
        <v>336.00321937702466</v>
      </c>
      <c r="G57" s="42">
        <f t="shared" si="177"/>
        <v>287.30933059655712</v>
      </c>
      <c r="H57" s="42">
        <f t="shared" si="177"/>
        <v>245.10782959212008</v>
      </c>
      <c r="I57" s="42">
        <f t="shared" si="177"/>
        <v>208.18141376893621</v>
      </c>
      <c r="J57" s="42">
        <f t="shared" si="177"/>
        <v>175.59920070763727</v>
      </c>
      <c r="K57" s="48">
        <f t="shared" si="177"/>
        <v>146.63716794315081</v>
      </c>
      <c r="L57" s="70">
        <f t="shared" si="177"/>
        <v>120.72371676751204</v>
      </c>
      <c r="M57" s="70">
        <f t="shared" si="177"/>
        <v>97.401566726839874</v>
      </c>
      <c r="N57" s="70">
        <f t="shared" si="177"/>
        <v>76.300537296109852</v>
      </c>
      <c r="O57" s="70">
        <f t="shared" si="177"/>
        <v>57.117752660238253</v>
      </c>
      <c r="P57" s="70">
        <f t="shared" si="177"/>
        <v>39.603010414956081</v>
      </c>
      <c r="Q57" s="70">
        <f t="shared" si="177"/>
        <v>23.547808057254425</v>
      </c>
      <c r="R57" s="70">
        <f t="shared" si="177"/>
        <v>8.7770030930930645</v>
      </c>
      <c r="S57" s="11">
        <f t="shared" si="216"/>
        <v>5.055105909983636E-3</v>
      </c>
      <c r="T57" s="11">
        <f t="shared" si="217"/>
        <v>4.1072915926202522E-3</v>
      </c>
      <c r="U57" s="147"/>
      <c r="V57" s="36">
        <f t="shared" si="197"/>
        <v>0.5</v>
      </c>
      <c r="W57" s="3">
        <f t="shared" si="198"/>
        <v>33.441100476639122</v>
      </c>
      <c r="X57" s="3">
        <f t="shared" si="199"/>
        <v>31.921204423145525</v>
      </c>
      <c r="Y57" s="3">
        <f t="shared" si="200"/>
        <v>30.654618659455025</v>
      </c>
      <c r="Z57" s="3">
        <f t="shared" si="201"/>
        <v>29.582888013386537</v>
      </c>
      <c r="AA57" s="3">
        <f t="shared" si="202"/>
        <v>28.664258545755956</v>
      </c>
      <c r="AB57" s="3">
        <f>H56-H57</f>
        <v>27.868110540907253</v>
      </c>
      <c r="AC57" s="3">
        <f t="shared" si="204"/>
        <v>27.171479104012121</v>
      </c>
      <c r="AD57" s="3">
        <f t="shared" si="205"/>
        <v>26.556802770116178</v>
      </c>
      <c r="AE57" s="3">
        <f t="shared" si="206"/>
        <v>26.010422569103866</v>
      </c>
      <c r="AF57" s="3">
        <f t="shared" si="207"/>
        <v>25.521555065313819</v>
      </c>
      <c r="AG57" s="3">
        <f t="shared" si="208"/>
        <v>25.0815734821538</v>
      </c>
      <c r="AH57" s="3">
        <f t="shared" si="209"/>
        <v>24.683494217632543</v>
      </c>
      <c r="AI57" s="3">
        <f t="shared" si="210"/>
        <v>24.321603399728289</v>
      </c>
      <c r="AJ57" s="3">
        <f t="shared" si="211"/>
        <v>23.991180861142311</v>
      </c>
      <c r="AK57" s="3">
        <f t="shared" si="212"/>
        <v>23.688293119703903</v>
      </c>
      <c r="AL57" s="3">
        <f t="shared" si="213"/>
        <v>23.409636043004433</v>
      </c>
      <c r="AN57" s="147"/>
      <c r="AO57" s="36">
        <f t="shared" si="214"/>
        <v>0.5</v>
      </c>
      <c r="AP57" s="42"/>
      <c r="AQ57" s="42">
        <f t="shared" si="179"/>
        <v>40.282644958915341</v>
      </c>
      <c r="AR57" s="42">
        <f t="shared" si="180"/>
        <v>33.569022375897191</v>
      </c>
      <c r="AS57" s="42">
        <f t="shared" si="181"/>
        <v>28.404669521927275</v>
      </c>
      <c r="AT57" s="42">
        <f t="shared" si="182"/>
        <v>24.346944390233773</v>
      </c>
      <c r="AU57" s="42">
        <f t="shared" si="183"/>
        <v>21.100750502218517</v>
      </c>
      <c r="AV57" s="42">
        <f t="shared" si="184"/>
        <v>18.463207911591937</v>
      </c>
      <c r="AW57" s="42">
        <f t="shared" si="185"/>
        <v>16.291106530649472</v>
      </c>
      <c r="AX57" s="42">
        <f t="shared" si="186"/>
        <v>14.481016382243226</v>
      </c>
      <c r="AY57" s="42">
        <f t="shared" si="187"/>
        <v>12.956725587819385</v>
      </c>
      <c r="AZ57" s="42">
        <f t="shared" si="188"/>
        <v>11.661075020336085</v>
      </c>
      <c r="BA57" s="42">
        <f t="shared" si="189"/>
        <v>10.550514715365011</v>
      </c>
      <c r="BB57" s="42">
        <f t="shared" si="190"/>
        <v>9.5913923179357994</v>
      </c>
      <c r="BC57" s="42">
        <f t="shared" si="191"/>
        <v>8.7573711226410857</v>
      </c>
      <c r="BD57" s="42">
        <f t="shared" si="192"/>
        <v>8.0276011788508281</v>
      </c>
      <c r="BE57" s="42">
        <f t="shared" si="193"/>
        <v>7.3854024820806803</v>
      </c>
      <c r="BH57" s="29">
        <f t="shared" si="222"/>
        <v>1.9000000000000004</v>
      </c>
      <c r="BI57" s="6">
        <f t="shared" si="215"/>
        <v>481.15384615384619</v>
      </c>
      <c r="BJ57" s="6">
        <f t="shared" si="215"/>
        <v>454.06666666666672</v>
      </c>
      <c r="BK57" s="6">
        <f t="shared" si="215"/>
        <v>433.35294117647061</v>
      </c>
      <c r="BL57" s="6">
        <f t="shared" si="215"/>
        <v>417</v>
      </c>
      <c r="BM57" s="19"/>
      <c r="BO57">
        <f t="shared" si="218"/>
        <v>9.3525179856114804E-2</v>
      </c>
      <c r="BP57">
        <f t="shared" si="219"/>
        <v>0.10791366906474847</v>
      </c>
      <c r="BQ57">
        <f t="shared" si="220"/>
        <v>0.1223021582733821</v>
      </c>
      <c r="BR57">
        <f t="shared" si="221"/>
        <v>0.1366906474820154</v>
      </c>
    </row>
    <row r="58" spans="1:70">
      <c r="A58" s="147"/>
      <c r="B58" s="36">
        <f t="shared" si="196"/>
        <v>0.6</v>
      </c>
      <c r="C58" s="42">
        <f t="shared" si="177"/>
        <v>507.6939907802269</v>
      </c>
      <c r="D58" s="42">
        <f t="shared" si="177"/>
        <v>428.62045439557909</v>
      </c>
      <c r="E58" s="47">
        <f t="shared" si="177"/>
        <v>362.72554320132076</v>
      </c>
      <c r="F58" s="42">
        <f t="shared" si="177"/>
        <v>306.96809055076153</v>
      </c>
      <c r="G58" s="42">
        <f t="shared" si="177"/>
        <v>259.17582181916043</v>
      </c>
      <c r="H58" s="42">
        <f t="shared" si="177"/>
        <v>217.75572727764535</v>
      </c>
      <c r="I58" s="42">
        <f t="shared" si="177"/>
        <v>181.51304400638554</v>
      </c>
      <c r="J58" s="42">
        <f t="shared" si="177"/>
        <v>149.53412588143792</v>
      </c>
      <c r="K58" s="48">
        <f t="shared" si="177"/>
        <v>121.10835649723163</v>
      </c>
      <c r="L58" s="70">
        <f t="shared" si="177"/>
        <v>95.674720914482009</v>
      </c>
      <c r="M58" s="70">
        <f t="shared" si="177"/>
        <v>72.784405721795636</v>
      </c>
      <c r="N58" s="70">
        <f t="shared" si="177"/>
        <v>52.074084687189774</v>
      </c>
      <c r="O58" s="70">
        <f t="shared" si="177"/>
        <v>33.24649006907925</v>
      </c>
      <c r="P58" s="70">
        <f t="shared" si="177"/>
        <v>16.056052231487573</v>
      </c>
      <c r="Q58" s="70">
        <f t="shared" si="177"/>
        <v>0.29812932089634731</v>
      </c>
      <c r="R58" s="70">
        <f t="shared" si="177"/>
        <v>-14.199178203912284</v>
      </c>
      <c r="S58" s="11">
        <f t="shared" si="216"/>
        <v>5.1504724819951431E-3</v>
      </c>
      <c r="T58" s="11">
        <f t="shared" si="217"/>
        <v>4.1847772727256292E-3</v>
      </c>
      <c r="U58" s="147"/>
      <c r="V58" s="36">
        <f t="shared" si="197"/>
        <v>0.6</v>
      </c>
      <c r="W58" s="3">
        <f t="shared" si="198"/>
        <v>32.82190231027738</v>
      </c>
      <c r="X58" s="3">
        <f t="shared" si="199"/>
        <v>31.330148777094507</v>
      </c>
      <c r="Y58" s="3">
        <f t="shared" si="200"/>
        <v>30.087015219558452</v>
      </c>
      <c r="Z58" s="3">
        <f t="shared" si="201"/>
        <v>29.035128826263133</v>
      </c>
      <c r="AA58" s="3">
        <f t="shared" si="202"/>
        <v>28.133508777396685</v>
      </c>
      <c r="AB58" s="3">
        <f t="shared" si="203"/>
        <v>27.352102314474735</v>
      </c>
      <c r="AC58" s="3">
        <f t="shared" si="204"/>
        <v>26.668369762550668</v>
      </c>
      <c r="AD58" s="3">
        <f t="shared" si="205"/>
        <v>26.06507482619935</v>
      </c>
      <c r="AE58" s="3">
        <f t="shared" si="206"/>
        <v>25.528811445919189</v>
      </c>
      <c r="AF58" s="3">
        <f t="shared" si="207"/>
        <v>25.048995853030036</v>
      </c>
      <c r="AG58" s="3">
        <f t="shared" si="208"/>
        <v>24.617161005044238</v>
      </c>
      <c r="AH58" s="3">
        <f t="shared" si="209"/>
        <v>24.226452608920077</v>
      </c>
      <c r="AI58" s="3">
        <f t="shared" si="210"/>
        <v>23.871262591159002</v>
      </c>
      <c r="AJ58" s="3">
        <f t="shared" si="211"/>
        <v>23.546958183468508</v>
      </c>
      <c r="AK58" s="3">
        <f t="shared" si="212"/>
        <v>23.249678736358078</v>
      </c>
      <c r="AL58" s="3">
        <f t="shared" si="213"/>
        <v>22.976181297005347</v>
      </c>
      <c r="AN58" s="147"/>
      <c r="AO58" s="36">
        <f t="shared" si="214"/>
        <v>0.6</v>
      </c>
      <c r="AP58" s="42"/>
      <c r="AQ58" s="42">
        <f t="shared" si="179"/>
        <v>39.536768192323905</v>
      </c>
      <c r="AR58" s="42">
        <f t="shared" si="180"/>
        <v>32.947455597129164</v>
      </c>
      <c r="AS58" s="42">
        <f t="shared" si="181"/>
        <v>27.878726325279615</v>
      </c>
      <c r="AT58" s="42">
        <f t="shared" si="182"/>
        <v>23.896134365800549</v>
      </c>
      <c r="AU58" s="42">
        <f t="shared" si="183"/>
        <v>20.710047270757542</v>
      </c>
      <c r="AV58" s="42">
        <f t="shared" si="184"/>
        <v>18.121341635629904</v>
      </c>
      <c r="AW58" s="42">
        <f t="shared" si="185"/>
        <v>15.989459062473813</v>
      </c>
      <c r="AX58" s="42">
        <f t="shared" si="186"/>
        <v>14.212884692103145</v>
      </c>
      <c r="AY58" s="42">
        <f t="shared" si="187"/>
        <v>12.716817791374808</v>
      </c>
      <c r="AZ58" s="42">
        <f t="shared" si="188"/>
        <v>11.445157596343186</v>
      </c>
      <c r="BA58" s="42">
        <f t="shared" si="189"/>
        <v>10.355160517302931</v>
      </c>
      <c r="BB58" s="42">
        <f t="shared" si="190"/>
        <v>9.413797309055262</v>
      </c>
      <c r="BC58" s="42">
        <f t="shared" si="191"/>
        <v>8.5952189187958385</v>
      </c>
      <c r="BD58" s="42">
        <f t="shared" si="192"/>
        <v>7.8789614552956131</v>
      </c>
      <c r="BE58" s="42">
        <f t="shared" si="193"/>
        <v>7.2486537624043157</v>
      </c>
      <c r="BH58" s="29">
        <f t="shared" si="222"/>
        <v>2.0000000000000004</v>
      </c>
      <c r="BI58" s="6">
        <f t="shared" si="215"/>
        <v>491.84615384615392</v>
      </c>
      <c r="BJ58" s="6">
        <f t="shared" si="215"/>
        <v>463.33333333333337</v>
      </c>
      <c r="BK58" s="6">
        <f t="shared" si="215"/>
        <v>441.52941176470591</v>
      </c>
      <c r="BL58" s="6">
        <f t="shared" si="215"/>
        <v>424.31578947368428</v>
      </c>
      <c r="BM58" s="19"/>
      <c r="BO58">
        <f t="shared" si="218"/>
        <v>9.3525179856114804E-2</v>
      </c>
      <c r="BP58">
        <f t="shared" si="219"/>
        <v>0.10791366906474847</v>
      </c>
      <c r="BQ58">
        <f t="shared" si="220"/>
        <v>0.12230215827338126</v>
      </c>
      <c r="BR58">
        <f t="shared" si="221"/>
        <v>0.13669064748201329</v>
      </c>
    </row>
    <row r="59" spans="1:70">
      <c r="A59" s="147"/>
      <c r="B59" s="36">
        <f t="shared" si="196"/>
        <v>0.7</v>
      </c>
      <c r="C59" s="42">
        <f t="shared" si="177"/>
        <v>475.47982151214512</v>
      </c>
      <c r="D59" s="42">
        <f t="shared" si="177"/>
        <v>397.87041722958918</v>
      </c>
      <c r="E59" s="47">
        <f t="shared" si="177"/>
        <v>333.19562162969015</v>
      </c>
      <c r="F59" s="42">
        <f t="shared" si="177"/>
        <v>278.4705785574688</v>
      </c>
      <c r="G59" s="42">
        <f t="shared" si="177"/>
        <v>231.56323540376741</v>
      </c>
      <c r="H59" s="42">
        <f t="shared" si="177"/>
        <v>190.91007873885033</v>
      </c>
      <c r="I59" s="42">
        <f t="shared" si="177"/>
        <v>155.33846797135826</v>
      </c>
      <c r="J59" s="42">
        <f t="shared" si="177"/>
        <v>123.95167412410999</v>
      </c>
      <c r="K59" s="48">
        <f t="shared" si="177"/>
        <v>96.052238623336322</v>
      </c>
      <c r="L59" s="70">
        <f t="shared" si="177"/>
        <v>71.089534328501884</v>
      </c>
      <c r="M59" s="70">
        <f t="shared" si="177"/>
        <v>48.623058094244925</v>
      </c>
      <c r="N59" s="70">
        <f t="shared" si="177"/>
        <v>28.296211066972131</v>
      </c>
      <c r="O59" s="70">
        <f t="shared" si="177"/>
        <v>9.8172297390460432</v>
      </c>
      <c r="P59" s="70">
        <f t="shared" si="177"/>
        <v>-7.054908537936706</v>
      </c>
      <c r="Q59" s="70">
        <f t="shared" si="177"/>
        <v>-22.521056452106563</v>
      </c>
      <c r="R59" s="70">
        <f t="shared" si="177"/>
        <v>-36.749930638639562</v>
      </c>
      <c r="S59" s="11">
        <f t="shared" si="216"/>
        <v>5.2476381820999625E-3</v>
      </c>
      <c r="T59" s="11">
        <f t="shared" si="217"/>
        <v>4.2637247508275963E-3</v>
      </c>
      <c r="U59" s="147"/>
      <c r="V59" s="36">
        <f t="shared" si="197"/>
        <v>0.7</v>
      </c>
      <c r="W59" s="3">
        <f t="shared" si="198"/>
        <v>32.214169268081775</v>
      </c>
      <c r="X59" s="3">
        <f t="shared" si="199"/>
        <v>30.750037165989909</v>
      </c>
      <c r="Y59" s="3">
        <f t="shared" si="200"/>
        <v>29.529921571630609</v>
      </c>
      <c r="Z59" s="3">
        <f t="shared" si="201"/>
        <v>28.497511993292733</v>
      </c>
      <c r="AA59" s="3">
        <f t="shared" si="202"/>
        <v>27.612586415393025</v>
      </c>
      <c r="AB59" s="3">
        <f t="shared" si="203"/>
        <v>26.845648538795018</v>
      </c>
      <c r="AC59" s="3">
        <f t="shared" si="204"/>
        <v>26.174576035027286</v>
      </c>
      <c r="AD59" s="3">
        <f t="shared" si="205"/>
        <v>25.582451757327931</v>
      </c>
      <c r="AE59" s="3">
        <f t="shared" si="206"/>
        <v>25.056117873895303</v>
      </c>
      <c r="AF59" s="3">
        <f t="shared" si="207"/>
        <v>24.585186585980125</v>
      </c>
      <c r="AG59" s="3">
        <f t="shared" si="208"/>
        <v>24.161347627550711</v>
      </c>
      <c r="AH59" s="3">
        <f t="shared" si="209"/>
        <v>23.777873620217644</v>
      </c>
      <c r="AI59" s="3">
        <f t="shared" si="210"/>
        <v>23.429260330033209</v>
      </c>
      <c r="AJ59" s="3">
        <f t="shared" si="211"/>
        <v>23.110960769424281</v>
      </c>
      <c r="AK59" s="3">
        <f t="shared" si="212"/>
        <v>22.819185773002911</v>
      </c>
      <c r="AL59" s="3">
        <f t="shared" si="213"/>
        <v>22.550752434727279</v>
      </c>
      <c r="AN59" s="147"/>
      <c r="AO59" s="36">
        <f t="shared" si="214"/>
        <v>0.7</v>
      </c>
      <c r="AP59" s="42"/>
      <c r="AQ59" s="42">
        <f t="shared" si="179"/>
        <v>38.804702141277971</v>
      </c>
      <c r="AR59" s="42">
        <f t="shared" si="180"/>
        <v>32.337397799949514</v>
      </c>
      <c r="AS59" s="42">
        <f t="shared" si="181"/>
        <v>27.362521536110677</v>
      </c>
      <c r="AT59" s="42">
        <f t="shared" si="182"/>
        <v>23.453671576850695</v>
      </c>
      <c r="AU59" s="42">
        <f t="shared" si="183"/>
        <v>20.326578332458539</v>
      </c>
      <c r="AV59" s="42">
        <f t="shared" si="184"/>
        <v>17.785805383746037</v>
      </c>
      <c r="AW59" s="42">
        <f t="shared" si="185"/>
        <v>15.693396923624135</v>
      </c>
      <c r="AX59" s="42">
        <f t="shared" si="186"/>
        <v>13.949717750386831</v>
      </c>
      <c r="AY59" s="42">
        <f t="shared" si="187"/>
        <v>12.481352147417219</v>
      </c>
      <c r="AZ59" s="42">
        <f t="shared" si="188"/>
        <v>11.233238117128479</v>
      </c>
      <c r="BA59" s="42">
        <f t="shared" si="189"/>
        <v>10.163423513636397</v>
      </c>
      <c r="BB59" s="42">
        <f t="shared" si="190"/>
        <v>9.2394906639630427</v>
      </c>
      <c r="BC59" s="42">
        <f t="shared" si="191"/>
        <v>8.4360691384913746</v>
      </c>
      <c r="BD59" s="42">
        <f t="shared" si="192"/>
        <v>7.7330739570849287</v>
      </c>
      <c r="BE59" s="42">
        <f t="shared" si="193"/>
        <v>7.1144370932664991</v>
      </c>
      <c r="BH59" s="29">
        <f t="shared" si="222"/>
        <v>2.1000000000000005</v>
      </c>
      <c r="BI59" s="6">
        <f t="shared" si="215"/>
        <v>502.5384615384616</v>
      </c>
      <c r="BJ59" s="6">
        <f t="shared" si="215"/>
        <v>472.6</v>
      </c>
      <c r="BK59" s="6">
        <f t="shared" si="215"/>
        <v>449.70588235294122</v>
      </c>
      <c r="BL59" s="6">
        <f t="shared" si="215"/>
        <v>431.63157894736844</v>
      </c>
      <c r="BM59" s="19"/>
      <c r="BO59">
        <f t="shared" si="218"/>
        <v>9.3525179856115304E-2</v>
      </c>
      <c r="BP59">
        <f t="shared" si="219"/>
        <v>0.10791366906474847</v>
      </c>
      <c r="BQ59">
        <f t="shared" si="220"/>
        <v>0.12230215827338126</v>
      </c>
      <c r="BR59">
        <f t="shared" si="221"/>
        <v>0.1366906474820154</v>
      </c>
    </row>
    <row r="60" spans="1:70">
      <c r="A60" s="147"/>
      <c r="B60" s="36">
        <f t="shared" si="196"/>
        <v>0.79999999999999993</v>
      </c>
      <c r="C60" s="42">
        <f t="shared" si="177"/>
        <v>443.86213245127453</v>
      </c>
      <c r="D60" s="47">
        <f t="shared" si="177"/>
        <v>367.68975028040984</v>
      </c>
      <c r="E60" s="47">
        <f t="shared" si="177"/>
        <v>304.21247851419173</v>
      </c>
      <c r="F60" s="42">
        <f t="shared" si="177"/>
        <v>250.50072883965854</v>
      </c>
      <c r="G60" s="42">
        <f t="shared" si="177"/>
        <v>204.46192590908686</v>
      </c>
      <c r="H60" s="42">
        <f t="shared" si="177"/>
        <v>164.56150643597732</v>
      </c>
      <c r="I60" s="42">
        <f t="shared" si="177"/>
        <v>129.64854253858931</v>
      </c>
      <c r="J60" s="42">
        <f t="shared" si="177"/>
        <v>98.842909147223409</v>
      </c>
      <c r="K60" s="48">
        <f t="shared" si="177"/>
        <v>71.460061888415026</v>
      </c>
      <c r="L60" s="70">
        <f t="shared" si="177"/>
        <v>46.959569079042765</v>
      </c>
      <c r="M60" s="70">
        <f t="shared" si="177"/>
        <v>24.909083966207991</v>
      </c>
      <c r="N60" s="70">
        <f t="shared" si="177"/>
        <v>4.9586105100142452</v>
      </c>
      <c r="O60" s="70">
        <f t="shared" si="177"/>
        <v>-13.178212480076059</v>
      </c>
      <c r="P60" s="70">
        <f t="shared" si="177"/>
        <v>-29.737944857288561</v>
      </c>
      <c r="Q60" s="70">
        <f t="shared" si="177"/>
        <v>-44.917720304863593</v>
      </c>
      <c r="R60" s="70">
        <f t="shared" si="177"/>
        <v>-58.883131486886469</v>
      </c>
      <c r="S60" s="11">
        <f t="shared" si="216"/>
        <v>5.3466369515609811E-3</v>
      </c>
      <c r="T60" s="11">
        <f t="shared" si="217"/>
        <v>4.3441616043233761E-3</v>
      </c>
      <c r="U60" s="147"/>
      <c r="V60" s="36">
        <f t="shared" si="197"/>
        <v>0.79999999999999993</v>
      </c>
      <c r="W60" s="3">
        <f t="shared" si="198"/>
        <v>31.617689060870589</v>
      </c>
      <c r="X60" s="3">
        <f t="shared" si="199"/>
        <v>30.18066694917934</v>
      </c>
      <c r="Y60" s="3">
        <f t="shared" si="200"/>
        <v>28.983143115498422</v>
      </c>
      <c r="Z60" s="3">
        <f t="shared" si="201"/>
        <v>27.969849717810263</v>
      </c>
      <c r="AA60" s="3">
        <f t="shared" si="202"/>
        <v>27.10130949468055</v>
      </c>
      <c r="AB60" s="3">
        <f t="shared" si="203"/>
        <v>26.348572302873009</v>
      </c>
      <c r="AC60" s="3">
        <f t="shared" si="204"/>
        <v>25.689925432768945</v>
      </c>
      <c r="AD60" s="3">
        <f t="shared" si="205"/>
        <v>25.108764976886576</v>
      </c>
      <c r="AE60" s="3">
        <f t="shared" si="206"/>
        <v>24.592176734921296</v>
      </c>
      <c r="AF60" s="3">
        <f t="shared" si="207"/>
        <v>24.129965249459119</v>
      </c>
      <c r="AG60" s="3">
        <f t="shared" si="208"/>
        <v>23.713974128036934</v>
      </c>
      <c r="AH60" s="3">
        <f t="shared" si="209"/>
        <v>23.337600556957884</v>
      </c>
      <c r="AI60" s="3">
        <f t="shared" si="210"/>
        <v>22.995442219122104</v>
      </c>
      <c r="AJ60" s="3">
        <f t="shared" si="211"/>
        <v>22.683036319351856</v>
      </c>
      <c r="AK60" s="3">
        <f t="shared" si="212"/>
        <v>22.39666385275703</v>
      </c>
      <c r="AL60" s="3">
        <f t="shared" si="213"/>
        <v>22.133200848246908</v>
      </c>
      <c r="AN60" s="147"/>
      <c r="AO60" s="36">
        <f t="shared" si="214"/>
        <v>0.79999999999999993</v>
      </c>
      <c r="AP60" s="42"/>
      <c r="AQ60" s="42">
        <f t="shared" si="179"/>
        <v>38.086191085432347</v>
      </c>
      <c r="AR60" s="42">
        <f t="shared" si="180"/>
        <v>31.738635883109055</v>
      </c>
      <c r="AS60" s="42">
        <f t="shared" si="181"/>
        <v>26.855874837266597</v>
      </c>
      <c r="AT60" s="42">
        <f t="shared" si="182"/>
        <v>23.019401465285839</v>
      </c>
      <c r="AU60" s="42">
        <f t="shared" si="183"/>
        <v>19.950209736554768</v>
      </c>
      <c r="AV60" s="42">
        <f t="shared" si="184"/>
        <v>17.456481948694005</v>
      </c>
      <c r="AW60" s="42">
        <f t="shared" si="185"/>
        <v>15.402816695682951</v>
      </c>
      <c r="AX60" s="42">
        <f t="shared" si="186"/>
        <v>13.691423629404191</v>
      </c>
      <c r="AY60" s="42">
        <f t="shared" si="187"/>
        <v>12.250246404686131</v>
      </c>
      <c r="AZ60" s="42">
        <f t="shared" si="188"/>
        <v>11.025242556417387</v>
      </c>
      <c r="BA60" s="42">
        <f t="shared" si="189"/>
        <v>9.9752367280968723</v>
      </c>
      <c r="BB60" s="42">
        <f t="shared" si="190"/>
        <v>9.0684114950451526</v>
      </c>
      <c r="BC60" s="42">
        <f t="shared" si="191"/>
        <v>8.2798661886062508</v>
      </c>
      <c r="BD60" s="42">
        <f t="shared" si="192"/>
        <v>7.5898877237875162</v>
      </c>
      <c r="BE60" s="42">
        <f t="shared" si="193"/>
        <v>6.9827055910114382</v>
      </c>
      <c r="BH60" s="29">
        <f t="shared" si="222"/>
        <v>2.2000000000000006</v>
      </c>
      <c r="BI60" s="6">
        <f t="shared" si="215"/>
        <v>513.23076923076928</v>
      </c>
      <c r="BJ60" s="6">
        <f t="shared" si="215"/>
        <v>481.86666666666667</v>
      </c>
      <c r="BK60" s="6">
        <f t="shared" si="215"/>
        <v>457.88235294117652</v>
      </c>
      <c r="BL60" s="6">
        <f t="shared" si="215"/>
        <v>438.94736842105272</v>
      </c>
      <c r="BM60" s="19"/>
      <c r="BO60">
        <f t="shared" si="218"/>
        <v>9.3525179856115304E-2</v>
      </c>
      <c r="BP60">
        <f t="shared" si="219"/>
        <v>0.10791366906474847</v>
      </c>
      <c r="BQ60">
        <f t="shared" si="220"/>
        <v>0.12230215827338126</v>
      </c>
      <c r="BR60">
        <f t="shared" si="221"/>
        <v>0.13669064748201329</v>
      </c>
    </row>
    <row r="61" spans="1:70">
      <c r="A61" s="147"/>
      <c r="B61" s="36">
        <f t="shared" si="196"/>
        <v>0.89999999999999991</v>
      </c>
      <c r="C61" s="42">
        <f t="shared" si="177"/>
        <v>412.82987912104829</v>
      </c>
      <c r="D61" s="47">
        <f t="shared" si="177"/>
        <v>338.06791104228478</v>
      </c>
      <c r="E61" s="42">
        <f t="shared" si="177"/>
        <v>275.76598965996817</v>
      </c>
      <c r="F61" s="42">
        <f t="shared" si="177"/>
        <v>223.04877115924612</v>
      </c>
      <c r="G61" s="42">
        <f t="shared" si="177"/>
        <v>177.86242648961093</v>
      </c>
      <c r="H61" s="42">
        <f t="shared" si="177"/>
        <v>138.70080646456645</v>
      </c>
      <c r="I61" s="42">
        <f t="shared" si="177"/>
        <v>104.43429387767365</v>
      </c>
      <c r="J61" s="42">
        <f t="shared" si="177"/>
        <v>74.199060127398326</v>
      </c>
      <c r="K61" s="48">
        <f t="shared" si="177"/>
        <v>47.32323592018691</v>
      </c>
      <c r="L61" s="70">
        <f t="shared" si="177"/>
        <v>23.276396250403437</v>
      </c>
      <c r="M61" s="70">
        <f t="shared" si="177"/>
        <v>1.6341997331788509</v>
      </c>
      <c r="N61" s="70">
        <f t="shared" si="177"/>
        <v>-17.946869115927775</v>
      </c>
      <c r="O61" s="70">
        <f t="shared" si="177"/>
        <v>-35.747869200102073</v>
      </c>
      <c r="P61" s="70">
        <f t="shared" si="177"/>
        <v>-52.000980210874332</v>
      </c>
      <c r="Q61" s="70">
        <f t="shared" si="177"/>
        <v>-66.899685687994932</v>
      </c>
      <c r="R61" s="70">
        <f t="shared" si="177"/>
        <v>-80.606512168164642</v>
      </c>
      <c r="S61" s="11">
        <f t="shared" si="216"/>
        <v>5.4475033719565361E-3</v>
      </c>
      <c r="T61" s="11">
        <f t="shared" si="217"/>
        <v>4.4261159308687827E-3</v>
      </c>
      <c r="U61" s="147"/>
      <c r="V61" s="36">
        <f t="shared" si="197"/>
        <v>0.89999999999999991</v>
      </c>
      <c r="W61" s="3">
        <f t="shared" si="198"/>
        <v>31.03225333022624</v>
      </c>
      <c r="X61" s="3">
        <f t="shared" si="199"/>
        <v>29.621839238125062</v>
      </c>
      <c r="Y61" s="3">
        <f t="shared" si="200"/>
        <v>28.44648885422356</v>
      </c>
      <c r="Z61" s="3">
        <f t="shared" si="201"/>
        <v>27.45195768041242</v>
      </c>
      <c r="AA61" s="3">
        <f t="shared" si="202"/>
        <v>26.599499419475933</v>
      </c>
      <c r="AB61" s="3">
        <f t="shared" si="203"/>
        <v>25.860699971410867</v>
      </c>
      <c r="AC61" s="3">
        <f t="shared" si="204"/>
        <v>25.214248660915658</v>
      </c>
      <c r="AD61" s="3">
        <f t="shared" si="205"/>
        <v>24.643849019825083</v>
      </c>
      <c r="AE61" s="3">
        <f t="shared" si="206"/>
        <v>24.136825968228116</v>
      </c>
      <c r="AF61" s="3">
        <f t="shared" si="207"/>
        <v>23.683172828639329</v>
      </c>
      <c r="AG61" s="3">
        <f t="shared" si="208"/>
        <v>23.274884233029141</v>
      </c>
      <c r="AH61" s="3">
        <f t="shared" si="209"/>
        <v>22.905479625942021</v>
      </c>
      <c r="AI61" s="3">
        <f t="shared" si="210"/>
        <v>22.569656720026014</v>
      </c>
      <c r="AJ61" s="3">
        <f t="shared" si="211"/>
        <v>22.263035353585771</v>
      </c>
      <c r="AK61" s="3">
        <f t="shared" si="212"/>
        <v>21.981965383131339</v>
      </c>
      <c r="AL61" s="3">
        <f t="shared" si="213"/>
        <v>21.723380681278172</v>
      </c>
      <c r="AN61" s="147"/>
      <c r="AO61" s="36">
        <f t="shared" si="214"/>
        <v>0.89999999999999991</v>
      </c>
      <c r="AP61" s="42"/>
      <c r="AQ61" s="42">
        <f t="shared" si="179"/>
        <v>37.380984039381758</v>
      </c>
      <c r="AR61" s="42">
        <f t="shared" si="180"/>
        <v>31.150960691158303</v>
      </c>
      <c r="AS61" s="42">
        <f t="shared" si="181"/>
        <v>26.358609250361027</v>
      </c>
      <c r="AT61" s="42">
        <f t="shared" si="182"/>
        <v>22.593172334817595</v>
      </c>
      <c r="AU61" s="42">
        <f t="shared" si="183"/>
        <v>19.580810012522235</v>
      </c>
      <c r="AV61" s="42">
        <f t="shared" si="184"/>
        <v>17.133256293446401</v>
      </c>
      <c r="AW61" s="42">
        <f t="shared" si="185"/>
        <v>15.117616875137664</v>
      </c>
      <c r="AX61" s="42">
        <f t="shared" si="186"/>
        <v>13.437912103605708</v>
      </c>
      <c r="AY61" s="42">
        <f t="shared" si="187"/>
        <v>12.023419834891737</v>
      </c>
      <c r="AZ61" s="42">
        <f t="shared" si="188"/>
        <v>10.821098258612293</v>
      </c>
      <c r="BA61" s="42">
        <f t="shared" si="189"/>
        <v>9.7905344245533126</v>
      </c>
      <c r="BB61" s="42">
        <f t="shared" si="190"/>
        <v>8.900500042087149</v>
      </c>
      <c r="BC61" s="42">
        <f t="shared" si="191"/>
        <v>8.1265555053861291</v>
      </c>
      <c r="BD61" s="42">
        <f t="shared" si="192"/>
        <v>7.4493527385603002</v>
      </c>
      <c r="BE61" s="42">
        <f t="shared" si="193"/>
        <v>6.8534132400848549</v>
      </c>
      <c r="BH61" s="29">
        <f t="shared" si="222"/>
        <v>2.3000000000000007</v>
      </c>
      <c r="BI61" s="6">
        <f t="shared" si="215"/>
        <v>523.92307692307702</v>
      </c>
      <c r="BJ61" s="6">
        <f t="shared" si="215"/>
        <v>491.13333333333344</v>
      </c>
      <c r="BK61" s="6">
        <f t="shared" si="215"/>
        <v>466.05882352941182</v>
      </c>
      <c r="BL61" s="6">
        <f t="shared" si="215"/>
        <v>446.26315789473688</v>
      </c>
      <c r="BM61" s="19"/>
      <c r="BO61">
        <f t="shared" si="218"/>
        <v>9.3525179856114804E-2</v>
      </c>
      <c r="BP61">
        <f t="shared" si="219"/>
        <v>0.10791366906474716</v>
      </c>
      <c r="BQ61">
        <f t="shared" si="220"/>
        <v>0.12230215827338126</v>
      </c>
      <c r="BR61">
        <f t="shared" si="221"/>
        <v>0.1366906474820154</v>
      </c>
    </row>
    <row r="62" spans="1:70" ht="15" customHeight="1">
      <c r="A62" s="147"/>
      <c r="B62" s="36">
        <f t="shared" si="196"/>
        <v>0.99999999999999989</v>
      </c>
      <c r="C62" s="47">
        <f t="shared" si="177"/>
        <v>382.37222154533623</v>
      </c>
      <c r="D62" s="47">
        <f t="shared" si="177"/>
        <v>308.99455221536334</v>
      </c>
      <c r="E62" s="46">
        <f t="shared" si="177"/>
        <v>247.84621833258819</v>
      </c>
      <c r="F62" s="46">
        <f t="shared" si="177"/>
        <v>196.10511618468036</v>
      </c>
      <c r="G62" s="46">
        <f t="shared" si="177"/>
        <v>151.75544558872235</v>
      </c>
      <c r="H62" s="46">
        <f t="shared" si="177"/>
        <v>113.31894534040967</v>
      </c>
      <c r="I62" s="46">
        <f t="shared" si="177"/>
        <v>79.68691431838775</v>
      </c>
      <c r="J62" s="46">
        <f t="shared" si="177"/>
        <v>50.011518642543358</v>
      </c>
      <c r="K62" s="46">
        <f t="shared" si="177"/>
        <v>23.633329406412127</v>
      </c>
      <c r="L62" s="46">
        <f t="shared" si="177"/>
        <v>3.1742997379550358E-2</v>
      </c>
      <c r="M62" s="46">
        <f t="shared" si="177"/>
        <v>-21.209724829445673</v>
      </c>
      <c r="N62" s="46">
        <f t="shared" si="177"/>
        <v>-40.428228997547265</v>
      </c>
      <c r="O62" s="46">
        <f t="shared" si="177"/>
        <v>-57.899624300346858</v>
      </c>
      <c r="P62" s="46">
        <f t="shared" si="177"/>
        <v>-73.851791371113933</v>
      </c>
      <c r="Q62" s="46">
        <f t="shared" si="177"/>
        <v>-88.47463119246612</v>
      </c>
      <c r="R62" s="46">
        <f t="shared" si="177"/>
        <v>-101.92766094638614</v>
      </c>
      <c r="S62" s="11">
        <f t="shared" si="216"/>
        <v>5.5502726772600547E-3</v>
      </c>
      <c r="T62" s="11">
        <f t="shared" si="217"/>
        <v>4.509616358192926E-3</v>
      </c>
      <c r="U62" s="147"/>
      <c r="V62" s="36">
        <f t="shared" si="197"/>
        <v>0.99999999999999989</v>
      </c>
      <c r="W62" s="3">
        <f t="shared" si="198"/>
        <v>30.457657575712062</v>
      </c>
      <c r="X62" s="3">
        <f t="shared" si="199"/>
        <v>29.073358826921435</v>
      </c>
      <c r="Y62" s="3">
        <f t="shared" si="200"/>
        <v>27.919771327379976</v>
      </c>
      <c r="Z62" s="3">
        <f t="shared" si="201"/>
        <v>26.94365497456576</v>
      </c>
      <c r="AA62" s="3">
        <f t="shared" si="202"/>
        <v>26.106980900888573</v>
      </c>
      <c r="AB62" s="3">
        <f t="shared" si="203"/>
        <v>25.381861124156785</v>
      </c>
      <c r="AC62" s="3">
        <f t="shared" si="204"/>
        <v>24.747379559285903</v>
      </c>
      <c r="AD62" s="3">
        <f t="shared" si="205"/>
        <v>24.187541484854968</v>
      </c>
      <c r="AE62" s="3">
        <f t="shared" si="206"/>
        <v>23.689906513774783</v>
      </c>
      <c r="AF62" s="3">
        <f t="shared" si="207"/>
        <v>23.244653253023888</v>
      </c>
      <c r="AG62" s="3">
        <f t="shared" si="208"/>
        <v>22.843924562624522</v>
      </c>
      <c r="AH62" s="3">
        <f t="shared" si="209"/>
        <v>22.48135988161949</v>
      </c>
      <c r="AI62" s="3">
        <f t="shared" si="210"/>
        <v>22.151755100244785</v>
      </c>
      <c r="AJ62" s="3">
        <f t="shared" si="211"/>
        <v>21.850811160239601</v>
      </c>
      <c r="AK62" s="3">
        <f t="shared" si="212"/>
        <v>21.574945504471188</v>
      </c>
      <c r="AL62" s="3">
        <f t="shared" si="213"/>
        <v>21.321148778221499</v>
      </c>
      <c r="AN62" s="147"/>
      <c r="AO62" s="36">
        <f t="shared" si="214"/>
        <v>0.99999999999999989</v>
      </c>
      <c r="AP62" s="42"/>
      <c r="AQ62" s="42">
        <f t="shared" si="179"/>
        <v>36.688834664986445</v>
      </c>
      <c r="AR62" s="42">
        <f t="shared" si="180"/>
        <v>30.574166941387574</v>
      </c>
      <c r="AS62" s="42">
        <f t="shared" si="181"/>
        <v>25.870551073953919</v>
      </c>
      <c r="AT62" s="42">
        <f t="shared" si="182"/>
        <v>22.174835297979001</v>
      </c>
      <c r="AU62" s="42">
        <f t="shared" si="183"/>
        <v>19.218250124156341</v>
      </c>
      <c r="AV62" s="42">
        <f t="shared" si="184"/>
        <v>16.81601551101096</v>
      </c>
      <c r="AW62" s="42">
        <f t="shared" si="185"/>
        <v>14.837697837922196</v>
      </c>
      <c r="AX62" s="42">
        <f t="shared" si="186"/>
        <v>13.189094618065615</v>
      </c>
      <c r="AY62" s="42">
        <f t="shared" si="187"/>
        <v>11.800793204516289</v>
      </c>
      <c r="AZ62" s="42">
        <f t="shared" si="188"/>
        <v>10.620733913412611</v>
      </c>
      <c r="BA62" s="42">
        <f t="shared" si="189"/>
        <v>9.6092520840507962</v>
      </c>
      <c r="BB62" s="42">
        <f t="shared" si="190"/>
        <v>8.7356976513997964</v>
      </c>
      <c r="BC62" s="42">
        <f t="shared" si="191"/>
        <v>7.9760835353835375</v>
      </c>
      <c r="BD62" s="42">
        <f t="shared" si="192"/>
        <v>7.3114199106760935</v>
      </c>
      <c r="BE62" s="42">
        <f t="shared" si="193"/>
        <v>6.7265148769600103</v>
      </c>
      <c r="BH62" s="29">
        <f t="shared" si="222"/>
        <v>2.4000000000000008</v>
      </c>
      <c r="BI62" s="6">
        <f t="shared" si="215"/>
        <v>534.61538461538476</v>
      </c>
      <c r="BJ62" s="6">
        <f t="shared" si="215"/>
        <v>500.40000000000009</v>
      </c>
      <c r="BK62" s="6">
        <f t="shared" si="215"/>
        <v>474.23529411764719</v>
      </c>
      <c r="BL62" s="6">
        <f t="shared" si="215"/>
        <v>453.57894736842115</v>
      </c>
      <c r="BM62" s="19"/>
      <c r="BO62">
        <f t="shared" si="218"/>
        <v>9.3525179856114804E-2</v>
      </c>
      <c r="BP62">
        <f t="shared" si="219"/>
        <v>0.10791366906474847</v>
      </c>
      <c r="BQ62">
        <f t="shared" si="220"/>
        <v>0.12230215827338041</v>
      </c>
      <c r="BR62">
        <f t="shared" si="221"/>
        <v>0.13669064748201329</v>
      </c>
    </row>
    <row r="63" spans="1:70">
      <c r="A63" s="147"/>
      <c r="B63" s="36">
        <f t="shared" si="196"/>
        <v>1.0999999999999999</v>
      </c>
      <c r="C63" s="47">
        <f t="shared" si="177"/>
        <v>352.47852046189786</v>
      </c>
      <c r="D63" s="42">
        <f t="shared" si="177"/>
        <v>280.45951809124853</v>
      </c>
      <c r="E63" s="42">
        <f t="shared" si="177"/>
        <v>220.44341178701129</v>
      </c>
      <c r="F63" s="42">
        <f t="shared" si="177"/>
        <v>169.66035214126097</v>
      </c>
      <c r="G63" s="42">
        <f t="shared" si="177"/>
        <v>126.13186369303043</v>
      </c>
      <c r="H63" s="42">
        <f t="shared" si="177"/>
        <v>88.40705684403467</v>
      </c>
      <c r="I63" s="42">
        <f t="shared" si="177"/>
        <v>55.39775927405389</v>
      </c>
      <c r="J63" s="42">
        <f t="shared" si="177"/>
        <v>26.271835664817765</v>
      </c>
      <c r="K63" s="48">
        <f t="shared" si="177"/>
        <v>0.3820671497201179</v>
      </c>
      <c r="L63" s="42">
        <f t="shared" si="177"/>
        <v>-22.782510344551145</v>
      </c>
      <c r="M63" s="3">
        <f t="shared" si="177"/>
        <v>-43.630669406361505</v>
      </c>
      <c r="N63" s="3">
        <f t="shared" si="177"/>
        <v>-62.493322170905913</v>
      </c>
      <c r="O63" s="3">
        <f t="shared" si="177"/>
        <v>-79.641215681566834</v>
      </c>
      <c r="P63" s="3">
        <f t="shared" si="177"/>
        <v>-95.29801111506913</v>
      </c>
      <c r="Q63" s="3">
        <f t="shared" si="177"/>
        <v>-109.65009323182046</v>
      </c>
      <c r="R63" s="3">
        <f t="shared" si="177"/>
        <v>-122.85402558054395</v>
      </c>
      <c r="S63" s="11">
        <f t="shared" ref="S63" si="223">1/((G63-H63)/2)/10</f>
        <v>5.3015513320069938E-3</v>
      </c>
      <c r="T63" s="11">
        <f t="shared" si="217"/>
        <v>4.5946920540984254E-3</v>
      </c>
      <c r="U63" s="147"/>
      <c r="V63" s="36">
        <f t="shared" si="197"/>
        <v>1.0999999999999999</v>
      </c>
      <c r="W63" s="3">
        <f t="shared" si="198"/>
        <v>29.893701083438373</v>
      </c>
      <c r="X63" s="3">
        <f t="shared" si="199"/>
        <v>28.535034124114816</v>
      </c>
      <c r="Y63" s="3">
        <f t="shared" si="200"/>
        <v>27.402806545576908</v>
      </c>
      <c r="Z63" s="3">
        <f t="shared" si="201"/>
        <v>26.444764043419383</v>
      </c>
      <c r="AA63" s="3">
        <f t="shared" si="202"/>
        <v>25.623581895691927</v>
      </c>
      <c r="AB63" s="3">
        <f t="shared" si="203"/>
        <v>24.911888496374999</v>
      </c>
      <c r="AC63" s="3">
        <f t="shared" si="204"/>
        <v>24.28915504433386</v>
      </c>
      <c r="AD63" s="3">
        <f t="shared" si="205"/>
        <v>23.739682977725593</v>
      </c>
      <c r="AE63" s="3">
        <f t="shared" si="206"/>
        <v>23.251262256692009</v>
      </c>
      <c r="AF63" s="3">
        <f t="shared" si="207"/>
        <v>22.814253341930694</v>
      </c>
      <c r="AG63" s="3">
        <f t="shared" si="208"/>
        <v>22.420944576915833</v>
      </c>
      <c r="AH63" s="3">
        <f t="shared" si="209"/>
        <v>22.065093173358648</v>
      </c>
      <c r="AI63" s="3">
        <f t="shared" si="210"/>
        <v>21.741591381219976</v>
      </c>
      <c r="AJ63" s="3">
        <f t="shared" si="211"/>
        <v>21.446219743955197</v>
      </c>
      <c r="AK63" s="3">
        <f t="shared" si="212"/>
        <v>21.175462039354343</v>
      </c>
      <c r="AL63" s="3">
        <f t="shared" si="213"/>
        <v>20.926364634157807</v>
      </c>
      <c r="AN63" s="147"/>
      <c r="AO63" s="36">
        <f t="shared" si="214"/>
        <v>1.0999999999999999</v>
      </c>
      <c r="AP63" s="42"/>
      <c r="AQ63" s="42">
        <f t="shared" si="179"/>
        <v>36.009501185324666</v>
      </c>
      <c r="AR63" s="42">
        <f t="shared" si="180"/>
        <v>30.00805315211862</v>
      </c>
      <c r="AS63" s="42">
        <f t="shared" si="181"/>
        <v>25.391529822875157</v>
      </c>
      <c r="AT63" s="42">
        <f t="shared" si="182"/>
        <v>21.764244224115274</v>
      </c>
      <c r="AU63" s="42">
        <f t="shared" si="183"/>
        <v>18.862403424497877</v>
      </c>
      <c r="AV63" s="42">
        <f t="shared" si="184"/>
        <v>16.50464878499039</v>
      </c>
      <c r="AW63" s="42">
        <f t="shared" si="185"/>
        <v>14.562961804618062</v>
      </c>
      <c r="AX63" s="42">
        <f t="shared" si="186"/>
        <v>12.944884257548823</v>
      </c>
      <c r="AY63" s="42">
        <f t="shared" si="187"/>
        <v>11.582288747135632</v>
      </c>
      <c r="AZ63" s="42">
        <f t="shared" si="188"/>
        <v>10.42407953090518</v>
      </c>
      <c r="BA63" s="42">
        <f t="shared" si="189"/>
        <v>9.4313263822722035</v>
      </c>
      <c r="BB63" s="42">
        <f t="shared" si="190"/>
        <v>8.5739467553304607</v>
      </c>
      <c r="BC63" s="42">
        <f t="shared" si="191"/>
        <v>7.828397716751148</v>
      </c>
      <c r="BD63" s="42">
        <f t="shared" si="192"/>
        <v>7.1760410583756666</v>
      </c>
      <c r="BE63" s="42">
        <f t="shared" si="193"/>
        <v>6.6019661743617419</v>
      </c>
      <c r="BH63" s="29">
        <f t="shared" si="222"/>
        <v>2.5000000000000009</v>
      </c>
      <c r="BI63" s="6">
        <f t="shared" si="215"/>
        <v>545.30769230769238</v>
      </c>
      <c r="BJ63" s="6">
        <f t="shared" si="215"/>
        <v>509.66666666666674</v>
      </c>
      <c r="BK63" s="6">
        <f t="shared" si="215"/>
        <v>482.41176470588243</v>
      </c>
      <c r="BL63" s="6">
        <f t="shared" si="215"/>
        <v>460.89473684210532</v>
      </c>
      <c r="BM63" s="19"/>
      <c r="BO63">
        <f t="shared" si="218"/>
        <v>9.3525179856115803E-2</v>
      </c>
      <c r="BP63">
        <f t="shared" si="219"/>
        <v>0.10791366906474847</v>
      </c>
      <c r="BQ63">
        <f t="shared" si="220"/>
        <v>0.1223021582733821</v>
      </c>
      <c r="BR63">
        <f t="shared" si="221"/>
        <v>0.1366906474820154</v>
      </c>
    </row>
    <row r="64" spans="1:70">
      <c r="A64" s="147"/>
      <c r="B64" s="36">
        <f t="shared" ref="B64:B66" si="224">B63+0.1</f>
        <v>1.2</v>
      </c>
      <c r="C64" s="42">
        <f t="shared" si="177"/>
        <v>323.138333605946</v>
      </c>
      <c r="D64" s="42">
        <f t="shared" si="177"/>
        <v>252.45284100547551</v>
      </c>
      <c r="E64" s="42">
        <f t="shared" si="177"/>
        <v>193.5479978608262</v>
      </c>
      <c r="F64" s="42">
        <f t="shared" si="177"/>
        <v>143.70524152348159</v>
      </c>
      <c r="G64" s="42">
        <f t="shared" si="177"/>
        <v>100.98273014680352</v>
      </c>
      <c r="H64" s="42">
        <f t="shared" si="177"/>
        <v>63.956438923619302</v>
      </c>
      <c r="I64" s="42">
        <f t="shared" si="177"/>
        <v>31.558344221872538</v>
      </c>
      <c r="J64" s="42">
        <f t="shared" si="177"/>
        <v>2.9717186092752303</v>
      </c>
      <c r="K64" s="48">
        <f t="shared" si="177"/>
        <v>-22.438672823023236</v>
      </c>
      <c r="L64" s="42">
        <f t="shared" si="177"/>
        <v>-45.174333095535843</v>
      </c>
      <c r="M64" s="3">
        <f t="shared" si="177"/>
        <v>-65.636465929766729</v>
      </c>
      <c r="N64" s="3">
        <f t="shared" si="177"/>
        <v>-84.149856264604864</v>
      </c>
      <c r="O64" s="3">
        <f t="shared" si="177"/>
        <v>-100.98023796891265</v>
      </c>
      <c r="P64" s="3">
        <f t="shared" si="177"/>
        <v>-116.34713089067459</v>
      </c>
      <c r="Q64" s="3">
        <f t="shared" si="177"/>
        <v>-130.43346867474853</v>
      </c>
      <c r="R64" s="3">
        <f t="shared" si="177"/>
        <v>-143.39291592631406</v>
      </c>
      <c r="U64" s="147"/>
      <c r="V64" s="36">
        <f t="shared" si="197"/>
        <v>1.2</v>
      </c>
      <c r="W64" s="3">
        <f t="shared" si="198"/>
        <v>29.340186855951856</v>
      </c>
      <c r="X64" s="3">
        <f t="shared" si="199"/>
        <v>28.006677085773021</v>
      </c>
      <c r="Y64" s="3">
        <f t="shared" si="200"/>
        <v>26.895413926185086</v>
      </c>
      <c r="Z64" s="3">
        <f t="shared" si="201"/>
        <v>25.955110617779383</v>
      </c>
      <c r="AA64" s="3">
        <f t="shared" si="202"/>
        <v>25.149133546226906</v>
      </c>
      <c r="AB64" s="3">
        <f t="shared" si="203"/>
        <v>24.450617920415368</v>
      </c>
      <c r="AC64" s="3">
        <f t="shared" si="204"/>
        <v>23.839415052181351</v>
      </c>
      <c r="AD64" s="3">
        <f t="shared" si="205"/>
        <v>23.300117055542536</v>
      </c>
      <c r="AE64" s="3">
        <f t="shared" si="206"/>
        <v>22.820739972743354</v>
      </c>
      <c r="AF64" s="3">
        <f t="shared" si="207"/>
        <v>22.391822750984698</v>
      </c>
      <c r="AG64" s="3">
        <f t="shared" si="208"/>
        <v>22.005796523405223</v>
      </c>
      <c r="AH64" s="3">
        <f t="shared" si="209"/>
        <v>21.656534093698951</v>
      </c>
      <c r="AI64" s="3">
        <f t="shared" si="210"/>
        <v>21.339022287345813</v>
      </c>
      <c r="AJ64" s="3">
        <f t="shared" si="211"/>
        <v>21.049119775605462</v>
      </c>
      <c r="AK64" s="3">
        <f t="shared" si="212"/>
        <v>20.783375442928062</v>
      </c>
      <c r="AL64" s="3">
        <f t="shared" si="213"/>
        <v>20.538890345770113</v>
      </c>
      <c r="AN64" s="147"/>
      <c r="AO64" s="36">
        <f t="shared" si="214"/>
        <v>1.2</v>
      </c>
      <c r="AP64" s="42"/>
      <c r="AQ64" s="42">
        <f t="shared" si="179"/>
        <v>35.342746300235248</v>
      </c>
      <c r="AR64" s="42">
        <f t="shared" si="180"/>
        <v>29.452421572324653</v>
      </c>
      <c r="AS64" s="42">
        <f t="shared" si="181"/>
        <v>24.921378168672305</v>
      </c>
      <c r="AT64" s="42">
        <f t="shared" si="182"/>
        <v>21.361255688339035</v>
      </c>
      <c r="AU64" s="42">
        <f t="shared" si="183"/>
        <v>18.513145611592108</v>
      </c>
      <c r="AV64" s="42">
        <f t="shared" si="184"/>
        <v>16.199047350873382</v>
      </c>
      <c r="AW64" s="42">
        <f t="shared" si="185"/>
        <v>14.293312806298655</v>
      </c>
      <c r="AX64" s="42">
        <f t="shared" si="186"/>
        <v>12.705195716149234</v>
      </c>
      <c r="AY64" s="42">
        <f t="shared" si="187"/>
        <v>11.367830136256304</v>
      </c>
      <c r="AZ64" s="42">
        <f t="shared" si="188"/>
        <v>10.231066417115443</v>
      </c>
      <c r="BA64" s="42">
        <f t="shared" si="189"/>
        <v>9.2566951674190676</v>
      </c>
      <c r="BB64" s="42">
        <f t="shared" si="190"/>
        <v>8.4151908521538914</v>
      </c>
      <c r="BC64" s="42">
        <f t="shared" si="191"/>
        <v>7.6834464608809725</v>
      </c>
      <c r="BD64" s="42">
        <f t="shared" si="192"/>
        <v>7.0431688920369666</v>
      </c>
      <c r="BE64" s="42">
        <f t="shared" si="193"/>
        <v>6.4797236257827677</v>
      </c>
      <c r="BH64" s="29">
        <f t="shared" si="222"/>
        <v>2.600000000000001</v>
      </c>
      <c r="BI64" s="6">
        <f t="shared" si="215"/>
        <v>556.00000000000011</v>
      </c>
      <c r="BJ64" s="6">
        <f t="shared" si="215"/>
        <v>518.93333333333339</v>
      </c>
      <c r="BK64" s="6">
        <f t="shared" si="215"/>
        <v>490.58823529411774</v>
      </c>
      <c r="BL64" s="6">
        <f t="shared" si="215"/>
        <v>468.21052631578959</v>
      </c>
      <c r="BM64" s="19"/>
      <c r="BO64">
        <f t="shared" si="218"/>
        <v>9.3525179856114804E-2</v>
      </c>
      <c r="BP64">
        <f t="shared" si="219"/>
        <v>0.10791366906474847</v>
      </c>
      <c r="BQ64">
        <f t="shared" si="220"/>
        <v>0.12230215827338126</v>
      </c>
      <c r="BR64">
        <f t="shared" si="221"/>
        <v>0.13669064748201329</v>
      </c>
    </row>
    <row r="65" spans="1:70">
      <c r="A65" s="147"/>
      <c r="B65" s="36">
        <f t="shared" si="224"/>
        <v>1.3</v>
      </c>
      <c r="C65" s="42">
        <f t="shared" si="177"/>
        <v>294.34141206252821</v>
      </c>
      <c r="D65" s="42">
        <f t="shared" si="177"/>
        <v>224.96473785567451</v>
      </c>
      <c r="E65" s="42">
        <f t="shared" si="177"/>
        <v>167.15058163056904</v>
      </c>
      <c r="F65" s="42">
        <f t="shared" si="177"/>
        <v>118.23071786824789</v>
      </c>
      <c r="G65" s="42">
        <f t="shared" si="177"/>
        <v>76.299260025388278</v>
      </c>
      <c r="H65" s="42">
        <f t="shared" si="177"/>
        <v>39.958550655247144</v>
      </c>
      <c r="I65" s="42">
        <f t="shared" si="177"/>
        <v>8.1603417391659043</v>
      </c>
      <c r="J65" s="42">
        <f t="shared" si="177"/>
        <v>-19.896971562846378</v>
      </c>
      <c r="K65" s="48">
        <f t="shared" si="177"/>
        <v>-44.836862097830952</v>
      </c>
      <c r="L65" s="42">
        <f t="shared" si="177"/>
        <v>-67.151547015133204</v>
      </c>
      <c r="M65" s="3">
        <f t="shared" si="177"/>
        <v>-87.234801315158961</v>
      </c>
      <c r="N65" s="3">
        <f t="shared" si="177"/>
        <v>-105.4053961921594</v>
      </c>
      <c r="O65" s="3">
        <f t="shared" si="177"/>
        <v>-121.92414516483019</v>
      </c>
      <c r="P65" s="3">
        <f t="shared" si="177"/>
        <v>-137.00650343359897</v>
      </c>
      <c r="Q65" s="3">
        <f t="shared" si="177"/>
        <v>-150.83201742891166</v>
      </c>
      <c r="R65" s="3">
        <f t="shared" si="177"/>
        <v>-163.55150648948296</v>
      </c>
      <c r="U65" s="147"/>
      <c r="V65" s="36">
        <f t="shared" si="197"/>
        <v>1.3</v>
      </c>
      <c r="W65" s="3">
        <f t="shared" si="198"/>
        <v>28.796921543417795</v>
      </c>
      <c r="X65" s="3">
        <f t="shared" si="199"/>
        <v>27.488103149800992</v>
      </c>
      <c r="Y65" s="3">
        <f t="shared" si="200"/>
        <v>26.397416230257164</v>
      </c>
      <c r="Z65" s="3">
        <f t="shared" si="201"/>
        <v>25.474523655233696</v>
      </c>
      <c r="AA65" s="3">
        <f t="shared" si="202"/>
        <v>24.68347012141524</v>
      </c>
      <c r="AB65" s="3">
        <f t="shared" si="203"/>
        <v>23.997888268372158</v>
      </c>
      <c r="AC65" s="3">
        <f t="shared" si="204"/>
        <v>23.398002482706634</v>
      </c>
      <c r="AD65" s="3">
        <f t="shared" si="205"/>
        <v>22.86869017212161</v>
      </c>
      <c r="AE65" s="3">
        <f t="shared" si="206"/>
        <v>22.398189274807716</v>
      </c>
      <c r="AF65" s="3">
        <f t="shared" si="207"/>
        <v>21.977213919597361</v>
      </c>
      <c r="AG65" s="3">
        <f t="shared" si="208"/>
        <v>21.598335385392232</v>
      </c>
      <c r="AH65" s="3">
        <f t="shared" si="209"/>
        <v>21.255539927554537</v>
      </c>
      <c r="AI65" s="3">
        <f t="shared" si="210"/>
        <v>20.943907195917546</v>
      </c>
      <c r="AJ65" s="3">
        <f t="shared" si="211"/>
        <v>20.659372542924373</v>
      </c>
      <c r="AK65" s="3">
        <f t="shared" si="212"/>
        <v>20.39854875416313</v>
      </c>
      <c r="AL65" s="3">
        <f t="shared" si="213"/>
        <v>20.1585905631689</v>
      </c>
      <c r="AN65" s="147"/>
      <c r="AO65" s="36">
        <f t="shared" si="214"/>
        <v>1.3</v>
      </c>
      <c r="AP65" s="42"/>
      <c r="AQ65" s="42">
        <f t="shared" si="179"/>
        <v>34.688337103426846</v>
      </c>
      <c r="AR65" s="42">
        <f t="shared" si="180"/>
        <v>28.907078112552739</v>
      </c>
      <c r="AS65" s="42">
        <f t="shared" si="181"/>
        <v>24.459931881160571</v>
      </c>
      <c r="AT65" s="42">
        <f t="shared" si="182"/>
        <v>20.965728921429807</v>
      </c>
      <c r="AU65" s="42">
        <f t="shared" si="183"/>
        <v>18.170354685070567</v>
      </c>
      <c r="AV65" s="42">
        <f t="shared" si="184"/>
        <v>15.89910445804062</v>
      </c>
      <c r="AW65" s="42">
        <f t="shared" si="185"/>
        <v>14.028656651006141</v>
      </c>
      <c r="AX65" s="42">
        <f t="shared" si="186"/>
        <v>12.469945267492287</v>
      </c>
      <c r="AY65" s="42">
        <f t="shared" si="187"/>
        <v>11.157342458651126</v>
      </c>
      <c r="AZ65" s="42">
        <f t="shared" si="188"/>
        <v>10.041627150012879</v>
      </c>
      <c r="BA65" s="42">
        <f t="shared" si="189"/>
        <v>9.0852974385002199</v>
      </c>
      <c r="BB65" s="42">
        <f t="shared" si="190"/>
        <v>8.2593744863353962</v>
      </c>
      <c r="BC65" s="42">
        <f t="shared" si="191"/>
        <v>7.5411791343843859</v>
      </c>
      <c r="BD65" s="42">
        <f t="shared" si="192"/>
        <v>6.912756997656345</v>
      </c>
      <c r="BE65" s="42">
        <f t="shared" si="193"/>
        <v>6.3597445302856528</v>
      </c>
      <c r="BH65" s="6"/>
      <c r="BI65" s="213" t="s">
        <v>4</v>
      </c>
      <c r="BJ65" s="213"/>
      <c r="BK65" s="213"/>
      <c r="BL65" s="213"/>
      <c r="BM65" s="87"/>
      <c r="BO65" s="212" t="s">
        <v>126</v>
      </c>
      <c r="BP65" s="212"/>
      <c r="BQ65" s="212"/>
      <c r="BR65" s="212"/>
    </row>
    <row r="66" spans="1:70">
      <c r="A66" s="148"/>
      <c r="B66" s="36">
        <f t="shared" si="224"/>
        <v>1.4000000000000001</v>
      </c>
      <c r="C66" s="42">
        <f t="shared" si="177"/>
        <v>266.07769668644403</v>
      </c>
      <c r="D66" s="42">
        <f t="shared" si="177"/>
        <v>197.98560668420342</v>
      </c>
      <c r="E66" s="42">
        <f t="shared" si="177"/>
        <v>141.24194212994951</v>
      </c>
      <c r="F66" s="42">
        <f t="shared" si="177"/>
        <v>93.227882587841407</v>
      </c>
      <c r="G66" s="42">
        <f t="shared" si="177"/>
        <v>52.072831066517715</v>
      </c>
      <c r="H66" s="42">
        <f t="shared" si="177"/>
        <v>16.405009259452356</v>
      </c>
      <c r="I66" s="42">
        <f t="shared" si="177"/>
        <v>-14.804421405500815</v>
      </c>
      <c r="J66" s="42">
        <f t="shared" si="177"/>
        <v>-42.34222318719717</v>
      </c>
      <c r="K66" s="48">
        <f t="shared" si="177"/>
        <v>-66.820324658173092</v>
      </c>
      <c r="L66" s="42">
        <f t="shared" si="177"/>
        <v>-88.72182903456023</v>
      </c>
      <c r="M66" s="3">
        <f t="shared" si="177"/>
        <v>-108.43322014647535</v>
      </c>
      <c r="N66" s="3">
        <f t="shared" si="177"/>
        <v>-126.26736679452446</v>
      </c>
      <c r="O66" s="3">
        <f t="shared" si="177"/>
        <v>-142.48025325284368</v>
      </c>
      <c r="P66" s="3">
        <f t="shared" si="177"/>
        <v>-157.28334533565194</v>
      </c>
      <c r="Q66" s="3">
        <f t="shared" si="177"/>
        <v>-170.85286497692431</v>
      </c>
      <c r="R66" s="3">
        <f t="shared" si="177"/>
        <v>-183.33683893209798</v>
      </c>
      <c r="U66" s="148"/>
      <c r="V66" s="36">
        <f t="shared" si="197"/>
        <v>1.4000000000000001</v>
      </c>
      <c r="W66" s="3">
        <f t="shared" si="198"/>
        <v>28.263715376084178</v>
      </c>
      <c r="X66" s="3">
        <f t="shared" si="199"/>
        <v>26.979131171471096</v>
      </c>
      <c r="Y66" s="3">
        <f t="shared" si="200"/>
        <v>25.908639500619529</v>
      </c>
      <c r="Z66" s="3">
        <f t="shared" si="201"/>
        <v>25.002835280406487</v>
      </c>
      <c r="AA66" s="3">
        <f t="shared" si="202"/>
        <v>24.226428958870564</v>
      </c>
      <c r="AB66" s="3">
        <f t="shared" si="203"/>
        <v>23.553541395794788</v>
      </c>
      <c r="AC66" s="3">
        <f t="shared" si="204"/>
        <v>22.964763144666719</v>
      </c>
      <c r="AD66" s="3">
        <f t="shared" si="205"/>
        <v>22.445251624350792</v>
      </c>
      <c r="AE66" s="3">
        <f t="shared" si="206"/>
        <v>21.98346256034214</v>
      </c>
      <c r="AF66" s="3">
        <f t="shared" si="207"/>
        <v>21.570282019427026</v>
      </c>
      <c r="AG66" s="3">
        <f t="shared" si="208"/>
        <v>21.198418831316388</v>
      </c>
      <c r="AH66" s="3">
        <f t="shared" si="209"/>
        <v>20.861970602365062</v>
      </c>
      <c r="AI66" s="3">
        <f t="shared" si="210"/>
        <v>20.556108088013488</v>
      </c>
      <c r="AJ66" s="3">
        <f t="shared" si="211"/>
        <v>20.276841902052979</v>
      </c>
      <c r="AK66" s="3">
        <f t="shared" si="212"/>
        <v>20.020847548012654</v>
      </c>
      <c r="AL66" s="3">
        <f t="shared" si="213"/>
        <v>19.785332442615015</v>
      </c>
      <c r="AN66" s="148"/>
      <c r="AO66" s="36">
        <f t="shared" si="214"/>
        <v>1.4000000000000001</v>
      </c>
      <c r="AP66" s="42"/>
      <c r="AQ66" s="42">
        <f t="shared" si="179"/>
        <v>34.046045001120305</v>
      </c>
      <c r="AR66" s="42">
        <f t="shared" si="180"/>
        <v>28.371832277126956</v>
      </c>
      <c r="AS66" s="42">
        <f t="shared" si="181"/>
        <v>24.00702977105405</v>
      </c>
      <c r="AT66" s="42">
        <f t="shared" si="182"/>
        <v>20.577525760661846</v>
      </c>
      <c r="AU66" s="42">
        <f t="shared" si="183"/>
        <v>17.833910903532679</v>
      </c>
      <c r="AV66" s="42">
        <f t="shared" si="184"/>
        <v>15.604715332476585</v>
      </c>
      <c r="AW66" s="42">
        <f t="shared" si="185"/>
        <v>13.768900890848178</v>
      </c>
      <c r="AX66" s="42">
        <f t="shared" si="186"/>
        <v>12.239050735487961</v>
      </c>
      <c r="AY66" s="42">
        <f t="shared" si="187"/>
        <v>10.950752188193569</v>
      </c>
      <c r="AZ66" s="42">
        <f t="shared" si="188"/>
        <v>9.8556955559575599</v>
      </c>
      <c r="BA66" s="42">
        <f t="shared" si="189"/>
        <v>8.9170733240245568</v>
      </c>
      <c r="BB66" s="42">
        <f t="shared" si="190"/>
        <v>8.1064432291596091</v>
      </c>
      <c r="BC66" s="42">
        <f t="shared" si="191"/>
        <v>7.4015460414041314</v>
      </c>
      <c r="BD66" s="42">
        <f t="shared" si="192"/>
        <v>6.7847598206361823</v>
      </c>
      <c r="BE66" s="42">
        <f t="shared" si="193"/>
        <v>6.2419869775868335</v>
      </c>
    </row>
    <row r="67" spans="1:70">
      <c r="A67" s="138"/>
      <c r="B67" s="138"/>
      <c r="C67" s="161" t="s">
        <v>103</v>
      </c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U67" s="138"/>
      <c r="V67" s="138"/>
      <c r="W67" s="161" t="s">
        <v>106</v>
      </c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  <c r="AN67" s="138"/>
      <c r="AO67" s="138"/>
      <c r="AP67" s="161" t="s">
        <v>108</v>
      </c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  <c r="BE67" s="161"/>
    </row>
    <row r="69" spans="1:70">
      <c r="A69" s="138"/>
      <c r="B69" s="138"/>
      <c r="C69" s="139" t="s">
        <v>64</v>
      </c>
      <c r="D69" s="140"/>
      <c r="E69" s="141"/>
      <c r="F69" s="60">
        <v>2.5</v>
      </c>
      <c r="G69" s="142" t="s">
        <v>76</v>
      </c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4"/>
      <c r="U69" s="138"/>
      <c r="V69" s="138"/>
      <c r="W69" s="139" t="s">
        <v>64</v>
      </c>
      <c r="X69" s="140"/>
      <c r="Y69" s="141"/>
      <c r="Z69" s="63">
        <v>2.5</v>
      </c>
      <c r="AA69" s="142" t="s">
        <v>76</v>
      </c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4"/>
      <c r="AN69" s="138"/>
      <c r="AO69" s="138"/>
      <c r="AP69" s="139" t="s">
        <v>64</v>
      </c>
      <c r="AQ69" s="140"/>
      <c r="AR69" s="141"/>
      <c r="AS69" s="63">
        <v>2.5</v>
      </c>
      <c r="AT69" s="142" t="s">
        <v>76</v>
      </c>
      <c r="AU69" s="143"/>
      <c r="AV69" s="143"/>
      <c r="AW69" s="143"/>
      <c r="AX69" s="143"/>
      <c r="AY69" s="143"/>
      <c r="AZ69" s="143"/>
      <c r="BA69" s="143"/>
      <c r="BB69" s="143"/>
      <c r="BC69" s="143"/>
      <c r="BD69" s="143"/>
      <c r="BE69" s="144"/>
    </row>
    <row r="70" spans="1:70">
      <c r="A70" s="138"/>
      <c r="B70" s="138"/>
      <c r="C70" s="145" t="s">
        <v>63</v>
      </c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U70" s="138"/>
      <c r="V70" s="138"/>
      <c r="W70" s="145" t="s">
        <v>5</v>
      </c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N70" s="138"/>
      <c r="AO70" s="138"/>
      <c r="AP70" s="145" t="s">
        <v>5</v>
      </c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</row>
    <row r="71" spans="1:70">
      <c r="A71" s="138"/>
      <c r="B71" s="138"/>
      <c r="C71" s="35">
        <v>2</v>
      </c>
      <c r="D71" s="35">
        <f>C71+0.2</f>
        <v>2.2000000000000002</v>
      </c>
      <c r="E71" s="35">
        <f t="shared" ref="E71" si="225">D71+0.2</f>
        <v>2.4000000000000004</v>
      </c>
      <c r="F71" s="35">
        <f t="shared" ref="F71" si="226">E71+0.2</f>
        <v>2.6000000000000005</v>
      </c>
      <c r="G71" s="35">
        <f t="shared" ref="G71" si="227">F71+0.2</f>
        <v>2.8000000000000007</v>
      </c>
      <c r="H71" s="35">
        <f t="shared" ref="H71" si="228">G71+0.2</f>
        <v>3.0000000000000009</v>
      </c>
      <c r="I71" s="35">
        <f t="shared" ref="I71" si="229">H71+0.2</f>
        <v>3.2000000000000011</v>
      </c>
      <c r="J71" s="35">
        <f t="shared" ref="J71" si="230">I71+0.2</f>
        <v>3.4000000000000012</v>
      </c>
      <c r="K71" s="35">
        <f t="shared" ref="K71" si="231">J71+0.2</f>
        <v>3.6000000000000014</v>
      </c>
      <c r="L71" s="35">
        <f t="shared" ref="L71" si="232">K71+0.2</f>
        <v>3.8000000000000016</v>
      </c>
      <c r="M71" s="35">
        <f t="shared" ref="M71" si="233">L71+0.2</f>
        <v>4.0000000000000018</v>
      </c>
      <c r="N71" s="35">
        <f t="shared" ref="N71" si="234">M71+0.2</f>
        <v>4.200000000000002</v>
      </c>
      <c r="O71" s="35">
        <f t="shared" ref="O71" si="235">N71+0.2</f>
        <v>4.4000000000000021</v>
      </c>
      <c r="P71" s="35">
        <f t="shared" ref="P71" si="236">O71+0.2</f>
        <v>4.6000000000000023</v>
      </c>
      <c r="Q71" s="35">
        <f t="shared" ref="Q71" si="237">P71+0.2</f>
        <v>4.8000000000000025</v>
      </c>
      <c r="R71" s="35">
        <f t="shared" ref="R71" si="238">Q71+0.2</f>
        <v>5.0000000000000027</v>
      </c>
      <c r="U71" s="138"/>
      <c r="V71" s="138"/>
      <c r="W71" s="35">
        <v>2</v>
      </c>
      <c r="X71" s="35">
        <f>W71+0.2</f>
        <v>2.2000000000000002</v>
      </c>
      <c r="Y71" s="35">
        <f t="shared" ref="Y71" si="239">X71+0.2</f>
        <v>2.4000000000000004</v>
      </c>
      <c r="Z71" s="35">
        <f t="shared" ref="Z71" si="240">Y71+0.2</f>
        <v>2.6000000000000005</v>
      </c>
      <c r="AA71" s="35">
        <f t="shared" ref="AA71" si="241">Z71+0.2</f>
        <v>2.8000000000000007</v>
      </c>
      <c r="AB71" s="35">
        <f t="shared" ref="AB71" si="242">AA71+0.2</f>
        <v>3.0000000000000009</v>
      </c>
      <c r="AC71" s="35">
        <f t="shared" ref="AC71" si="243">AB71+0.2</f>
        <v>3.2000000000000011</v>
      </c>
      <c r="AD71" s="35">
        <f t="shared" ref="AD71" si="244">AC71+0.2</f>
        <v>3.4000000000000012</v>
      </c>
      <c r="AE71" s="35">
        <f t="shared" ref="AE71" si="245">AD71+0.2</f>
        <v>3.6000000000000014</v>
      </c>
      <c r="AF71" s="35">
        <f t="shared" ref="AF71" si="246">AE71+0.2</f>
        <v>3.8000000000000016</v>
      </c>
      <c r="AG71" s="35">
        <f t="shared" ref="AG71" si="247">AF71+0.2</f>
        <v>4.0000000000000018</v>
      </c>
      <c r="AH71" s="35">
        <f t="shared" ref="AH71" si="248">AG71+0.2</f>
        <v>4.200000000000002</v>
      </c>
      <c r="AI71" s="35">
        <f t="shared" ref="AI71" si="249">AH71+0.2</f>
        <v>4.4000000000000021</v>
      </c>
      <c r="AJ71" s="35">
        <f t="shared" ref="AJ71" si="250">AI71+0.2</f>
        <v>4.6000000000000023</v>
      </c>
      <c r="AK71" s="35">
        <f t="shared" ref="AK71" si="251">AJ71+0.2</f>
        <v>4.8000000000000025</v>
      </c>
      <c r="AL71" s="35">
        <f t="shared" ref="AL71" si="252">AK71+0.2</f>
        <v>5.0000000000000027</v>
      </c>
      <c r="AN71" s="138"/>
      <c r="AO71" s="138"/>
      <c r="AP71" s="35">
        <v>2</v>
      </c>
      <c r="AQ71" s="35">
        <f>AP71+0.2</f>
        <v>2.2000000000000002</v>
      </c>
      <c r="AR71" s="35">
        <f t="shared" ref="AR71" si="253">AQ71+0.2</f>
        <v>2.4000000000000004</v>
      </c>
      <c r="AS71" s="35">
        <f t="shared" ref="AS71" si="254">AR71+0.2</f>
        <v>2.6000000000000005</v>
      </c>
      <c r="AT71" s="35">
        <f t="shared" ref="AT71" si="255">AS71+0.2</f>
        <v>2.8000000000000007</v>
      </c>
      <c r="AU71" s="35">
        <f t="shared" ref="AU71" si="256">AT71+0.2</f>
        <v>3.0000000000000009</v>
      </c>
      <c r="AV71" s="35">
        <f t="shared" ref="AV71" si="257">AU71+0.2</f>
        <v>3.2000000000000011</v>
      </c>
      <c r="AW71" s="35">
        <f t="shared" ref="AW71" si="258">AV71+0.2</f>
        <v>3.4000000000000012</v>
      </c>
      <c r="AX71" s="35">
        <f t="shared" ref="AX71" si="259">AW71+0.2</f>
        <v>3.6000000000000014</v>
      </c>
      <c r="AY71" s="35">
        <f t="shared" ref="AY71" si="260">AX71+0.2</f>
        <v>3.8000000000000016</v>
      </c>
      <c r="AZ71" s="35">
        <f t="shared" ref="AZ71" si="261">AY71+0.2</f>
        <v>4.0000000000000018</v>
      </c>
      <c r="BA71" s="35">
        <f t="shared" ref="BA71" si="262">AZ71+0.2</f>
        <v>4.200000000000002</v>
      </c>
      <c r="BB71" s="35">
        <f t="shared" ref="BB71" si="263">BA71+0.2</f>
        <v>4.4000000000000021</v>
      </c>
      <c r="BC71" s="35">
        <f t="shared" ref="BC71" si="264">BB71+0.2</f>
        <v>4.6000000000000023</v>
      </c>
      <c r="BD71" s="35">
        <f t="shared" ref="BD71" si="265">BC71+0.2</f>
        <v>4.8000000000000025</v>
      </c>
      <c r="BE71" s="35">
        <f t="shared" ref="BE71" si="266">BD71+0.2</f>
        <v>5.0000000000000027</v>
      </c>
    </row>
    <row r="72" spans="1:70" ht="15" customHeight="1">
      <c r="A72" s="146" t="s">
        <v>75</v>
      </c>
      <c r="B72" s="36">
        <v>0</v>
      </c>
      <c r="C72" s="3">
        <f t="shared" ref="C72:R86" si="267">(278*POWER(2.718,((5.35*LN(1+$F$69/C$31)-$B72)/5.35))-$B$4)/$B$3</f>
        <v>957.40489372876732</v>
      </c>
      <c r="D72" s="3">
        <f t="shared" si="267"/>
        <v>846.83500768068939</v>
      </c>
      <c r="E72" s="3">
        <f t="shared" si="267"/>
        <v>754.69297133776024</v>
      </c>
      <c r="F72" s="3">
        <f t="shared" si="267"/>
        <v>676.72628750309991</v>
      </c>
      <c r="G72" s="3">
        <f t="shared" si="267"/>
        <v>609.89743897363326</v>
      </c>
      <c r="H72" s="3">
        <f t="shared" si="267"/>
        <v>551.9789004999576</v>
      </c>
      <c r="I72" s="3">
        <f t="shared" si="267"/>
        <v>501.30001958596461</v>
      </c>
      <c r="J72" s="3">
        <f t="shared" si="267"/>
        <v>456.58323249276549</v>
      </c>
      <c r="K72" s="3">
        <f t="shared" si="267"/>
        <v>416.83487430873265</v>
      </c>
      <c r="L72" s="3">
        <f t="shared" si="267"/>
        <v>381.27046967354562</v>
      </c>
      <c r="M72" s="3">
        <f t="shared" si="267"/>
        <v>349.26243604189824</v>
      </c>
      <c r="N72" s="3">
        <f t="shared" si="267"/>
        <v>320.30272871099999</v>
      </c>
      <c r="O72" s="3">
        <f t="shared" si="267"/>
        <v>293.97567345910159</v>
      </c>
      <c r="P72" s="3">
        <f t="shared" si="267"/>
        <v>269.93788624683987</v>
      </c>
      <c r="Q72" s="3">
        <f t="shared" si="267"/>
        <v>247.90321294066231</v>
      </c>
      <c r="R72" s="3">
        <f t="shared" si="267"/>
        <v>227.63128346515964</v>
      </c>
      <c r="U72" s="146" t="s">
        <v>75</v>
      </c>
      <c r="V72" s="36">
        <v>0</v>
      </c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N72" s="146" t="s">
        <v>75</v>
      </c>
      <c r="AO72" s="36">
        <v>0</v>
      </c>
      <c r="AP72" s="42"/>
      <c r="AQ72" s="42">
        <f t="shared" ref="AQ72:AQ86" si="268">(C72-D72)/2</f>
        <v>55.284943024038967</v>
      </c>
      <c r="AR72" s="42">
        <f t="shared" ref="AR72:AR86" si="269">(D72-E72)/2</f>
        <v>46.071018171464573</v>
      </c>
      <c r="AS72" s="42">
        <f t="shared" ref="AS72:AS86" si="270">(E72-F72)/2</f>
        <v>38.983341917330165</v>
      </c>
      <c r="AT72" s="42">
        <f t="shared" ref="AT72:AT86" si="271">(F72-G72)/2</f>
        <v>33.414424264733327</v>
      </c>
      <c r="AU72" s="42">
        <f t="shared" ref="AU72:AU86" si="272">(G72-H72)/2</f>
        <v>28.959269236837827</v>
      </c>
      <c r="AV72" s="42">
        <f t="shared" ref="AV72:AV86" si="273">(H72-I72)/2</f>
        <v>25.339440456996499</v>
      </c>
      <c r="AW72" s="42">
        <f t="shared" ref="AW72:AW86" si="274">(I72-J72)/2</f>
        <v>22.358393546599558</v>
      </c>
      <c r="AX72" s="42">
        <f t="shared" ref="AX72:AX86" si="275">(J72-K72)/2</f>
        <v>19.874179092016419</v>
      </c>
      <c r="AY72" s="42">
        <f t="shared" ref="AY72:AY86" si="276">(K72-L72)/2</f>
        <v>17.782202317593516</v>
      </c>
      <c r="AZ72" s="42">
        <f t="shared" ref="AZ72:AZ86" si="277">(L72-M72)/2</f>
        <v>16.00401681582369</v>
      </c>
      <c r="BA72" s="42">
        <f t="shared" ref="BA72:BA86" si="278">(M72-N72)/2</f>
        <v>14.479853665449127</v>
      </c>
      <c r="BB72" s="42">
        <f t="shared" ref="BB72:BB86" si="279">(N72-O72)/2</f>
        <v>13.1635276259492</v>
      </c>
      <c r="BC72" s="42">
        <f t="shared" ref="BC72:BC86" si="280">(O72-P72)/2</f>
        <v>12.01889360613086</v>
      </c>
      <c r="BD72" s="42">
        <f t="shared" ref="BD72:BD86" si="281">(P72-Q72)/2</f>
        <v>11.017336653088776</v>
      </c>
      <c r="BE72" s="42">
        <f t="shared" ref="BE72:BE86" si="282">(Q72-R72)/2</f>
        <v>10.135964737751337</v>
      </c>
    </row>
    <row r="73" spans="1:70">
      <c r="A73" s="147"/>
      <c r="B73" s="36">
        <f t="shared" ref="B73:B86" si="283">B72+0.1</f>
        <v>0.1</v>
      </c>
      <c r="C73" s="3">
        <f t="shared" si="267"/>
        <v>916.86384040095572</v>
      </c>
      <c r="D73" s="3">
        <f t="shared" si="267"/>
        <v>808.34127545535375</v>
      </c>
      <c r="E73" s="3">
        <f t="shared" si="267"/>
        <v>717.90534863439609</v>
      </c>
      <c r="F73" s="3">
        <f t="shared" si="267"/>
        <v>641.38230232899286</v>
      </c>
      <c r="G73" s="3">
        <f t="shared" si="267"/>
        <v>575.79086225438368</v>
      </c>
      <c r="H73" s="3">
        <f t="shared" si="267"/>
        <v>518.94474820185803</v>
      </c>
      <c r="I73" s="3">
        <f t="shared" si="267"/>
        <v>469.20424161430668</v>
      </c>
      <c r="J73" s="3">
        <f t="shared" si="267"/>
        <v>425.3154342280867</v>
      </c>
      <c r="K73" s="3">
        <f t="shared" si="267"/>
        <v>386.30305991278584</v>
      </c>
      <c r="L73" s="3">
        <f t="shared" si="267"/>
        <v>351.39716871836436</v>
      </c>
      <c r="M73" s="3">
        <f t="shared" si="267"/>
        <v>319.9817984695332</v>
      </c>
      <c r="N73" s="3">
        <f t="shared" si="267"/>
        <v>291.55831146099496</v>
      </c>
      <c r="O73" s="3">
        <f t="shared" si="267"/>
        <v>265.71873012907383</v>
      </c>
      <c r="P73" s="3">
        <f t="shared" si="267"/>
        <v>242.12602856151526</v>
      </c>
      <c r="Q73" s="3">
        <f t="shared" si="267"/>
        <v>220.49935107823541</v>
      </c>
      <c r="R73" s="3">
        <f t="shared" si="267"/>
        <v>200.60277831590733</v>
      </c>
      <c r="U73" s="147"/>
      <c r="V73" s="36">
        <f t="shared" ref="V73:V86" si="284">V72+0.1</f>
        <v>0.1</v>
      </c>
      <c r="W73" s="3">
        <f t="shared" ref="W73:W86" si="285">C72-C73</f>
        <v>40.541053327811596</v>
      </c>
      <c r="X73" s="3">
        <f t="shared" ref="X73:X86" si="286">D72-D73</f>
        <v>38.493732225335634</v>
      </c>
      <c r="Y73" s="3">
        <f t="shared" ref="Y73:Y86" si="287">E72-E73</f>
        <v>36.78762270336415</v>
      </c>
      <c r="Z73" s="3">
        <f t="shared" ref="Z73:Z86" si="288">F72-F73</f>
        <v>35.343985174107047</v>
      </c>
      <c r="AA73" s="3">
        <f t="shared" ref="AA73:AA86" si="289">G72-G73</f>
        <v>34.106576719249574</v>
      </c>
      <c r="AB73" s="3">
        <f t="shared" ref="AB73:AB86" si="290">H72-H73</f>
        <v>33.034152298099571</v>
      </c>
      <c r="AC73" s="3">
        <f t="shared" ref="AC73:AC86" si="291">I72-I73</f>
        <v>32.095777971657924</v>
      </c>
      <c r="AD73" s="3">
        <f t="shared" ref="AD73:AD86" si="292">J72-J73</f>
        <v>31.267798264678788</v>
      </c>
      <c r="AE73" s="3">
        <f t="shared" ref="AE73:AE86" si="293">K72-K73</f>
        <v>30.53181439594681</v>
      </c>
      <c r="AF73" s="3">
        <f t="shared" ref="AF73:AF86" si="294">L72-L73</f>
        <v>29.873300955181264</v>
      </c>
      <c r="AG73" s="3">
        <f t="shared" ref="AG73:AG86" si="295">M72-M73</f>
        <v>29.280637572365038</v>
      </c>
      <c r="AH73" s="3">
        <f t="shared" ref="AH73:AH86" si="296">N72-N73</f>
        <v>28.744417250005029</v>
      </c>
      <c r="AI73" s="3">
        <f t="shared" ref="AI73:AI86" si="297">O72-O73</f>
        <v>28.256943330027752</v>
      </c>
      <c r="AJ73" s="3">
        <f t="shared" ref="AJ73:AJ86" si="298">P72-P73</f>
        <v>27.811857685324611</v>
      </c>
      <c r="AK73" s="3">
        <f t="shared" ref="AK73:AK86" si="299">Q72-Q73</f>
        <v>27.403861862426908</v>
      </c>
      <c r="AL73" s="3">
        <f t="shared" ref="AL73:AL86" si="300">R72-R73</f>
        <v>27.028505149252311</v>
      </c>
      <c r="AN73" s="147"/>
      <c r="AO73" s="36">
        <f t="shared" ref="AO73:AO86" si="301">AO72+0.1</f>
        <v>0.1</v>
      </c>
      <c r="AP73" s="42"/>
      <c r="AQ73" s="42">
        <f t="shared" si="268"/>
        <v>54.261282472800985</v>
      </c>
      <c r="AR73" s="42">
        <f t="shared" si="269"/>
        <v>45.217963410478831</v>
      </c>
      <c r="AS73" s="42">
        <f t="shared" si="270"/>
        <v>38.261523152701614</v>
      </c>
      <c r="AT73" s="42">
        <f t="shared" si="271"/>
        <v>32.795720037304591</v>
      </c>
      <c r="AU73" s="42">
        <f t="shared" si="272"/>
        <v>28.423057026262825</v>
      </c>
      <c r="AV73" s="42">
        <f t="shared" si="273"/>
        <v>24.870253293775676</v>
      </c>
      <c r="AW73" s="42">
        <f t="shared" si="274"/>
        <v>21.94440369310999</v>
      </c>
      <c r="AX73" s="42">
        <f t="shared" si="275"/>
        <v>19.50618715765043</v>
      </c>
      <c r="AY73" s="42">
        <f t="shared" si="276"/>
        <v>17.452945597210743</v>
      </c>
      <c r="AZ73" s="42">
        <f t="shared" si="277"/>
        <v>15.707685124415576</v>
      </c>
      <c r="BA73" s="42">
        <f t="shared" si="278"/>
        <v>14.211743504269123</v>
      </c>
      <c r="BB73" s="42">
        <f t="shared" si="279"/>
        <v>12.919790665960562</v>
      </c>
      <c r="BC73" s="42">
        <f t="shared" si="280"/>
        <v>11.796350783779289</v>
      </c>
      <c r="BD73" s="42">
        <f t="shared" si="281"/>
        <v>10.813338741639924</v>
      </c>
      <c r="BE73" s="42">
        <f t="shared" si="282"/>
        <v>9.9482863811640385</v>
      </c>
    </row>
    <row r="74" spans="1:70">
      <c r="A74" s="147"/>
      <c r="B74" s="36">
        <f t="shared" si="283"/>
        <v>0.2</v>
      </c>
      <c r="C74" s="3">
        <f t="shared" si="267"/>
        <v>877.0734485503433</v>
      </c>
      <c r="D74" s="3">
        <f t="shared" si="267"/>
        <v>770.56029634132756</v>
      </c>
      <c r="E74" s="3">
        <f t="shared" si="267"/>
        <v>681.79888857813592</v>
      </c>
      <c r="F74" s="3">
        <f t="shared" si="267"/>
        <v>606.69274929078495</v>
      </c>
      <c r="G74" s="3">
        <f t="shared" si="267"/>
        <v>542.31580571432869</v>
      </c>
      <c r="H74" s="3">
        <f t="shared" si="267"/>
        <v>486.5222589841826</v>
      </c>
      <c r="I74" s="3">
        <f t="shared" si="267"/>
        <v>437.70275170687916</v>
      </c>
      <c r="J74" s="3">
        <f t="shared" si="267"/>
        <v>394.62659308729758</v>
      </c>
      <c r="K74" s="3">
        <f t="shared" si="267"/>
        <v>356.33657510289373</v>
      </c>
      <c r="L74" s="3">
        <f t="shared" si="267"/>
        <v>322.07700426021779</v>
      </c>
      <c r="M74" s="3">
        <f t="shared" si="267"/>
        <v>291.24332359027022</v>
      </c>
      <c r="N74" s="3">
        <f t="shared" si="267"/>
        <v>263.34612820450928</v>
      </c>
      <c r="O74" s="3">
        <f t="shared" si="267"/>
        <v>237.98499468537642</v>
      </c>
      <c r="P74" s="3">
        <f t="shared" si="267"/>
        <v>214.82913752012365</v>
      </c>
      <c r="Q74" s="3">
        <f t="shared" si="267"/>
        <v>193.60290137553432</v>
      </c>
      <c r="R74" s="3">
        <f t="shared" si="267"/>
        <v>174.0747351906135</v>
      </c>
      <c r="U74" s="147"/>
      <c r="V74" s="36">
        <f t="shared" si="284"/>
        <v>0.2</v>
      </c>
      <c r="W74" s="3">
        <f t="shared" si="285"/>
        <v>39.790391850612423</v>
      </c>
      <c r="X74" s="3">
        <f t="shared" si="286"/>
        <v>37.780979114026195</v>
      </c>
      <c r="Y74" s="3">
        <f t="shared" si="287"/>
        <v>36.106460056260175</v>
      </c>
      <c r="Z74" s="3">
        <f t="shared" si="288"/>
        <v>34.689553038207919</v>
      </c>
      <c r="AA74" s="3">
        <f t="shared" si="289"/>
        <v>33.475056540054993</v>
      </c>
      <c r="AB74" s="3">
        <f t="shared" si="290"/>
        <v>32.422489217675434</v>
      </c>
      <c r="AC74" s="3">
        <f t="shared" si="291"/>
        <v>31.501489907427526</v>
      </c>
      <c r="AD74" s="3">
        <f t="shared" si="292"/>
        <v>30.688841140789123</v>
      </c>
      <c r="AE74" s="3">
        <f t="shared" si="293"/>
        <v>29.966484809892108</v>
      </c>
      <c r="AF74" s="3">
        <f t="shared" si="294"/>
        <v>29.320164458146564</v>
      </c>
      <c r="AG74" s="3">
        <f t="shared" si="295"/>
        <v>28.738474879262981</v>
      </c>
      <c r="AH74" s="3">
        <f t="shared" si="296"/>
        <v>28.212183256485673</v>
      </c>
      <c r="AI74" s="3">
        <f t="shared" si="297"/>
        <v>27.733735443697412</v>
      </c>
      <c r="AJ74" s="3">
        <f t="shared" si="298"/>
        <v>27.296891041391603</v>
      </c>
      <c r="AK74" s="3">
        <f t="shared" si="299"/>
        <v>26.896449702701091</v>
      </c>
      <c r="AL74" s="3">
        <f t="shared" si="300"/>
        <v>26.528043125293834</v>
      </c>
      <c r="AN74" s="147"/>
      <c r="AO74" s="36">
        <f t="shared" si="301"/>
        <v>0.2</v>
      </c>
      <c r="AP74" s="42"/>
      <c r="AQ74" s="42">
        <f t="shared" si="268"/>
        <v>53.256576104507872</v>
      </c>
      <c r="AR74" s="42">
        <f t="shared" si="269"/>
        <v>44.380703881595821</v>
      </c>
      <c r="AS74" s="42">
        <f t="shared" si="270"/>
        <v>37.553069643675485</v>
      </c>
      <c r="AT74" s="42">
        <f t="shared" si="271"/>
        <v>32.188471788228128</v>
      </c>
      <c r="AU74" s="42">
        <f t="shared" si="272"/>
        <v>27.896773365073045</v>
      </c>
      <c r="AV74" s="42">
        <f t="shared" si="273"/>
        <v>24.409753638651722</v>
      </c>
      <c r="AW74" s="42">
        <f t="shared" si="274"/>
        <v>21.538079309790788</v>
      </c>
      <c r="AX74" s="42">
        <f t="shared" si="275"/>
        <v>19.145008992201923</v>
      </c>
      <c r="AY74" s="42">
        <f t="shared" si="276"/>
        <v>17.129785421337971</v>
      </c>
      <c r="AZ74" s="42">
        <f t="shared" si="277"/>
        <v>15.416840334973784</v>
      </c>
      <c r="BA74" s="42">
        <f t="shared" si="278"/>
        <v>13.948597692880469</v>
      </c>
      <c r="BB74" s="42">
        <f t="shared" si="279"/>
        <v>12.680566759566432</v>
      </c>
      <c r="BC74" s="42">
        <f t="shared" si="280"/>
        <v>11.577928582626384</v>
      </c>
      <c r="BD74" s="42">
        <f t="shared" si="281"/>
        <v>10.613118072294668</v>
      </c>
      <c r="BE74" s="42">
        <f t="shared" si="282"/>
        <v>9.7640830924604103</v>
      </c>
    </row>
    <row r="75" spans="1:70">
      <c r="A75" s="147"/>
      <c r="B75" s="36">
        <f t="shared" si="283"/>
        <v>0.30000000000000004</v>
      </c>
      <c r="C75" s="3">
        <f t="shared" si="267"/>
        <v>838.01981886729016</v>
      </c>
      <c r="D75" s="3">
        <f t="shared" si="267"/>
        <v>733.47887294339137</v>
      </c>
      <c r="E75" s="3">
        <f t="shared" si="267"/>
        <v>646.36097870539254</v>
      </c>
      <c r="F75" s="3">
        <f t="shared" si="267"/>
        <v>572.64551086923223</v>
      </c>
      <c r="G75" s="3">
        <f t="shared" si="267"/>
        <v>509.46057607389764</v>
      </c>
      <c r="H75" s="3">
        <f t="shared" si="267"/>
        <v>454.70010724303535</v>
      </c>
      <c r="I75" s="3">
        <f t="shared" si="267"/>
        <v>406.78454597701602</v>
      </c>
      <c r="J75" s="3">
        <f t="shared" si="267"/>
        <v>364.5059890526835</v>
      </c>
      <c r="K75" s="3">
        <f t="shared" si="267"/>
        <v>326.92495218995259</v>
      </c>
      <c r="L75" s="3">
        <f t="shared" si="267"/>
        <v>293.29973437824106</v>
      </c>
      <c r="M75" s="3">
        <f t="shared" si="267"/>
        <v>263.03697267510091</v>
      </c>
      <c r="N75" s="3">
        <f t="shared" si="267"/>
        <v>235.65632405315159</v>
      </c>
      <c r="O75" s="3">
        <f t="shared" si="267"/>
        <v>210.76477936776212</v>
      </c>
      <c r="P75" s="3">
        <f t="shared" si="267"/>
        <v>188.037677957939</v>
      </c>
      <c r="Q75" s="3">
        <f t="shared" si="267"/>
        <v>167.20446854728357</v>
      </c>
      <c r="R75" s="3">
        <f t="shared" si="267"/>
        <v>148.0378874932874</v>
      </c>
      <c r="U75" s="147"/>
      <c r="V75" s="36">
        <f t="shared" si="284"/>
        <v>0.30000000000000004</v>
      </c>
      <c r="W75" s="3">
        <f t="shared" si="285"/>
        <v>39.053629683053146</v>
      </c>
      <c r="X75" s="3">
        <f t="shared" si="286"/>
        <v>37.081423397936192</v>
      </c>
      <c r="Y75" s="3">
        <f t="shared" si="287"/>
        <v>35.437909872743376</v>
      </c>
      <c r="Z75" s="3">
        <f t="shared" si="288"/>
        <v>34.04723842155272</v>
      </c>
      <c r="AA75" s="3">
        <f t="shared" si="289"/>
        <v>32.855229640431048</v>
      </c>
      <c r="AB75" s="3">
        <f t="shared" si="290"/>
        <v>31.822151741147252</v>
      </c>
      <c r="AC75" s="3">
        <f t="shared" si="291"/>
        <v>30.918205729863132</v>
      </c>
      <c r="AD75" s="3">
        <f t="shared" si="292"/>
        <v>30.120604034614075</v>
      </c>
      <c r="AE75" s="3">
        <f t="shared" si="293"/>
        <v>29.411622912941141</v>
      </c>
      <c r="AF75" s="3">
        <f t="shared" si="294"/>
        <v>28.777269881976736</v>
      </c>
      <c r="AG75" s="3">
        <f t="shared" si="295"/>
        <v>28.20635091516931</v>
      </c>
      <c r="AH75" s="3">
        <f t="shared" si="296"/>
        <v>27.689804151357691</v>
      </c>
      <c r="AI75" s="3">
        <f t="shared" si="297"/>
        <v>27.220215317614304</v>
      </c>
      <c r="AJ75" s="3">
        <f t="shared" si="298"/>
        <v>26.791459562184656</v>
      </c>
      <c r="AK75" s="3">
        <f t="shared" si="299"/>
        <v>26.398432828250748</v>
      </c>
      <c r="AL75" s="3">
        <f t="shared" si="300"/>
        <v>26.036847697326095</v>
      </c>
      <c r="AN75" s="147"/>
      <c r="AO75" s="36">
        <f t="shared" si="301"/>
        <v>0.30000000000000004</v>
      </c>
      <c r="AP75" s="42"/>
      <c r="AQ75" s="42">
        <f t="shared" si="268"/>
        <v>52.270472961949395</v>
      </c>
      <c r="AR75" s="42">
        <f t="shared" si="269"/>
        <v>43.558947118999413</v>
      </c>
      <c r="AS75" s="42">
        <f t="shared" si="270"/>
        <v>36.857733918080157</v>
      </c>
      <c r="AT75" s="42">
        <f t="shared" si="271"/>
        <v>31.592467397667292</v>
      </c>
      <c r="AU75" s="42">
        <f t="shared" si="272"/>
        <v>27.380234415431147</v>
      </c>
      <c r="AV75" s="42">
        <f t="shared" si="273"/>
        <v>23.957780633009662</v>
      </c>
      <c r="AW75" s="42">
        <f t="shared" si="274"/>
        <v>21.13927846216626</v>
      </c>
      <c r="AX75" s="42">
        <f t="shared" si="275"/>
        <v>18.790518431365456</v>
      </c>
      <c r="AY75" s="42">
        <f t="shared" si="276"/>
        <v>16.812608905855768</v>
      </c>
      <c r="AZ75" s="42">
        <f t="shared" si="277"/>
        <v>15.131380851570071</v>
      </c>
      <c r="BA75" s="42">
        <f t="shared" si="278"/>
        <v>13.69032431097466</v>
      </c>
      <c r="BB75" s="42">
        <f t="shared" si="279"/>
        <v>12.445772342694738</v>
      </c>
      <c r="BC75" s="42">
        <f t="shared" si="280"/>
        <v>11.36355070491156</v>
      </c>
      <c r="BD75" s="42">
        <f t="shared" si="281"/>
        <v>10.416604705327714</v>
      </c>
      <c r="BE75" s="42">
        <f t="shared" si="282"/>
        <v>9.5832905269980841</v>
      </c>
    </row>
    <row r="76" spans="1:70">
      <c r="A76" s="147"/>
      <c r="B76" s="36">
        <f t="shared" si="283"/>
        <v>0.4</v>
      </c>
      <c r="C76" s="3">
        <f t="shared" si="267"/>
        <v>799.68930940291557</v>
      </c>
      <c r="D76" s="3">
        <f t="shared" si="267"/>
        <v>697.08405223038039</v>
      </c>
      <c r="E76" s="3">
        <f t="shared" si="267"/>
        <v>611.57924008599173</v>
      </c>
      <c r="F76" s="3">
        <f t="shared" si="267"/>
        <v>539.22869391407369</v>
      </c>
      <c r="G76" s="3">
        <f t="shared" si="267"/>
        <v>477.21369656724823</v>
      </c>
      <c r="H76" s="3">
        <f t="shared" si="267"/>
        <v>423.46717708033407</v>
      </c>
      <c r="I76" s="3">
        <f t="shared" si="267"/>
        <v>376.43882428692029</v>
      </c>
      <c r="J76" s="3">
        <f t="shared" si="267"/>
        <v>334.94310059925891</v>
      </c>
      <c r="K76" s="3">
        <f t="shared" si="267"/>
        <v>298.05791730545167</v>
      </c>
      <c r="L76" s="3">
        <f t="shared" si="267"/>
        <v>265.05530679181857</v>
      </c>
      <c r="M76" s="3">
        <f t="shared" si="267"/>
        <v>235.35289287294833</v>
      </c>
      <c r="N76" s="3">
        <f t="shared" si="267"/>
        <v>208.47922659245501</v>
      </c>
      <c r="O76" s="3">
        <f t="shared" si="267"/>
        <v>184.04857579534755</v>
      </c>
      <c r="P76" s="3">
        <f t="shared" si="267"/>
        <v>161.74229126412939</v>
      </c>
      <c r="Q76" s="3">
        <f t="shared" si="267"/>
        <v>141.29483127208317</v>
      </c>
      <c r="R76" s="3">
        <f t="shared" si="267"/>
        <v>122.48314020899367</v>
      </c>
      <c r="U76" s="147"/>
      <c r="V76" s="36">
        <f t="shared" si="284"/>
        <v>0.4</v>
      </c>
      <c r="W76" s="3">
        <f t="shared" si="285"/>
        <v>38.330509464374586</v>
      </c>
      <c r="X76" s="3">
        <f t="shared" si="286"/>
        <v>36.394820713010972</v>
      </c>
      <c r="Y76" s="3">
        <f t="shared" si="287"/>
        <v>34.781738619400812</v>
      </c>
      <c r="Z76" s="3">
        <f t="shared" si="288"/>
        <v>33.416816955158538</v>
      </c>
      <c r="AA76" s="3">
        <f t="shared" si="289"/>
        <v>32.246879506649407</v>
      </c>
      <c r="AB76" s="3">
        <f t="shared" si="290"/>
        <v>31.23293016270128</v>
      </c>
      <c r="AC76" s="3">
        <f t="shared" si="291"/>
        <v>30.345721690095729</v>
      </c>
      <c r="AD76" s="3">
        <f t="shared" si="292"/>
        <v>29.562888453424591</v>
      </c>
      <c r="AE76" s="3">
        <f t="shared" si="293"/>
        <v>28.867034884500924</v>
      </c>
      <c r="AF76" s="3">
        <f t="shared" si="294"/>
        <v>28.244427586422489</v>
      </c>
      <c r="AG76" s="3">
        <f t="shared" si="295"/>
        <v>27.684079802152581</v>
      </c>
      <c r="AH76" s="3">
        <f t="shared" si="296"/>
        <v>27.177097460696586</v>
      </c>
      <c r="AI76" s="3">
        <f t="shared" si="297"/>
        <v>26.716203572414571</v>
      </c>
      <c r="AJ76" s="3">
        <f t="shared" si="298"/>
        <v>26.295386693809604</v>
      </c>
      <c r="AK76" s="3">
        <f t="shared" si="299"/>
        <v>25.909637275200396</v>
      </c>
      <c r="AL76" s="3">
        <f t="shared" si="300"/>
        <v>25.554747284293725</v>
      </c>
      <c r="AN76" s="147"/>
      <c r="AO76" s="36">
        <f t="shared" si="301"/>
        <v>0.4</v>
      </c>
      <c r="AP76" s="42"/>
      <c r="AQ76" s="42">
        <f t="shared" si="268"/>
        <v>51.302628586267588</v>
      </c>
      <c r="AR76" s="42">
        <f t="shared" si="269"/>
        <v>42.752406072194333</v>
      </c>
      <c r="AS76" s="42">
        <f t="shared" si="270"/>
        <v>36.17527308595902</v>
      </c>
      <c r="AT76" s="42">
        <f t="shared" si="271"/>
        <v>31.007498673412726</v>
      </c>
      <c r="AU76" s="42">
        <f t="shared" si="272"/>
        <v>26.873259743457083</v>
      </c>
      <c r="AV76" s="42">
        <f t="shared" si="273"/>
        <v>23.514176396706887</v>
      </c>
      <c r="AW76" s="42">
        <f t="shared" si="274"/>
        <v>20.747861843830691</v>
      </c>
      <c r="AX76" s="42">
        <f t="shared" si="275"/>
        <v>18.442591646903622</v>
      </c>
      <c r="AY76" s="42">
        <f t="shared" si="276"/>
        <v>16.501305256816551</v>
      </c>
      <c r="AZ76" s="42">
        <f t="shared" si="277"/>
        <v>14.851206959435117</v>
      </c>
      <c r="BA76" s="42">
        <f t="shared" si="278"/>
        <v>13.436833140246662</v>
      </c>
      <c r="BB76" s="42">
        <f t="shared" si="279"/>
        <v>12.21532539855373</v>
      </c>
      <c r="BC76" s="42">
        <f t="shared" si="280"/>
        <v>11.153142265609077</v>
      </c>
      <c r="BD76" s="42">
        <f t="shared" si="281"/>
        <v>10.22372999602311</v>
      </c>
      <c r="BE76" s="42">
        <f t="shared" si="282"/>
        <v>9.4058455315447489</v>
      </c>
    </row>
    <row r="77" spans="1:70">
      <c r="A77" s="147"/>
      <c r="B77" s="36">
        <f t="shared" si="283"/>
        <v>0.5</v>
      </c>
      <c r="C77" s="3">
        <f t="shared" si="267"/>
        <v>762.06853080378755</v>
      </c>
      <c r="D77" s="3">
        <f t="shared" si="267"/>
        <v>661.36312101051817</v>
      </c>
      <c r="E77" s="3">
        <f t="shared" si="267"/>
        <v>577.44152299904727</v>
      </c>
      <c r="F77" s="3">
        <f t="shared" si="267"/>
        <v>506.43062548959637</v>
      </c>
      <c r="G77" s="3">
        <f t="shared" si="267"/>
        <v>445.56390293327684</v>
      </c>
      <c r="H77" s="3">
        <f t="shared" si="267"/>
        <v>392.81255842087899</v>
      </c>
      <c r="I77" s="3">
        <f t="shared" si="267"/>
        <v>346.65498647503495</v>
      </c>
      <c r="J77" s="3">
        <f t="shared" si="267"/>
        <v>305.92760101946072</v>
      </c>
      <c r="K77" s="3">
        <f t="shared" si="267"/>
        <v>269.72538681267247</v>
      </c>
      <c r="L77" s="3">
        <f t="shared" si="267"/>
        <v>237.33385534918875</v>
      </c>
      <c r="M77" s="3">
        <f t="shared" si="267"/>
        <v>208.18141376893621</v>
      </c>
      <c r="N77" s="3">
        <f t="shared" si="267"/>
        <v>181.80534250317424</v>
      </c>
      <c r="O77" s="3">
        <f t="shared" si="267"/>
        <v>157.82705164521326</v>
      </c>
      <c r="P77" s="3">
        <f t="shared" si="267"/>
        <v>135.93379211267066</v>
      </c>
      <c r="Q77" s="3">
        <f t="shared" si="267"/>
        <v>115.86493897127762</v>
      </c>
      <c r="R77" s="3">
        <f t="shared" si="267"/>
        <v>97.401566726839874</v>
      </c>
      <c r="U77" s="147"/>
      <c r="V77" s="36">
        <f t="shared" si="284"/>
        <v>0.5</v>
      </c>
      <c r="W77" s="3">
        <f t="shared" si="285"/>
        <v>37.620778599128016</v>
      </c>
      <c r="X77" s="3">
        <f t="shared" si="286"/>
        <v>35.720931219862223</v>
      </c>
      <c r="Y77" s="3">
        <f t="shared" si="287"/>
        <v>34.137717086944463</v>
      </c>
      <c r="Z77" s="3">
        <f t="shared" si="288"/>
        <v>32.798068424477322</v>
      </c>
      <c r="AA77" s="3">
        <f t="shared" si="289"/>
        <v>31.649793633971399</v>
      </c>
      <c r="AB77" s="3">
        <f t="shared" si="290"/>
        <v>30.654618659455082</v>
      </c>
      <c r="AC77" s="3">
        <f t="shared" si="291"/>
        <v>29.783837811885348</v>
      </c>
      <c r="AD77" s="3">
        <f t="shared" si="292"/>
        <v>29.015499579798188</v>
      </c>
      <c r="AE77" s="3">
        <f t="shared" si="293"/>
        <v>28.332530492779199</v>
      </c>
      <c r="AF77" s="3">
        <f t="shared" si="294"/>
        <v>27.721451442629814</v>
      </c>
      <c r="AG77" s="3">
        <f t="shared" si="295"/>
        <v>27.171479104012121</v>
      </c>
      <c r="AH77" s="3">
        <f t="shared" si="296"/>
        <v>26.673884089280762</v>
      </c>
      <c r="AI77" s="3">
        <f t="shared" si="297"/>
        <v>26.221524150134286</v>
      </c>
      <c r="AJ77" s="3">
        <f t="shared" si="298"/>
        <v>25.808499151458733</v>
      </c>
      <c r="AK77" s="3">
        <f t="shared" si="299"/>
        <v>25.429892300805548</v>
      </c>
      <c r="AL77" s="3">
        <f t="shared" si="300"/>
        <v>25.0815734821538</v>
      </c>
      <c r="AN77" s="147"/>
      <c r="AO77" s="36">
        <f t="shared" si="301"/>
        <v>0.5</v>
      </c>
      <c r="AP77" s="42"/>
      <c r="AQ77" s="42">
        <f t="shared" si="268"/>
        <v>50.352704896634691</v>
      </c>
      <c r="AR77" s="42">
        <f t="shared" si="269"/>
        <v>41.960799005735453</v>
      </c>
      <c r="AS77" s="42">
        <f t="shared" si="270"/>
        <v>35.50544875472545</v>
      </c>
      <c r="AT77" s="42">
        <f t="shared" si="271"/>
        <v>30.433361278159765</v>
      </c>
      <c r="AU77" s="42">
        <f t="shared" si="272"/>
        <v>26.375672256198925</v>
      </c>
      <c r="AV77" s="42">
        <f t="shared" si="273"/>
        <v>23.07878597292202</v>
      </c>
      <c r="AW77" s="42">
        <f t="shared" si="274"/>
        <v>20.363692727787111</v>
      </c>
      <c r="AX77" s="42">
        <f t="shared" si="275"/>
        <v>18.101107103394128</v>
      </c>
      <c r="AY77" s="42">
        <f t="shared" si="276"/>
        <v>16.195765731741858</v>
      </c>
      <c r="AZ77" s="42">
        <f t="shared" si="277"/>
        <v>14.576220790126271</v>
      </c>
      <c r="BA77" s="42">
        <f t="shared" si="278"/>
        <v>13.188035632880982</v>
      </c>
      <c r="BB77" s="42">
        <f t="shared" si="279"/>
        <v>11.989145428980493</v>
      </c>
      <c r="BC77" s="42">
        <f t="shared" si="280"/>
        <v>10.9466297662713</v>
      </c>
      <c r="BD77" s="42">
        <f t="shared" si="281"/>
        <v>10.034426570696517</v>
      </c>
      <c r="BE77" s="42">
        <f t="shared" si="282"/>
        <v>9.2316861222188749</v>
      </c>
    </row>
    <row r="78" spans="1:70">
      <c r="A78" s="147"/>
      <c r="B78" s="36">
        <f t="shared" si="283"/>
        <v>0.6</v>
      </c>
      <c r="C78" s="3">
        <f t="shared" si="267"/>
        <v>725.14434163484123</v>
      </c>
      <c r="D78" s="3">
        <f t="shared" si="267"/>
        <v>626.30360149053581</v>
      </c>
      <c r="E78" s="3">
        <f t="shared" si="267"/>
        <v>543.93590268890637</v>
      </c>
      <c r="F78" s="3">
        <f t="shared" si="267"/>
        <v>474.23984879712549</v>
      </c>
      <c r="G78" s="3">
        <f t="shared" si="267"/>
        <v>414.50013948086541</v>
      </c>
      <c r="H78" s="3">
        <f t="shared" si="267"/>
        <v>362.72554320132053</v>
      </c>
      <c r="I78" s="3">
        <f t="shared" si="267"/>
        <v>317.42262865326597</v>
      </c>
      <c r="J78" s="3">
        <f t="shared" si="267"/>
        <v>277.44935481589147</v>
      </c>
      <c r="K78" s="3">
        <f t="shared" si="267"/>
        <v>241.91746378434539</v>
      </c>
      <c r="L78" s="3">
        <f t="shared" si="267"/>
        <v>210.12569658106764</v>
      </c>
      <c r="M78" s="3">
        <f t="shared" si="267"/>
        <v>181.51304400638554</v>
      </c>
      <c r="N78" s="3">
        <f t="shared" si="267"/>
        <v>155.62535424514377</v>
      </c>
      <c r="O78" s="3">
        <f t="shared" si="267"/>
        <v>132.09104739249713</v>
      </c>
      <c r="P78" s="3">
        <f t="shared" si="267"/>
        <v>110.60316525379129</v>
      </c>
      <c r="Q78" s="3">
        <f t="shared" si="267"/>
        <v>90.905908647470838</v>
      </c>
      <c r="R78" s="3">
        <f t="shared" si="267"/>
        <v>72.784405721795636</v>
      </c>
      <c r="U78" s="147"/>
      <c r="V78" s="36">
        <f t="shared" si="284"/>
        <v>0.6</v>
      </c>
      <c r="W78" s="3">
        <f t="shared" si="285"/>
        <v>36.924189168946327</v>
      </c>
      <c r="X78" s="3">
        <f t="shared" si="286"/>
        <v>35.059519519982359</v>
      </c>
      <c r="Y78" s="3">
        <f t="shared" si="287"/>
        <v>33.505620310140898</v>
      </c>
      <c r="Z78" s="3">
        <f t="shared" si="288"/>
        <v>32.190776692470877</v>
      </c>
      <c r="AA78" s="3">
        <f t="shared" si="289"/>
        <v>31.063763452411422</v>
      </c>
      <c r="AB78" s="3">
        <f t="shared" si="290"/>
        <v>30.087015219558452</v>
      </c>
      <c r="AC78" s="3">
        <f t="shared" si="291"/>
        <v>29.232357821768971</v>
      </c>
      <c r="AD78" s="3">
        <f t="shared" si="292"/>
        <v>28.478246203569256</v>
      </c>
      <c r="AE78" s="3">
        <f t="shared" si="293"/>
        <v>27.807923028327082</v>
      </c>
      <c r="AF78" s="3">
        <f t="shared" si="294"/>
        <v>27.208158768121109</v>
      </c>
      <c r="AG78" s="3">
        <f t="shared" si="295"/>
        <v>26.668369762550668</v>
      </c>
      <c r="AH78" s="3">
        <f t="shared" si="296"/>
        <v>26.179988258030477</v>
      </c>
      <c r="AI78" s="3">
        <f t="shared" si="297"/>
        <v>25.736004252716128</v>
      </c>
      <c r="AJ78" s="3">
        <f t="shared" si="298"/>
        <v>25.33062685887937</v>
      </c>
      <c r="AK78" s="3">
        <f t="shared" si="299"/>
        <v>24.959030323806786</v>
      </c>
      <c r="AL78" s="3">
        <f t="shared" si="300"/>
        <v>24.617161005044238</v>
      </c>
      <c r="AN78" s="147"/>
      <c r="AO78" s="36">
        <f t="shared" si="301"/>
        <v>0.6</v>
      </c>
      <c r="AP78" s="42"/>
      <c r="AQ78" s="42">
        <f t="shared" si="268"/>
        <v>49.420370072152707</v>
      </c>
      <c r="AR78" s="42">
        <f t="shared" si="269"/>
        <v>41.183849400814722</v>
      </c>
      <c r="AS78" s="42">
        <f t="shared" si="270"/>
        <v>34.848026945890439</v>
      </c>
      <c r="AT78" s="42">
        <f t="shared" si="271"/>
        <v>29.869854658130038</v>
      </c>
      <c r="AU78" s="42">
        <f t="shared" si="272"/>
        <v>25.88729813977244</v>
      </c>
      <c r="AV78" s="42">
        <f t="shared" si="273"/>
        <v>22.65145727402728</v>
      </c>
      <c r="AW78" s="42">
        <f t="shared" si="274"/>
        <v>19.986636918687253</v>
      </c>
      <c r="AX78" s="42">
        <f t="shared" si="275"/>
        <v>17.765945515773041</v>
      </c>
      <c r="AY78" s="42">
        <f t="shared" si="276"/>
        <v>15.895883601638872</v>
      </c>
      <c r="AZ78" s="42">
        <f t="shared" si="277"/>
        <v>14.306326287341051</v>
      </c>
      <c r="BA78" s="42">
        <f t="shared" si="278"/>
        <v>12.943844880620887</v>
      </c>
      <c r="BB78" s="42">
        <f t="shared" si="279"/>
        <v>11.767153426323318</v>
      </c>
      <c r="BC78" s="42">
        <f t="shared" si="280"/>
        <v>10.743941069352921</v>
      </c>
      <c r="BD78" s="42">
        <f t="shared" si="281"/>
        <v>9.8486283031602255</v>
      </c>
      <c r="BE78" s="42">
        <f t="shared" si="282"/>
        <v>9.0607514628376009</v>
      </c>
    </row>
    <row r="79" spans="1:70">
      <c r="A79" s="147"/>
      <c r="B79" s="36">
        <f t="shared" si="283"/>
        <v>0.7</v>
      </c>
      <c r="C79" s="3">
        <f t="shared" si="267"/>
        <v>688.90384378890599</v>
      </c>
      <c r="D79" s="3">
        <f t="shared" si="267"/>
        <v>591.89324691700813</v>
      </c>
      <c r="E79" s="3">
        <f t="shared" si="267"/>
        <v>511.05067519966997</v>
      </c>
      <c r="F79" s="3">
        <f t="shared" si="267"/>
        <v>442.64511917301189</v>
      </c>
      <c r="G79" s="3">
        <f t="shared" si="267"/>
        <v>384.01155522698173</v>
      </c>
      <c r="H79" s="3">
        <f t="shared" si="267"/>
        <v>333.19562162969015</v>
      </c>
      <c r="I79" s="3">
        <f t="shared" si="267"/>
        <v>288.73153957276747</v>
      </c>
      <c r="J79" s="3">
        <f t="shared" si="267"/>
        <v>249.49841416085758</v>
      </c>
      <c r="K79" s="3">
        <f t="shared" si="267"/>
        <v>214.6244345455186</v>
      </c>
      <c r="L79" s="3">
        <f t="shared" si="267"/>
        <v>183.42132631808488</v>
      </c>
      <c r="M79" s="3">
        <f t="shared" si="267"/>
        <v>155.33846797135826</v>
      </c>
      <c r="N79" s="3">
        <f t="shared" si="267"/>
        <v>129.93011680253829</v>
      </c>
      <c r="O79" s="3">
        <f t="shared" si="267"/>
        <v>106.83157311085401</v>
      </c>
      <c r="P79" s="3">
        <f t="shared" si="267"/>
        <v>85.741562364824873</v>
      </c>
      <c r="Q79" s="3">
        <f t="shared" si="267"/>
        <v>66.409021781576826</v>
      </c>
      <c r="R79" s="3">
        <f t="shared" si="267"/>
        <v>48.623058094244925</v>
      </c>
      <c r="U79" s="147"/>
      <c r="V79" s="36">
        <f t="shared" si="284"/>
        <v>0.7</v>
      </c>
      <c r="W79" s="3">
        <f t="shared" si="285"/>
        <v>36.240497845935238</v>
      </c>
      <c r="X79" s="3">
        <f t="shared" si="286"/>
        <v>34.410354573527684</v>
      </c>
      <c r="Y79" s="3">
        <f t="shared" si="287"/>
        <v>32.885227489236399</v>
      </c>
      <c r="Z79" s="3">
        <f t="shared" si="288"/>
        <v>31.594729624113597</v>
      </c>
      <c r="AA79" s="3">
        <f t="shared" si="289"/>
        <v>30.488584253883687</v>
      </c>
      <c r="AB79" s="3">
        <f t="shared" si="290"/>
        <v>29.529921571630382</v>
      </c>
      <c r="AC79" s="3">
        <f t="shared" si="291"/>
        <v>28.6910890804985</v>
      </c>
      <c r="AD79" s="3">
        <f t="shared" si="292"/>
        <v>27.950940655033889</v>
      </c>
      <c r="AE79" s="3">
        <f t="shared" si="293"/>
        <v>27.29302923882679</v>
      </c>
      <c r="AF79" s="3">
        <f t="shared" si="294"/>
        <v>26.704370262982764</v>
      </c>
      <c r="AG79" s="3">
        <f t="shared" si="295"/>
        <v>26.174576035027286</v>
      </c>
      <c r="AH79" s="3">
        <f t="shared" si="296"/>
        <v>25.695237442605475</v>
      </c>
      <c r="AI79" s="3">
        <f t="shared" si="297"/>
        <v>25.259474281643122</v>
      </c>
      <c r="AJ79" s="3">
        <f t="shared" si="298"/>
        <v>24.861602888966416</v>
      </c>
      <c r="AK79" s="3">
        <f t="shared" si="299"/>
        <v>24.496886865894012</v>
      </c>
      <c r="AL79" s="3">
        <f t="shared" si="300"/>
        <v>24.161347627550711</v>
      </c>
      <c r="AN79" s="147"/>
      <c r="AO79" s="36">
        <f t="shared" si="301"/>
        <v>0.7</v>
      </c>
      <c r="AP79" s="42"/>
      <c r="AQ79" s="42">
        <f t="shared" si="268"/>
        <v>48.50529843594893</v>
      </c>
      <c r="AR79" s="42">
        <f t="shared" si="269"/>
        <v>40.42128585866908</v>
      </c>
      <c r="AS79" s="42">
        <f t="shared" si="270"/>
        <v>34.202778013329038</v>
      </c>
      <c r="AT79" s="42">
        <f t="shared" si="271"/>
        <v>29.316781973015082</v>
      </c>
      <c r="AU79" s="42">
        <f t="shared" si="272"/>
        <v>25.407966798645788</v>
      </c>
      <c r="AV79" s="42">
        <f t="shared" si="273"/>
        <v>22.232041028461339</v>
      </c>
      <c r="AW79" s="42">
        <f t="shared" si="274"/>
        <v>19.616562705954948</v>
      </c>
      <c r="AX79" s="42">
        <f t="shared" si="275"/>
        <v>17.436989807669491</v>
      </c>
      <c r="AY79" s="42">
        <f t="shared" si="276"/>
        <v>15.601554113716858</v>
      </c>
      <c r="AZ79" s="42">
        <f t="shared" si="277"/>
        <v>14.041429173363312</v>
      </c>
      <c r="BA79" s="42">
        <f t="shared" si="278"/>
        <v>12.704175584409981</v>
      </c>
      <c r="BB79" s="42">
        <f t="shared" si="279"/>
        <v>11.549271845842142</v>
      </c>
      <c r="BC79" s="42">
        <f t="shared" si="280"/>
        <v>10.545005373014568</v>
      </c>
      <c r="BD79" s="42">
        <f t="shared" si="281"/>
        <v>9.6662702916240235</v>
      </c>
      <c r="BE79" s="42">
        <f t="shared" si="282"/>
        <v>8.8929818436659502</v>
      </c>
    </row>
    <row r="80" spans="1:70">
      <c r="A80" s="147"/>
      <c r="B80" s="36">
        <f t="shared" si="283"/>
        <v>0.79999999999999993</v>
      </c>
      <c r="C80" s="3">
        <f t="shared" si="267"/>
        <v>653.33437798122372</v>
      </c>
      <c r="D80" s="3">
        <f t="shared" si="267"/>
        <v>558.12003729840467</v>
      </c>
      <c r="E80" s="3">
        <f t="shared" si="267"/>
        <v>478.77435328685027</v>
      </c>
      <c r="F80" s="3">
        <f t="shared" si="267"/>
        <v>411.63540016072369</v>
      </c>
      <c r="G80" s="3">
        <f t="shared" si="267"/>
        <v>354.08750010628768</v>
      </c>
      <c r="H80" s="3">
        <f t="shared" si="267"/>
        <v>304.2124785141915</v>
      </c>
      <c r="I80" s="3">
        <f t="shared" si="267"/>
        <v>260.57169705701602</v>
      </c>
      <c r="J80" s="3">
        <f t="shared" si="267"/>
        <v>222.06501542146066</v>
      </c>
      <c r="K80" s="3">
        <f t="shared" si="267"/>
        <v>187.83676528044472</v>
      </c>
      <c r="L80" s="3">
        <f t="shared" si="267"/>
        <v>157.21141637085177</v>
      </c>
      <c r="M80" s="3">
        <f t="shared" si="267"/>
        <v>129.64854253858931</v>
      </c>
      <c r="N80" s="3">
        <f t="shared" si="267"/>
        <v>104.71065448939702</v>
      </c>
      <c r="O80" s="3">
        <f t="shared" si="267"/>
        <v>82.039805332153037</v>
      </c>
      <c r="P80" s="3">
        <f t="shared" si="267"/>
        <v>61.340298959376149</v>
      </c>
      <c r="Q80" s="3">
        <f t="shared" si="267"/>
        <v>42.365721287325549</v>
      </c>
      <c r="R80" s="3">
        <f t="shared" si="267"/>
        <v>24.909083966207991</v>
      </c>
      <c r="U80" s="147"/>
      <c r="V80" s="36">
        <f t="shared" si="284"/>
        <v>0.79999999999999993</v>
      </c>
      <c r="W80" s="3">
        <f t="shared" si="285"/>
        <v>35.569465807682263</v>
      </c>
      <c r="X80" s="3">
        <f t="shared" si="286"/>
        <v>33.77320961860346</v>
      </c>
      <c r="Y80" s="3">
        <f t="shared" si="287"/>
        <v>32.276321912819697</v>
      </c>
      <c r="Z80" s="3">
        <f t="shared" si="288"/>
        <v>31.009719012288201</v>
      </c>
      <c r="AA80" s="3">
        <f t="shared" si="289"/>
        <v>29.924055120694049</v>
      </c>
      <c r="AB80" s="3">
        <f t="shared" si="290"/>
        <v>28.983143115498649</v>
      </c>
      <c r="AC80" s="3">
        <f t="shared" si="291"/>
        <v>28.15984251575145</v>
      </c>
      <c r="AD80" s="3">
        <f t="shared" si="292"/>
        <v>27.433398739396921</v>
      </c>
      <c r="AE80" s="3">
        <f t="shared" si="293"/>
        <v>26.787669265073873</v>
      </c>
      <c r="AF80" s="3">
        <f t="shared" si="294"/>
        <v>26.209909947233115</v>
      </c>
      <c r="AG80" s="3">
        <f t="shared" si="295"/>
        <v>25.689925432768945</v>
      </c>
      <c r="AH80" s="3">
        <f t="shared" si="296"/>
        <v>25.219462313141278</v>
      </c>
      <c r="AI80" s="3">
        <f t="shared" si="297"/>
        <v>24.791767778700972</v>
      </c>
      <c r="AJ80" s="3">
        <f t="shared" si="298"/>
        <v>24.401263405448724</v>
      </c>
      <c r="AK80" s="3">
        <f t="shared" si="299"/>
        <v>24.043300494251277</v>
      </c>
      <c r="AL80" s="3">
        <f t="shared" si="300"/>
        <v>23.713974128036934</v>
      </c>
      <c r="AN80" s="147"/>
      <c r="AO80" s="36">
        <f t="shared" si="301"/>
        <v>0.79999999999999993</v>
      </c>
      <c r="AP80" s="42"/>
      <c r="AQ80" s="42">
        <f t="shared" si="268"/>
        <v>47.607170341409528</v>
      </c>
      <c r="AR80" s="42">
        <f t="shared" si="269"/>
        <v>39.672842005777198</v>
      </c>
      <c r="AS80" s="42">
        <f t="shared" si="270"/>
        <v>33.56947656306329</v>
      </c>
      <c r="AT80" s="42">
        <f t="shared" si="271"/>
        <v>28.773950027218007</v>
      </c>
      <c r="AU80" s="42">
        <f t="shared" si="272"/>
        <v>24.937510796048088</v>
      </c>
      <c r="AV80" s="42">
        <f t="shared" si="273"/>
        <v>21.820390728587739</v>
      </c>
      <c r="AW80" s="42">
        <f t="shared" si="274"/>
        <v>19.253340817777683</v>
      </c>
      <c r="AX80" s="42">
        <f t="shared" si="275"/>
        <v>17.114125070507967</v>
      </c>
      <c r="AY80" s="42">
        <f t="shared" si="276"/>
        <v>15.312674454796479</v>
      </c>
      <c r="AZ80" s="42">
        <f t="shared" si="277"/>
        <v>13.781436916131227</v>
      </c>
      <c r="BA80" s="42">
        <f t="shared" si="278"/>
        <v>12.468944024596148</v>
      </c>
      <c r="BB80" s="42">
        <f t="shared" si="279"/>
        <v>11.335424578621989</v>
      </c>
      <c r="BC80" s="42">
        <f t="shared" si="280"/>
        <v>10.349753186388444</v>
      </c>
      <c r="BD80" s="42">
        <f t="shared" si="281"/>
        <v>9.4872888360253</v>
      </c>
      <c r="BE80" s="42">
        <f t="shared" si="282"/>
        <v>8.728318660558779</v>
      </c>
    </row>
    <row r="81" spans="1:57">
      <c r="A81" s="147"/>
      <c r="B81" s="36">
        <f t="shared" si="283"/>
        <v>0.89999999999999991</v>
      </c>
      <c r="C81" s="3">
        <f t="shared" si="267"/>
        <v>618.42351932739325</v>
      </c>
      <c r="D81" s="3">
        <f t="shared" si="267"/>
        <v>524.9721752063457</v>
      </c>
      <c r="E81" s="3">
        <f t="shared" si="267"/>
        <v>447.09566240472248</v>
      </c>
      <c r="F81" s="3">
        <f t="shared" si="267"/>
        <v>381.19985965566588</v>
      </c>
      <c r="G81" s="3">
        <f t="shared" si="267"/>
        <v>324.71752125093047</v>
      </c>
      <c r="H81" s="3">
        <f t="shared" si="267"/>
        <v>275.765989659968</v>
      </c>
      <c r="I81" s="3">
        <f t="shared" si="267"/>
        <v>232.93326450093306</v>
      </c>
      <c r="J81" s="3">
        <f t="shared" si="267"/>
        <v>195.13957574903216</v>
      </c>
      <c r="K81" s="3">
        <f t="shared" si="267"/>
        <v>161.54509870229305</v>
      </c>
      <c r="L81" s="3">
        <f t="shared" si="267"/>
        <v>131.48681127150098</v>
      </c>
      <c r="M81" s="3">
        <f t="shared" si="267"/>
        <v>104.43429387767365</v>
      </c>
      <c r="N81" s="3">
        <f t="shared" si="267"/>
        <v>79.958157814298616</v>
      </c>
      <c r="O81" s="3">
        <f t="shared" si="267"/>
        <v>57.707083964324788</v>
      </c>
      <c r="P81" s="3">
        <f t="shared" si="267"/>
        <v>37.390851353712996</v>
      </c>
      <c r="Q81" s="3">
        <f t="shared" si="267"/>
        <v>18.767608522160259</v>
      </c>
      <c r="R81" s="3">
        <f t="shared" si="267"/>
        <v>1.6341997331788509</v>
      </c>
      <c r="U81" s="147"/>
      <c r="V81" s="36">
        <f t="shared" si="284"/>
        <v>0.89999999999999991</v>
      </c>
      <c r="W81" s="3">
        <f t="shared" si="285"/>
        <v>34.910858653830473</v>
      </c>
      <c r="X81" s="3">
        <f t="shared" si="286"/>
        <v>33.147862092058972</v>
      </c>
      <c r="Y81" s="3">
        <f t="shared" si="287"/>
        <v>31.678690882127796</v>
      </c>
      <c r="Z81" s="3">
        <f t="shared" si="288"/>
        <v>30.435540505057816</v>
      </c>
      <c r="AA81" s="3">
        <f t="shared" si="289"/>
        <v>29.369978855357203</v>
      </c>
      <c r="AB81" s="3">
        <f t="shared" si="290"/>
        <v>28.446488854223503</v>
      </c>
      <c r="AC81" s="3">
        <f t="shared" si="291"/>
        <v>27.638432556082961</v>
      </c>
      <c r="AD81" s="3">
        <f t="shared" si="292"/>
        <v>26.925439672428496</v>
      </c>
      <c r="AE81" s="3">
        <f t="shared" si="293"/>
        <v>26.291666578151677</v>
      </c>
      <c r="AF81" s="3">
        <f t="shared" si="294"/>
        <v>25.724605099350782</v>
      </c>
      <c r="AG81" s="3">
        <f t="shared" si="295"/>
        <v>25.214248660915658</v>
      </c>
      <c r="AH81" s="3">
        <f t="shared" si="296"/>
        <v>24.752496675098399</v>
      </c>
      <c r="AI81" s="3">
        <f t="shared" si="297"/>
        <v>24.332721367828249</v>
      </c>
      <c r="AJ81" s="3">
        <f t="shared" si="298"/>
        <v>23.949447605663153</v>
      </c>
      <c r="AK81" s="3">
        <f t="shared" si="299"/>
        <v>23.59811276516529</v>
      </c>
      <c r="AL81" s="3">
        <f t="shared" si="300"/>
        <v>23.274884233029141</v>
      </c>
      <c r="AN81" s="147"/>
      <c r="AO81" s="36">
        <f t="shared" si="301"/>
        <v>0.89999999999999991</v>
      </c>
      <c r="AP81" s="42"/>
      <c r="AQ81" s="42">
        <f t="shared" si="268"/>
        <v>46.725672060523777</v>
      </c>
      <c r="AR81" s="42">
        <f t="shared" si="269"/>
        <v>38.938256400811611</v>
      </c>
      <c r="AS81" s="42">
        <f t="shared" si="270"/>
        <v>32.9479013745283</v>
      </c>
      <c r="AT81" s="42">
        <f t="shared" si="271"/>
        <v>28.241169202367701</v>
      </c>
      <c r="AU81" s="42">
        <f t="shared" si="272"/>
        <v>24.475765795481237</v>
      </c>
      <c r="AV81" s="42">
        <f t="shared" si="273"/>
        <v>21.416362579517468</v>
      </c>
      <c r="AW81" s="42">
        <f t="shared" si="274"/>
        <v>18.896844375950451</v>
      </c>
      <c r="AX81" s="42">
        <f t="shared" si="275"/>
        <v>16.797238523369558</v>
      </c>
      <c r="AY81" s="42">
        <f t="shared" si="276"/>
        <v>15.029143715396032</v>
      </c>
      <c r="AZ81" s="42">
        <f t="shared" si="277"/>
        <v>13.526258696913665</v>
      </c>
      <c r="BA81" s="42">
        <f t="shared" si="278"/>
        <v>12.238068031687519</v>
      </c>
      <c r="BB81" s="42">
        <f t="shared" si="279"/>
        <v>11.125536924986914</v>
      </c>
      <c r="BC81" s="42">
        <f t="shared" si="280"/>
        <v>10.158116305305896</v>
      </c>
      <c r="BD81" s="42">
        <f t="shared" si="281"/>
        <v>9.3116214157763686</v>
      </c>
      <c r="BE81" s="42">
        <f t="shared" si="282"/>
        <v>8.5667043944907046</v>
      </c>
    </row>
    <row r="82" spans="1:57">
      <c r="A82" s="147"/>
      <c r="B82" s="36">
        <f t="shared" si="283"/>
        <v>0.99999999999999989</v>
      </c>
      <c r="C82" s="3">
        <f t="shared" si="267"/>
        <v>584.15907300319486</v>
      </c>
      <c r="D82" s="3">
        <f t="shared" si="267"/>
        <v>492.43808165460592</v>
      </c>
      <c r="E82" s="3">
        <f t="shared" si="267"/>
        <v>416.00353676797795</v>
      </c>
      <c r="F82" s="3">
        <f t="shared" si="267"/>
        <v>351.32786612138221</v>
      </c>
      <c r="G82" s="3">
        <f t="shared" si="267"/>
        <v>295.89135933921818</v>
      </c>
      <c r="H82" s="3">
        <f t="shared" si="267"/>
        <v>247.84621833258799</v>
      </c>
      <c r="I82" s="3">
        <f t="shared" si="267"/>
        <v>205.8065874348284</v>
      </c>
      <c r="J82" s="3">
        <f t="shared" si="267"/>
        <v>168.71268973171772</v>
      </c>
      <c r="K82" s="3">
        <f t="shared" si="267"/>
        <v>135.74025078452487</v>
      </c>
      <c r="L82" s="3">
        <f t="shared" si="267"/>
        <v>106.23852507556158</v>
      </c>
      <c r="M82" s="3">
        <f t="shared" si="267"/>
        <v>79.68691431838775</v>
      </c>
      <c r="N82" s="3">
        <f t="shared" si="267"/>
        <v>55.663980403089504</v>
      </c>
      <c r="O82" s="3">
        <f t="shared" si="267"/>
        <v>33.824909266277501</v>
      </c>
      <c r="P82" s="3">
        <f t="shared" si="267"/>
        <v>13.88485368933309</v>
      </c>
      <c r="Q82" s="3">
        <f t="shared" si="267"/>
        <v>-4.3935596465197255</v>
      </c>
      <c r="R82" s="3">
        <f t="shared" si="267"/>
        <v>-21.209724829445673</v>
      </c>
      <c r="U82" s="147"/>
      <c r="V82" s="36">
        <f t="shared" si="284"/>
        <v>0.99999999999999989</v>
      </c>
      <c r="W82" s="3">
        <f t="shared" si="285"/>
        <v>34.264446324198389</v>
      </c>
      <c r="X82" s="3">
        <f t="shared" si="286"/>
        <v>32.534093551739772</v>
      </c>
      <c r="Y82" s="3">
        <f t="shared" si="287"/>
        <v>31.092125636744527</v>
      </c>
      <c r="Z82" s="3">
        <f t="shared" si="288"/>
        <v>29.871993534283661</v>
      </c>
      <c r="AA82" s="3">
        <f t="shared" si="289"/>
        <v>28.82616191171229</v>
      </c>
      <c r="AB82" s="3">
        <f t="shared" si="290"/>
        <v>27.919771327380005</v>
      </c>
      <c r="AC82" s="3">
        <f t="shared" si="291"/>
        <v>27.126677066104662</v>
      </c>
      <c r="AD82" s="3">
        <f t="shared" si="292"/>
        <v>26.426886017314445</v>
      </c>
      <c r="AE82" s="3">
        <f t="shared" si="293"/>
        <v>25.804847917768171</v>
      </c>
      <c r="AF82" s="3">
        <f t="shared" si="294"/>
        <v>25.2482861959394</v>
      </c>
      <c r="AG82" s="3">
        <f t="shared" si="295"/>
        <v>24.747379559285903</v>
      </c>
      <c r="AH82" s="3">
        <f t="shared" si="296"/>
        <v>24.294177411209112</v>
      </c>
      <c r="AI82" s="3">
        <f t="shared" si="297"/>
        <v>23.882174698047287</v>
      </c>
      <c r="AJ82" s="3">
        <f t="shared" si="298"/>
        <v>23.505997664379905</v>
      </c>
      <c r="AK82" s="3">
        <f t="shared" si="299"/>
        <v>23.161168168679986</v>
      </c>
      <c r="AL82" s="3">
        <f t="shared" si="300"/>
        <v>22.843924562624522</v>
      </c>
      <c r="AN82" s="147"/>
      <c r="AO82" s="36">
        <f t="shared" si="301"/>
        <v>0.99999999999999989</v>
      </c>
      <c r="AP82" s="42"/>
      <c r="AQ82" s="42">
        <f t="shared" si="268"/>
        <v>45.860495674294469</v>
      </c>
      <c r="AR82" s="42">
        <f t="shared" si="269"/>
        <v>38.217272443313988</v>
      </c>
      <c r="AS82" s="42">
        <f t="shared" si="270"/>
        <v>32.337835323297867</v>
      </c>
      <c r="AT82" s="42">
        <f t="shared" si="271"/>
        <v>27.718253391082015</v>
      </c>
      <c r="AU82" s="42">
        <f t="shared" si="272"/>
        <v>24.022570503315094</v>
      </c>
      <c r="AV82" s="42">
        <f t="shared" si="273"/>
        <v>21.019815448879797</v>
      </c>
      <c r="AW82" s="42">
        <f t="shared" si="274"/>
        <v>18.546948851555342</v>
      </c>
      <c r="AX82" s="42">
        <f t="shared" si="275"/>
        <v>16.486219473596421</v>
      </c>
      <c r="AY82" s="42">
        <f t="shared" si="276"/>
        <v>14.750862854481646</v>
      </c>
      <c r="AZ82" s="42">
        <f t="shared" si="277"/>
        <v>13.275805378586917</v>
      </c>
      <c r="BA82" s="42">
        <f t="shared" si="278"/>
        <v>12.011466957649123</v>
      </c>
      <c r="BB82" s="42">
        <f t="shared" si="279"/>
        <v>10.919535568406001</v>
      </c>
      <c r="BC82" s="42">
        <f t="shared" si="280"/>
        <v>9.9700277884722048</v>
      </c>
      <c r="BD82" s="42">
        <f t="shared" si="281"/>
        <v>9.1392066679264072</v>
      </c>
      <c r="BE82" s="42">
        <f t="shared" si="282"/>
        <v>8.4080825914629731</v>
      </c>
    </row>
    <row r="83" spans="1:57">
      <c r="A83" s="147"/>
      <c r="B83" s="36">
        <f t="shared" si="283"/>
        <v>1.0999999999999999</v>
      </c>
      <c r="C83" s="3">
        <f t="shared" si="267"/>
        <v>550.52906998477806</v>
      </c>
      <c r="D83" s="3">
        <f t="shared" si="267"/>
        <v>460.50639205442207</v>
      </c>
      <c r="E83" s="3">
        <f t="shared" si="267"/>
        <v>385.48711548629853</v>
      </c>
      <c r="F83" s="3">
        <f t="shared" si="267"/>
        <v>322.00898487582026</v>
      </c>
      <c r="G83" s="3">
        <f t="shared" si="267"/>
        <v>267.59894501190291</v>
      </c>
      <c r="H83" s="3">
        <f t="shared" si="267"/>
        <v>220.44341178701109</v>
      </c>
      <c r="I83" s="3">
        <f t="shared" si="267"/>
        <v>179.1821901519674</v>
      </c>
      <c r="J83" s="3">
        <f t="shared" si="267"/>
        <v>142.77512610904176</v>
      </c>
      <c r="K83" s="3">
        <f t="shared" si="267"/>
        <v>110.41320755279276</v>
      </c>
      <c r="L83" s="3">
        <f t="shared" si="267"/>
        <v>81.457738223049532</v>
      </c>
      <c r="M83" s="3">
        <f t="shared" si="267"/>
        <v>55.39775927405389</v>
      </c>
      <c r="N83" s="3">
        <f t="shared" si="267"/>
        <v>31.81963597859102</v>
      </c>
      <c r="O83" s="3">
        <f t="shared" si="267"/>
        <v>10.384938878823997</v>
      </c>
      <c r="P83" s="3">
        <f t="shared" si="267"/>
        <v>-9.1859049893424505</v>
      </c>
      <c r="Q83" s="3">
        <f t="shared" si="267"/>
        <v>-27.125873720793535</v>
      </c>
      <c r="R83" s="3">
        <f t="shared" si="267"/>
        <v>-43.630669406361505</v>
      </c>
      <c r="U83" s="147"/>
      <c r="V83" s="36">
        <f t="shared" si="284"/>
        <v>1.0999999999999999</v>
      </c>
      <c r="W83" s="3">
        <f t="shared" si="285"/>
        <v>33.630003018416801</v>
      </c>
      <c r="X83" s="3">
        <f t="shared" si="286"/>
        <v>31.931689600183859</v>
      </c>
      <c r="Y83" s="3">
        <f t="shared" si="287"/>
        <v>30.516421281679413</v>
      </c>
      <c r="Z83" s="3">
        <f t="shared" si="288"/>
        <v>29.318881245561954</v>
      </c>
      <c r="AA83" s="3">
        <f t="shared" si="289"/>
        <v>28.292414327315271</v>
      </c>
      <c r="AB83" s="3">
        <f t="shared" si="290"/>
        <v>27.402806545576908</v>
      </c>
      <c r="AC83" s="3">
        <f t="shared" si="291"/>
        <v>26.624397282860997</v>
      </c>
      <c r="AD83" s="3">
        <f t="shared" si="292"/>
        <v>25.937563622675953</v>
      </c>
      <c r="AE83" s="3">
        <f t="shared" si="293"/>
        <v>25.327043231732119</v>
      </c>
      <c r="AF83" s="3">
        <f t="shared" si="294"/>
        <v>24.780786852512051</v>
      </c>
      <c r="AG83" s="3">
        <f t="shared" si="295"/>
        <v>24.28915504433386</v>
      </c>
      <c r="AH83" s="3">
        <f t="shared" si="296"/>
        <v>23.844344424498484</v>
      </c>
      <c r="AI83" s="3">
        <f t="shared" si="297"/>
        <v>23.439970387453506</v>
      </c>
      <c r="AJ83" s="3">
        <f t="shared" si="298"/>
        <v>23.070758678675539</v>
      </c>
      <c r="AK83" s="3">
        <f t="shared" si="299"/>
        <v>22.732314074273809</v>
      </c>
      <c r="AL83" s="3">
        <f t="shared" si="300"/>
        <v>22.420944576915833</v>
      </c>
      <c r="AN83" s="147"/>
      <c r="AO83" s="36">
        <f t="shared" si="301"/>
        <v>1.0999999999999999</v>
      </c>
      <c r="AP83" s="42"/>
      <c r="AQ83" s="42">
        <f t="shared" si="268"/>
        <v>45.011338965177998</v>
      </c>
      <c r="AR83" s="42">
        <f t="shared" si="269"/>
        <v>37.509638284061765</v>
      </c>
      <c r="AS83" s="42">
        <f t="shared" si="270"/>
        <v>31.739065305239137</v>
      </c>
      <c r="AT83" s="42">
        <f t="shared" si="271"/>
        <v>27.205019931958674</v>
      </c>
      <c r="AU83" s="42">
        <f t="shared" si="272"/>
        <v>23.577766612445913</v>
      </c>
      <c r="AV83" s="42">
        <f t="shared" si="273"/>
        <v>20.630610817521841</v>
      </c>
      <c r="AW83" s="42">
        <f t="shared" si="274"/>
        <v>18.20353202146282</v>
      </c>
      <c r="AX83" s="42">
        <f t="shared" si="275"/>
        <v>16.180959278124504</v>
      </c>
      <c r="AY83" s="42">
        <f t="shared" si="276"/>
        <v>14.477734664871612</v>
      </c>
      <c r="AZ83" s="42">
        <f t="shared" si="277"/>
        <v>13.029989474497821</v>
      </c>
      <c r="BA83" s="42">
        <f t="shared" si="278"/>
        <v>11.789061647731435</v>
      </c>
      <c r="BB83" s="42">
        <f t="shared" si="279"/>
        <v>10.717348549883511</v>
      </c>
      <c r="BC83" s="42">
        <f t="shared" si="280"/>
        <v>9.7854219340832245</v>
      </c>
      <c r="BD83" s="42">
        <f t="shared" si="281"/>
        <v>8.9699843657255425</v>
      </c>
      <c r="BE83" s="42">
        <f t="shared" si="282"/>
        <v>8.252397842783985</v>
      </c>
    </row>
    <row r="84" spans="1:57">
      <c r="A84" s="147"/>
      <c r="B84" s="36">
        <f t="shared" si="283"/>
        <v>1.2</v>
      </c>
      <c r="C84" s="3">
        <f t="shared" si="267"/>
        <v>517.52176286772021</v>
      </c>
      <c r="D84" s="3">
        <f t="shared" si="267"/>
        <v>429.16595224468909</v>
      </c>
      <c r="E84" s="3">
        <f t="shared" si="267"/>
        <v>355.53573877050411</v>
      </c>
      <c r="F84" s="3">
        <f t="shared" si="267"/>
        <v>293.23297444635841</v>
      </c>
      <c r="G84" s="3">
        <f t="shared" si="267"/>
        <v>239.83039535482084</v>
      </c>
      <c r="H84" s="3">
        <f t="shared" si="267"/>
        <v>193.5479978608262</v>
      </c>
      <c r="I84" s="3">
        <f t="shared" si="267"/>
        <v>153.0507723985798</v>
      </c>
      <c r="J84" s="3">
        <f t="shared" si="267"/>
        <v>117.31782454730723</v>
      </c>
      <c r="K84" s="3">
        <f t="shared" si="267"/>
        <v>85.555121936238891</v>
      </c>
      <c r="L84" s="3">
        <f t="shared" si="267"/>
        <v>57.135794457678315</v>
      </c>
      <c r="M84" s="3">
        <f t="shared" si="267"/>
        <v>31.558344221872538</v>
      </c>
      <c r="N84" s="3">
        <f t="shared" si="267"/>
        <v>8.4167953962302651</v>
      </c>
      <c r="O84" s="3">
        <f t="shared" si="267"/>
        <v>-12.621015089414257</v>
      </c>
      <c r="P84" s="3">
        <f t="shared" si="267"/>
        <v>-31.829483603163343</v>
      </c>
      <c r="Q84" s="3">
        <f t="shared" si="267"/>
        <v>-49.437274398339028</v>
      </c>
      <c r="R84" s="3">
        <f t="shared" si="267"/>
        <v>-65.636465929766729</v>
      </c>
      <c r="U84" s="147"/>
      <c r="V84" s="36">
        <f t="shared" si="284"/>
        <v>1.2</v>
      </c>
      <c r="W84" s="3">
        <f t="shared" si="285"/>
        <v>33.007307117057849</v>
      </c>
      <c r="X84" s="3">
        <f t="shared" si="286"/>
        <v>31.34043980973297</v>
      </c>
      <c r="Y84" s="3">
        <f t="shared" si="287"/>
        <v>29.951376715794424</v>
      </c>
      <c r="Z84" s="3">
        <f t="shared" si="288"/>
        <v>28.776010429461849</v>
      </c>
      <c r="AA84" s="3">
        <f t="shared" si="289"/>
        <v>27.768549657082076</v>
      </c>
      <c r="AB84" s="3">
        <f t="shared" si="290"/>
        <v>26.895413926184887</v>
      </c>
      <c r="AC84" s="3">
        <f t="shared" si="291"/>
        <v>26.131417753387609</v>
      </c>
      <c r="AD84" s="3">
        <f t="shared" si="292"/>
        <v>25.457301561734539</v>
      </c>
      <c r="AE84" s="3">
        <f t="shared" si="293"/>
        <v>24.858085616553865</v>
      </c>
      <c r="AF84" s="3">
        <f t="shared" si="294"/>
        <v>24.321943765371216</v>
      </c>
      <c r="AG84" s="3">
        <f t="shared" si="295"/>
        <v>23.839415052181351</v>
      </c>
      <c r="AH84" s="3">
        <f t="shared" si="296"/>
        <v>23.402840582360753</v>
      </c>
      <c r="AI84" s="3">
        <f t="shared" si="297"/>
        <v>23.005953968238252</v>
      </c>
      <c r="AJ84" s="3">
        <f t="shared" si="298"/>
        <v>22.643578613820893</v>
      </c>
      <c r="AK84" s="3">
        <f t="shared" si="299"/>
        <v>22.311400677545492</v>
      </c>
      <c r="AL84" s="3">
        <f t="shared" si="300"/>
        <v>22.005796523405223</v>
      </c>
      <c r="AN84" s="147"/>
      <c r="AO84" s="36">
        <f t="shared" si="301"/>
        <v>1.2</v>
      </c>
      <c r="AP84" s="42"/>
      <c r="AQ84" s="42">
        <f t="shared" si="268"/>
        <v>44.177905311515559</v>
      </c>
      <c r="AR84" s="42">
        <f t="shared" si="269"/>
        <v>36.815106737092492</v>
      </c>
      <c r="AS84" s="42">
        <f t="shared" si="270"/>
        <v>31.151382162072849</v>
      </c>
      <c r="AT84" s="42">
        <f t="shared" si="271"/>
        <v>26.701289545768788</v>
      </c>
      <c r="AU84" s="42">
        <f t="shared" si="272"/>
        <v>23.141198746997318</v>
      </c>
      <c r="AV84" s="42">
        <f t="shared" si="273"/>
        <v>20.248612731123202</v>
      </c>
      <c r="AW84" s="42">
        <f t="shared" si="274"/>
        <v>17.866473925636285</v>
      </c>
      <c r="AX84" s="42">
        <f t="shared" si="275"/>
        <v>15.881351305534167</v>
      </c>
      <c r="AY84" s="42">
        <f t="shared" si="276"/>
        <v>14.209663739280288</v>
      </c>
      <c r="AZ84" s="42">
        <f t="shared" si="277"/>
        <v>12.788725117902889</v>
      </c>
      <c r="BA84" s="42">
        <f t="shared" si="278"/>
        <v>11.570774412821137</v>
      </c>
      <c r="BB84" s="42">
        <f t="shared" si="279"/>
        <v>10.51890524282226</v>
      </c>
      <c r="BC84" s="42">
        <f t="shared" si="280"/>
        <v>9.6042342568745429</v>
      </c>
      <c r="BD84" s="42">
        <f t="shared" si="281"/>
        <v>8.8038953975878425</v>
      </c>
      <c r="BE84" s="42">
        <f t="shared" si="282"/>
        <v>8.0995957657138504</v>
      </c>
    </row>
    <row r="85" spans="1:57">
      <c r="A85" s="147"/>
      <c r="B85" s="36">
        <f t="shared" si="283"/>
        <v>1.3</v>
      </c>
      <c r="C85" s="3">
        <f t="shared" si="267"/>
        <v>485.12562176350713</v>
      </c>
      <c r="D85" s="3">
        <f t="shared" si="267"/>
        <v>398.40581459566806</v>
      </c>
      <c r="E85" s="3">
        <f t="shared" si="267"/>
        <v>326.13894420894837</v>
      </c>
      <c r="F85" s="3">
        <f t="shared" si="267"/>
        <v>264.98978299232442</v>
      </c>
      <c r="G85" s="3">
        <f t="shared" si="267"/>
        <v>212.57601044665921</v>
      </c>
      <c r="H85" s="3">
        <f t="shared" si="267"/>
        <v>167.15058163056864</v>
      </c>
      <c r="I85" s="3">
        <f t="shared" si="267"/>
        <v>127.40320612515872</v>
      </c>
      <c r="J85" s="3">
        <f t="shared" si="267"/>
        <v>92.331892474700666</v>
      </c>
      <c r="K85" s="3">
        <f t="shared" si="267"/>
        <v>61.157310677096987</v>
      </c>
      <c r="L85" s="3">
        <f t="shared" si="267"/>
        <v>33.264197803114676</v>
      </c>
      <c r="M85" s="3">
        <f t="shared" si="267"/>
        <v>8.1603417391659043</v>
      </c>
      <c r="N85" s="3">
        <f t="shared" si="267"/>
        <v>-14.552716265439196</v>
      </c>
      <c r="O85" s="3">
        <f t="shared" si="267"/>
        <v>-35.20098892214547</v>
      </c>
      <c r="P85" s="3">
        <f t="shared" si="267"/>
        <v>-54.053791853338502</v>
      </c>
      <c r="Q85" s="3">
        <f t="shared" si="267"/>
        <v>-71.335555346222961</v>
      </c>
      <c r="R85" s="3">
        <f t="shared" si="267"/>
        <v>-87.234801315158961</v>
      </c>
      <c r="U85" s="147"/>
      <c r="V85" s="36">
        <f t="shared" si="284"/>
        <v>1.3</v>
      </c>
      <c r="W85" s="3">
        <f t="shared" si="285"/>
        <v>32.396141104213086</v>
      </c>
      <c r="X85" s="3">
        <f t="shared" si="286"/>
        <v>30.760137649021033</v>
      </c>
      <c r="Y85" s="3">
        <f t="shared" si="287"/>
        <v>29.396794561555737</v>
      </c>
      <c r="Z85" s="3">
        <f t="shared" si="288"/>
        <v>28.24319145403399</v>
      </c>
      <c r="AA85" s="3">
        <f t="shared" si="289"/>
        <v>27.254384908161626</v>
      </c>
      <c r="AB85" s="3">
        <f t="shared" si="290"/>
        <v>26.397416230257562</v>
      </c>
      <c r="AC85" s="3">
        <f t="shared" si="291"/>
        <v>25.647566273421077</v>
      </c>
      <c r="AD85" s="3">
        <f t="shared" si="292"/>
        <v>24.985932072606559</v>
      </c>
      <c r="AE85" s="3">
        <f t="shared" si="293"/>
        <v>24.397811259141903</v>
      </c>
      <c r="AF85" s="3">
        <f t="shared" si="294"/>
        <v>23.871596654563639</v>
      </c>
      <c r="AG85" s="3">
        <f t="shared" si="295"/>
        <v>23.398002482706634</v>
      </c>
      <c r="AH85" s="3">
        <f t="shared" si="296"/>
        <v>22.969511661669461</v>
      </c>
      <c r="AI85" s="3">
        <f t="shared" si="297"/>
        <v>22.579973832731213</v>
      </c>
      <c r="AJ85" s="3">
        <f t="shared" si="298"/>
        <v>22.224308250175159</v>
      </c>
      <c r="AK85" s="3">
        <f t="shared" si="299"/>
        <v>21.898280947883933</v>
      </c>
      <c r="AL85" s="3">
        <f t="shared" si="300"/>
        <v>21.598335385392232</v>
      </c>
      <c r="AN85" s="147"/>
      <c r="AO85" s="36">
        <f t="shared" si="301"/>
        <v>1.3</v>
      </c>
      <c r="AP85" s="42"/>
      <c r="AQ85" s="42">
        <f t="shared" si="268"/>
        <v>43.359903583919532</v>
      </c>
      <c r="AR85" s="42">
        <f t="shared" si="269"/>
        <v>36.133435193359844</v>
      </c>
      <c r="AS85" s="42">
        <f t="shared" si="270"/>
        <v>30.574580608311976</v>
      </c>
      <c r="AT85" s="42">
        <f t="shared" si="271"/>
        <v>26.206886272832605</v>
      </c>
      <c r="AU85" s="42">
        <f t="shared" si="272"/>
        <v>22.712714408045287</v>
      </c>
      <c r="AV85" s="42">
        <f t="shared" si="273"/>
        <v>19.87368775270496</v>
      </c>
      <c r="AW85" s="42">
        <f t="shared" si="274"/>
        <v>17.535656825229026</v>
      </c>
      <c r="AX85" s="42">
        <f t="shared" si="275"/>
        <v>15.587290898801839</v>
      </c>
      <c r="AY85" s="42">
        <f t="shared" si="276"/>
        <v>13.946556436991155</v>
      </c>
      <c r="AZ85" s="42">
        <f t="shared" si="277"/>
        <v>12.551928031974386</v>
      </c>
      <c r="BA85" s="42">
        <f t="shared" si="278"/>
        <v>11.356529002302551</v>
      </c>
      <c r="BB85" s="42">
        <f t="shared" si="279"/>
        <v>10.324136328353138</v>
      </c>
      <c r="BC85" s="42">
        <f t="shared" si="280"/>
        <v>9.4264014655965163</v>
      </c>
      <c r="BD85" s="42">
        <f t="shared" si="281"/>
        <v>8.6408817464422292</v>
      </c>
      <c r="BE85" s="42">
        <f t="shared" si="282"/>
        <v>7.9496229844680002</v>
      </c>
    </row>
    <row r="86" spans="1:57">
      <c r="A86" s="148"/>
      <c r="B86" s="36">
        <f t="shared" si="283"/>
        <v>1.4000000000000001</v>
      </c>
      <c r="C86" s="3">
        <f t="shared" si="267"/>
        <v>453.32933027198629</v>
      </c>
      <c r="D86" s="3">
        <f t="shared" si="267"/>
        <v>368.21523418483105</v>
      </c>
      <c r="E86" s="3">
        <f t="shared" si="267"/>
        <v>297.28646311285848</v>
      </c>
      <c r="F86" s="3">
        <f t="shared" si="267"/>
        <v>237.26954479375419</v>
      </c>
      <c r="G86" s="3">
        <f t="shared" si="267"/>
        <v>185.82626997064631</v>
      </c>
      <c r="H86" s="3">
        <f t="shared" si="267"/>
        <v>141.24194212994951</v>
      </c>
      <c r="I86" s="3">
        <f t="shared" si="267"/>
        <v>102.2305322979132</v>
      </c>
      <c r="J86" s="3">
        <f t="shared" si="267"/>
        <v>67.808601974999846</v>
      </c>
      <c r="K86" s="3">
        <f t="shared" si="267"/>
        <v>37.21125129751622</v>
      </c>
      <c r="L86" s="3">
        <f t="shared" si="267"/>
        <v>9.834609595221508</v>
      </c>
      <c r="M86" s="3">
        <f t="shared" si="267"/>
        <v>-14.804421405500815</v>
      </c>
      <c r="N86" s="3">
        <f t="shared" si="267"/>
        <v>-37.096922560347004</v>
      </c>
      <c r="O86" s="3">
        <f t="shared" si="267"/>
        <v>-57.362870102587934</v>
      </c>
      <c r="P86" s="3">
        <f t="shared" si="267"/>
        <v>-75.866592984398679</v>
      </c>
      <c r="Q86" s="3">
        <f t="shared" si="267"/>
        <v>-92.828365923330736</v>
      </c>
      <c r="R86" s="3">
        <f t="shared" si="267"/>
        <v>-108.43322014647535</v>
      </c>
      <c r="U86" s="148"/>
      <c r="V86" s="36">
        <f t="shared" si="284"/>
        <v>1.4000000000000001</v>
      </c>
      <c r="W86" s="3">
        <f t="shared" si="285"/>
        <v>31.796291491520833</v>
      </c>
      <c r="X86" s="3">
        <f t="shared" si="286"/>
        <v>30.190580410837015</v>
      </c>
      <c r="Y86" s="3">
        <f t="shared" si="287"/>
        <v>28.852481096089889</v>
      </c>
      <c r="Z86" s="3">
        <f t="shared" si="288"/>
        <v>27.720238198570229</v>
      </c>
      <c r="AA86" s="3">
        <f t="shared" si="289"/>
        <v>26.749740476012903</v>
      </c>
      <c r="AB86" s="3">
        <f t="shared" si="290"/>
        <v>25.908639500619131</v>
      </c>
      <c r="AC86" s="3">
        <f t="shared" si="291"/>
        <v>25.172673827245518</v>
      </c>
      <c r="AD86" s="3">
        <f t="shared" si="292"/>
        <v>24.523290499700821</v>
      </c>
      <c r="AE86" s="3">
        <f t="shared" si="293"/>
        <v>23.946059379580767</v>
      </c>
      <c r="AF86" s="3">
        <f t="shared" si="294"/>
        <v>23.429588207893168</v>
      </c>
      <c r="AG86" s="3">
        <f t="shared" si="295"/>
        <v>22.964763144666719</v>
      </c>
      <c r="AH86" s="3">
        <f t="shared" si="296"/>
        <v>22.544206294907809</v>
      </c>
      <c r="AI86" s="3">
        <f t="shared" si="297"/>
        <v>22.161881180442464</v>
      </c>
      <c r="AJ86" s="3">
        <f t="shared" si="298"/>
        <v>21.812801131060176</v>
      </c>
      <c r="AK86" s="3">
        <f t="shared" si="299"/>
        <v>21.492810577107775</v>
      </c>
      <c r="AL86" s="3">
        <f t="shared" si="300"/>
        <v>21.198418831316388</v>
      </c>
      <c r="AN86" s="148"/>
      <c r="AO86" s="36">
        <f t="shared" si="301"/>
        <v>1.4000000000000001</v>
      </c>
      <c r="AP86" s="42"/>
      <c r="AQ86" s="42">
        <f t="shared" si="268"/>
        <v>42.557048043577623</v>
      </c>
      <c r="AR86" s="42">
        <f t="shared" si="269"/>
        <v>35.464385535986281</v>
      </c>
      <c r="AS86" s="42">
        <f t="shared" si="270"/>
        <v>30.008459159552146</v>
      </c>
      <c r="AT86" s="42">
        <f t="shared" si="271"/>
        <v>25.721637411553942</v>
      </c>
      <c r="AU86" s="42">
        <f t="shared" si="272"/>
        <v>22.292163920348401</v>
      </c>
      <c r="AV86" s="42">
        <f t="shared" si="273"/>
        <v>19.505704916018153</v>
      </c>
      <c r="AW86" s="42">
        <f t="shared" si="274"/>
        <v>17.210965161456677</v>
      </c>
      <c r="AX86" s="42">
        <f t="shared" si="275"/>
        <v>15.298675338741813</v>
      </c>
      <c r="AY86" s="42">
        <f t="shared" si="276"/>
        <v>13.688320851147356</v>
      </c>
      <c r="AZ86" s="42">
        <f t="shared" si="277"/>
        <v>12.319515500361161</v>
      </c>
      <c r="BA86" s="42">
        <f t="shared" si="278"/>
        <v>11.146250577423094</v>
      </c>
      <c r="BB86" s="42">
        <f t="shared" si="279"/>
        <v>10.132973771120465</v>
      </c>
      <c r="BC86" s="42">
        <f t="shared" si="280"/>
        <v>9.2518614409053725</v>
      </c>
      <c r="BD86" s="42">
        <f t="shared" si="281"/>
        <v>8.4808864694660286</v>
      </c>
      <c r="BE86" s="42">
        <f t="shared" si="282"/>
        <v>7.8024271115723067</v>
      </c>
    </row>
    <row r="87" spans="1:57">
      <c r="A87" s="138"/>
      <c r="B87" s="138"/>
      <c r="C87" s="161" t="s">
        <v>103</v>
      </c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U87" s="138"/>
      <c r="V87" s="138"/>
      <c r="W87" s="161" t="s">
        <v>106</v>
      </c>
      <c r="X87" s="161"/>
      <c r="Y87" s="161"/>
      <c r="Z87" s="161"/>
      <c r="AA87" s="161"/>
      <c r="AB87" s="161"/>
      <c r="AC87" s="161"/>
      <c r="AD87" s="161"/>
      <c r="AE87" s="161"/>
      <c r="AF87" s="161"/>
      <c r="AG87" s="161"/>
      <c r="AH87" s="161"/>
      <c r="AI87" s="161"/>
      <c r="AJ87" s="161"/>
      <c r="AK87" s="161"/>
      <c r="AL87" s="161"/>
      <c r="AN87" s="138"/>
      <c r="AO87" s="138"/>
      <c r="AP87" s="161" t="s">
        <v>108</v>
      </c>
      <c r="AQ87" s="161"/>
      <c r="AR87" s="161"/>
      <c r="AS87" s="161"/>
      <c r="AT87" s="161"/>
      <c r="AU87" s="161"/>
      <c r="AV87" s="161"/>
      <c r="AW87" s="161"/>
      <c r="AX87" s="161"/>
      <c r="AY87" s="161"/>
      <c r="AZ87" s="161"/>
      <c r="BA87" s="161"/>
      <c r="BB87" s="161"/>
      <c r="BC87" s="161"/>
      <c r="BD87" s="161"/>
      <c r="BE87" s="161"/>
    </row>
    <row r="91" spans="1:57" ht="30.75" customHeight="1">
      <c r="A91" s="196" t="s">
        <v>104</v>
      </c>
      <c r="B91" s="197"/>
      <c r="C91" s="197"/>
      <c r="D91" s="197"/>
      <c r="E91" s="197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8"/>
      <c r="U91" s="190" t="s">
        <v>90</v>
      </c>
      <c r="V91" s="191"/>
      <c r="W91" s="191"/>
      <c r="X91" s="191"/>
      <c r="Y91" s="191"/>
      <c r="Z91" s="191"/>
      <c r="AA91" s="191"/>
      <c r="AB91" s="191"/>
      <c r="AC91" s="191"/>
      <c r="AD91" s="191"/>
      <c r="AE91" s="191"/>
      <c r="AF91" s="191"/>
      <c r="AG91" s="191"/>
      <c r="AH91" s="191"/>
      <c r="AI91" s="191"/>
      <c r="AJ91" s="191"/>
      <c r="AK91" s="191"/>
      <c r="AL91" s="192"/>
      <c r="AN91" s="190" t="s">
        <v>91</v>
      </c>
      <c r="AO91" s="191"/>
      <c r="AP91" s="191"/>
      <c r="AQ91" s="191"/>
      <c r="AR91" s="191"/>
      <c r="AS91" s="191"/>
      <c r="AT91" s="191"/>
      <c r="AU91" s="191"/>
      <c r="AV91" s="191"/>
      <c r="AW91" s="191"/>
      <c r="AX91" s="191"/>
      <c r="AY91" s="191"/>
      <c r="AZ91" s="191"/>
      <c r="BA91" s="191"/>
      <c r="BB91" s="191"/>
      <c r="BC91" s="191"/>
      <c r="BD91" s="191"/>
      <c r="BE91" s="192"/>
    </row>
    <row r="94" spans="1:57">
      <c r="A94" s="149"/>
      <c r="B94" s="150"/>
      <c r="C94" s="139" t="s">
        <v>63</v>
      </c>
      <c r="D94" s="140"/>
      <c r="E94" s="140"/>
      <c r="F94" s="141"/>
      <c r="G94" s="155">
        <v>2.6</v>
      </c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7"/>
      <c r="U94" s="138"/>
      <c r="V94" s="138"/>
      <c r="W94" s="139" t="s">
        <v>63</v>
      </c>
      <c r="X94" s="140"/>
      <c r="Y94" s="140"/>
      <c r="Z94" s="141"/>
      <c r="AA94" s="155">
        <v>2.6</v>
      </c>
      <c r="AB94" s="156"/>
      <c r="AC94" s="156"/>
      <c r="AD94" s="156"/>
      <c r="AE94" s="156"/>
      <c r="AF94" s="156"/>
      <c r="AG94" s="156"/>
      <c r="AH94" s="156"/>
      <c r="AI94" s="156"/>
      <c r="AJ94" s="156"/>
      <c r="AK94" s="156"/>
      <c r="AL94" s="157"/>
      <c r="AN94" s="138"/>
      <c r="AO94" s="138"/>
      <c r="AP94" s="139" t="s">
        <v>63</v>
      </c>
      <c r="AQ94" s="140"/>
      <c r="AR94" s="140"/>
      <c r="AS94" s="141"/>
      <c r="AT94" s="155">
        <v>2.6</v>
      </c>
      <c r="AU94" s="156"/>
      <c r="AV94" s="156"/>
      <c r="AW94" s="156"/>
      <c r="AX94" s="156"/>
      <c r="AY94" s="156"/>
      <c r="AZ94" s="156"/>
      <c r="BA94" s="156"/>
      <c r="BB94" s="156"/>
      <c r="BC94" s="156"/>
      <c r="BD94" s="156"/>
      <c r="BE94" s="157"/>
    </row>
    <row r="95" spans="1:57">
      <c r="A95" s="151"/>
      <c r="B95" s="152"/>
      <c r="C95" s="158" t="s">
        <v>60</v>
      </c>
      <c r="D95" s="159"/>
      <c r="E95" s="159"/>
      <c r="F95" s="159"/>
      <c r="G95" s="159"/>
      <c r="H95" s="159"/>
      <c r="I95" s="159"/>
      <c r="J95" s="159"/>
      <c r="K95" s="159"/>
      <c r="L95" s="159"/>
      <c r="M95" s="159"/>
      <c r="N95" s="159"/>
      <c r="O95" s="159"/>
      <c r="P95" s="159"/>
      <c r="Q95" s="159"/>
      <c r="R95" s="160"/>
      <c r="U95" s="138"/>
      <c r="V95" s="138"/>
      <c r="W95" s="158" t="s">
        <v>60</v>
      </c>
      <c r="X95" s="159"/>
      <c r="Y95" s="159"/>
      <c r="Z95" s="159"/>
      <c r="AA95" s="159"/>
      <c r="AB95" s="159"/>
      <c r="AC95" s="159"/>
      <c r="AD95" s="159"/>
      <c r="AE95" s="159"/>
      <c r="AF95" s="159"/>
      <c r="AG95" s="159"/>
      <c r="AH95" s="159"/>
      <c r="AI95" s="159"/>
      <c r="AJ95" s="159"/>
      <c r="AK95" s="159"/>
      <c r="AL95" s="160"/>
      <c r="AN95" s="138"/>
      <c r="AO95" s="138"/>
      <c r="AP95" s="158" t="s">
        <v>60</v>
      </c>
      <c r="AQ95" s="159"/>
      <c r="AR95" s="159"/>
      <c r="AS95" s="159"/>
      <c r="AT95" s="159"/>
      <c r="AU95" s="159"/>
      <c r="AV95" s="159"/>
      <c r="AW95" s="159"/>
      <c r="AX95" s="159"/>
      <c r="AY95" s="159"/>
      <c r="AZ95" s="159"/>
      <c r="BA95" s="159"/>
      <c r="BB95" s="159"/>
      <c r="BC95" s="159"/>
      <c r="BD95" s="159"/>
      <c r="BE95" s="160"/>
    </row>
    <row r="96" spans="1:57">
      <c r="A96" s="153"/>
      <c r="B96" s="154"/>
      <c r="C96" s="37">
        <v>-50</v>
      </c>
      <c r="D96" s="37">
        <f>C96+50</f>
        <v>0</v>
      </c>
      <c r="E96" s="37">
        <f t="shared" ref="E96" si="302">D96+50</f>
        <v>50</v>
      </c>
      <c r="F96" s="37">
        <f t="shared" ref="F96" si="303">E96+50</f>
        <v>100</v>
      </c>
      <c r="G96" s="37">
        <f t="shared" ref="G96" si="304">F96+50</f>
        <v>150</v>
      </c>
      <c r="H96" s="37">
        <f t="shared" ref="H96" si="305">G96+50</f>
        <v>200</v>
      </c>
      <c r="I96" s="37">
        <f t="shared" ref="I96" si="306">H96+50</f>
        <v>250</v>
      </c>
      <c r="J96" s="37">
        <f t="shared" ref="J96" si="307">I96+50</f>
        <v>300</v>
      </c>
      <c r="K96" s="37">
        <f t="shared" ref="K96" si="308">J96+50</f>
        <v>350</v>
      </c>
      <c r="L96" s="37">
        <f t="shared" ref="L96" si="309">K96+50</f>
        <v>400</v>
      </c>
      <c r="M96" s="37">
        <f t="shared" ref="M96" si="310">L96+50</f>
        <v>450</v>
      </c>
      <c r="N96" s="37">
        <f t="shared" ref="N96" si="311">M96+50</f>
        <v>500</v>
      </c>
      <c r="O96" s="37">
        <f t="shared" ref="O96" si="312">N96+50</f>
        <v>550</v>
      </c>
      <c r="P96" s="37">
        <f t="shared" ref="P96" si="313">O96+50</f>
        <v>600</v>
      </c>
      <c r="Q96" s="37">
        <f t="shared" ref="Q96" si="314">P96+50</f>
        <v>650</v>
      </c>
      <c r="R96" s="37">
        <f t="shared" ref="R96" si="315">Q96+50</f>
        <v>700</v>
      </c>
      <c r="U96" s="138"/>
      <c r="V96" s="138"/>
      <c r="W96" s="37">
        <v>-50</v>
      </c>
      <c r="X96" s="37">
        <f>W96+50</f>
        <v>0</v>
      </c>
      <c r="Y96" s="37">
        <f t="shared" ref="Y96" si="316">X96+50</f>
        <v>50</v>
      </c>
      <c r="Z96" s="37">
        <f t="shared" ref="Z96" si="317">Y96+50</f>
        <v>100</v>
      </c>
      <c r="AA96" s="37">
        <f t="shared" ref="AA96" si="318">Z96+50</f>
        <v>150</v>
      </c>
      <c r="AB96" s="37">
        <f t="shared" ref="AB96" si="319">AA96+50</f>
        <v>200</v>
      </c>
      <c r="AC96" s="37">
        <f t="shared" ref="AC96" si="320">AB96+50</f>
        <v>250</v>
      </c>
      <c r="AD96" s="37">
        <f t="shared" ref="AD96" si="321">AC96+50</f>
        <v>300</v>
      </c>
      <c r="AE96" s="37">
        <f t="shared" ref="AE96" si="322">AD96+50</f>
        <v>350</v>
      </c>
      <c r="AF96" s="37">
        <f t="shared" ref="AF96" si="323">AE96+50</f>
        <v>400</v>
      </c>
      <c r="AG96" s="37">
        <f t="shared" ref="AG96" si="324">AF96+50</f>
        <v>450</v>
      </c>
      <c r="AH96" s="37">
        <f t="shared" ref="AH96" si="325">AG96+50</f>
        <v>500</v>
      </c>
      <c r="AI96" s="37">
        <f t="shared" ref="AI96" si="326">AH96+50</f>
        <v>550</v>
      </c>
      <c r="AJ96" s="37">
        <f t="shared" ref="AJ96" si="327">AI96+50</f>
        <v>600</v>
      </c>
      <c r="AK96" s="37">
        <f t="shared" ref="AK96" si="328">AJ96+50</f>
        <v>650</v>
      </c>
      <c r="AL96" s="37">
        <f t="shared" ref="AL96" si="329">AK96+50</f>
        <v>700</v>
      </c>
      <c r="AN96" s="138"/>
      <c r="AO96" s="138"/>
      <c r="AP96" s="37">
        <v>-50</v>
      </c>
      <c r="AQ96" s="37">
        <f>AP96+50</f>
        <v>0</v>
      </c>
      <c r="AR96" s="37">
        <f t="shared" ref="AR96" si="330">AQ96+50</f>
        <v>50</v>
      </c>
      <c r="AS96" s="37">
        <f t="shared" ref="AS96" si="331">AR96+50</f>
        <v>100</v>
      </c>
      <c r="AT96" s="37">
        <f t="shared" ref="AT96" si="332">AS96+50</f>
        <v>150</v>
      </c>
      <c r="AU96" s="37">
        <f t="shared" ref="AU96" si="333">AT96+50</f>
        <v>200</v>
      </c>
      <c r="AV96" s="37">
        <f t="shared" ref="AV96" si="334">AU96+50</f>
        <v>250</v>
      </c>
      <c r="AW96" s="37">
        <f t="shared" ref="AW96" si="335">AV96+50</f>
        <v>300</v>
      </c>
      <c r="AX96" s="37">
        <f t="shared" ref="AX96" si="336">AW96+50</f>
        <v>350</v>
      </c>
      <c r="AY96" s="37">
        <f t="shared" ref="AY96" si="337">AX96+50</f>
        <v>400</v>
      </c>
      <c r="AZ96" s="37">
        <f t="shared" ref="AZ96" si="338">AY96+50</f>
        <v>450</v>
      </c>
      <c r="BA96" s="37">
        <f t="shared" ref="BA96" si="339">AZ96+50</f>
        <v>500</v>
      </c>
      <c r="BB96" s="37">
        <f t="shared" ref="BB96" si="340">BA96+50</f>
        <v>550</v>
      </c>
      <c r="BC96" s="37">
        <f t="shared" ref="BC96" si="341">BB96+50</f>
        <v>600</v>
      </c>
      <c r="BD96" s="37">
        <f t="shared" ref="BD96" si="342">BC96+50</f>
        <v>650</v>
      </c>
      <c r="BE96" s="37">
        <f t="shared" ref="BE96" si="343">BD96+50</f>
        <v>700</v>
      </c>
    </row>
    <row r="97" spans="1:57" ht="15" customHeight="1">
      <c r="A97" s="182" t="s">
        <v>69</v>
      </c>
      <c r="B97" s="36">
        <v>0</v>
      </c>
      <c r="C97" s="8">
        <f t="shared" ref="C97:R111" si="344">(POWER(2.718,((LN(((C$96*$B$3) +$B$4)/278)*5.35)+$B97)/5.35)-1)*$G$94</f>
        <v>0.55804923798229256</v>
      </c>
      <c r="D97" s="8">
        <f t="shared" si="344"/>
        <v>0.69161301740054082</v>
      </c>
      <c r="E97" s="8">
        <f t="shared" si="344"/>
        <v>0.82517623467946433</v>
      </c>
      <c r="F97" s="8">
        <f t="shared" si="344"/>
        <v>0.95873891175524206</v>
      </c>
      <c r="G97" s="8">
        <f t="shared" si="344"/>
        <v>1.0923010689160293</v>
      </c>
      <c r="H97" s="8">
        <f t="shared" si="344"/>
        <v>1.2258627249809839</v>
      </c>
      <c r="I97" s="8">
        <f t="shared" si="344"/>
        <v>1.3594238974542743</v>
      </c>
      <c r="J97" s="8">
        <f t="shared" si="344"/>
        <v>1.4929846026582705</v>
      </c>
      <c r="K97" s="8">
        <f t="shared" si="344"/>
        <v>1.6265448558493467</v>
      </c>
      <c r="L97" s="8">
        <f t="shared" si="344"/>
        <v>1.7601046713190178</v>
      </c>
      <c r="M97" s="8">
        <f t="shared" si="344"/>
        <v>1.8936640624826748</v>
      </c>
      <c r="N97" s="8">
        <f t="shared" si="344"/>
        <v>2.027223041957773</v>
      </c>
      <c r="O97" s="8">
        <f t="shared" si="344"/>
        <v>2.1607816216329625</v>
      </c>
      <c r="P97" s="8">
        <f t="shared" si="344"/>
        <v>2.2943398127294823</v>
      </c>
      <c r="Q97" s="8">
        <f t="shared" si="344"/>
        <v>2.427897625855818</v>
      </c>
      <c r="R97" s="8">
        <f t="shared" si="344"/>
        <v>2.5614550710565775</v>
      </c>
      <c r="U97" s="146" t="s">
        <v>75</v>
      </c>
      <c r="V97" s="36">
        <v>0</v>
      </c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N97" s="146" t="s">
        <v>75</v>
      </c>
      <c r="AO97" s="36">
        <v>0</v>
      </c>
      <c r="AP97" s="42"/>
      <c r="AQ97" s="8">
        <f>(D97-C97)*2</f>
        <v>0.26712755883649653</v>
      </c>
      <c r="AR97" s="8">
        <f t="shared" ref="AR97:AR111" si="345">(E97-D97)*2</f>
        <v>0.26712643455784701</v>
      </c>
      <c r="AS97" s="8">
        <f t="shared" ref="AS97:AS111" si="346">(F97-E97)*2</f>
        <v>0.26712535415155547</v>
      </c>
      <c r="AT97" s="8">
        <f t="shared" ref="AT97:AT111" si="347">(G97-F97)*2</f>
        <v>0.26712431432157446</v>
      </c>
      <c r="AU97" s="8">
        <f t="shared" ref="AU97:AU111" si="348">(H97-G97)*2</f>
        <v>0.26712331212990925</v>
      </c>
      <c r="AV97" s="8">
        <f t="shared" ref="AV97:AV111" si="349">(I97-H97)*2</f>
        <v>0.26712234494658071</v>
      </c>
      <c r="AW97" s="8">
        <f t="shared" ref="AW97:AW111" si="350">(J97-I97)*2</f>
        <v>0.26712141040799242</v>
      </c>
      <c r="AX97" s="8">
        <f t="shared" ref="AX97:AX111" si="351">(K97-J97)*2</f>
        <v>0.26712050638215246</v>
      </c>
      <c r="AY97" s="8">
        <f t="shared" ref="AY97:AY111" si="352">(L97-K97)*2</f>
        <v>0.26711963093934221</v>
      </c>
      <c r="AZ97" s="8">
        <f t="shared" ref="AZ97:AZ111" si="353">(M97-L97)*2</f>
        <v>0.26711878232731401</v>
      </c>
      <c r="BA97" s="8">
        <f t="shared" ref="BA97:BA111" si="354">(N97-M97)*2</f>
        <v>0.26711795895019641</v>
      </c>
      <c r="BB97" s="8">
        <f t="shared" ref="BB97:BB111" si="355">(O97-N97)*2</f>
        <v>0.26711715935037894</v>
      </c>
      <c r="BC97" s="8">
        <f t="shared" ref="BC97:BC111" si="356">(P97-O97)*2</f>
        <v>0.26711638219303957</v>
      </c>
      <c r="BD97" s="8">
        <f t="shared" ref="BD97:BD111" si="357">(Q97-P97)*2</f>
        <v>0.26711562625267149</v>
      </c>
      <c r="BE97" s="8">
        <f t="shared" ref="BE97:BE111" si="358">(R97-Q97)*2</f>
        <v>0.26711489040151903</v>
      </c>
    </row>
    <row r="98" spans="1:57">
      <c r="A98" s="183"/>
      <c r="B98" s="36">
        <f t="shared" ref="B98:B111" si="359">B97+0.1</f>
        <v>0.1</v>
      </c>
      <c r="C98" s="8">
        <f t="shared" si="344"/>
        <v>0.61762708569367775</v>
      </c>
      <c r="D98" s="8">
        <f t="shared" si="344"/>
        <v>0.75371059862786804</v>
      </c>
      <c r="E98" s="8">
        <f t="shared" si="344"/>
        <v>0.88979353881775258</v>
      </c>
      <c r="F98" s="8">
        <f t="shared" si="344"/>
        <v>1.0258759286133452</v>
      </c>
      <c r="G98" s="8">
        <f t="shared" si="344"/>
        <v>1.161957788685545</v>
      </c>
      <c r="H98" s="8">
        <f t="shared" si="344"/>
        <v>1.2980391382085421</v>
      </c>
      <c r="I98" s="8">
        <f t="shared" si="344"/>
        <v>1.4341199950167256</v>
      </c>
      <c r="J98" s="8">
        <f t="shared" si="344"/>
        <v>1.5702003757403962</v>
      </c>
      <c r="K98" s="8">
        <f t="shared" si="344"/>
        <v>1.706280295923744</v>
      </c>
      <c r="L98" s="8">
        <f t="shared" si="344"/>
        <v>1.8423597701279</v>
      </c>
      <c r="M98" s="8">
        <f t="shared" si="344"/>
        <v>1.9784388120213394</v>
      </c>
      <c r="N98" s="8">
        <f t="shared" si="344"/>
        <v>2.1145174344595534</v>
      </c>
      <c r="O98" s="8">
        <f t="shared" si="344"/>
        <v>2.2505956495554762</v>
      </c>
      <c r="P98" s="8">
        <f t="shared" si="344"/>
        <v>2.3866734687420381</v>
      </c>
      <c r="Q98" s="8">
        <f t="shared" si="344"/>
        <v>2.5227509028278594</v>
      </c>
      <c r="R98" s="8">
        <f t="shared" si="344"/>
        <v>2.6588279620470412</v>
      </c>
      <c r="U98" s="147"/>
      <c r="V98" s="36">
        <f>V97+0.1</f>
        <v>0.1</v>
      </c>
      <c r="W98" s="9">
        <f>C98-C97</f>
        <v>5.957784771138519E-2</v>
      </c>
      <c r="X98" s="9">
        <f t="shared" ref="X98:X111" si="360">D98-D97</f>
        <v>6.2097581227327225E-2</v>
      </c>
      <c r="Y98" s="9">
        <f t="shared" ref="Y98:Y111" si="361">E98-E97</f>
        <v>6.4617304138288256E-2</v>
      </c>
      <c r="Z98" s="9">
        <f t="shared" ref="Z98:Z111" si="362">F98-F97</f>
        <v>6.7137016858103138E-2</v>
      </c>
      <c r="AA98" s="9">
        <f t="shared" ref="AA98:AA111" si="363">G98-G97</f>
        <v>6.9656719769515707E-2</v>
      </c>
      <c r="AB98" s="9">
        <f t="shared" ref="AB98:AB111" si="364">H98-H97</f>
        <v>7.2176413227558189E-2</v>
      </c>
      <c r="AC98" s="9">
        <f t="shared" ref="AC98:AC111" si="365">I98-I97</f>
        <v>7.4696097562451325E-2</v>
      </c>
      <c r="AD98" s="9">
        <f t="shared" ref="AD98:AD111" si="366">J98-J97</f>
        <v>7.7215773082125683E-2</v>
      </c>
      <c r="AE98" s="9">
        <f t="shared" ref="AE98:AE111" si="367">K98-K97</f>
        <v>7.9735440074397257E-2</v>
      </c>
      <c r="AF98" s="9">
        <f t="shared" ref="AF98:AF111" si="368">L98-L97</f>
        <v>8.2255098808882154E-2</v>
      </c>
      <c r="AG98" s="9">
        <f t="shared" ref="AG98:AG111" si="369">M98-M97</f>
        <v>8.4774749538664596E-2</v>
      </c>
      <c r="AH98" s="9">
        <f t="shared" ref="AH98:AH111" si="370">N98-N97</f>
        <v>8.7294392501780393E-2</v>
      </c>
      <c r="AI98" s="9">
        <f t="shared" ref="AI98:AI111" si="371">O98-O97</f>
        <v>8.9814027922513695E-2</v>
      </c>
      <c r="AJ98" s="9">
        <f t="shared" ref="AJ98:AJ111" si="372">P98-P97</f>
        <v>9.2333656012555831E-2</v>
      </c>
      <c r="AK98" s="9">
        <f t="shared" ref="AK98:AK111" si="373">Q98-Q97</f>
        <v>9.4853276972041378E-2</v>
      </c>
      <c r="AL98" s="9">
        <f t="shared" ref="AL98:AL111" si="374">R98-R97</f>
        <v>9.7372890990463645E-2</v>
      </c>
      <c r="AN98" s="147"/>
      <c r="AO98" s="36">
        <f>AO97+0.1</f>
        <v>0.1</v>
      </c>
      <c r="AP98" s="9"/>
      <c r="AQ98" s="8">
        <f t="shared" ref="AQ98:AQ111" si="375">(D98-C98)*2</f>
        <v>0.2721670258683806</v>
      </c>
      <c r="AR98" s="8">
        <f t="shared" si="345"/>
        <v>0.27216588037976908</v>
      </c>
      <c r="AS98" s="8">
        <f t="shared" si="346"/>
        <v>0.27216477959118524</v>
      </c>
      <c r="AT98" s="8">
        <f t="shared" si="347"/>
        <v>0.2721637201443996</v>
      </c>
      <c r="AU98" s="8">
        <f t="shared" si="348"/>
        <v>0.27216269904599422</v>
      </c>
      <c r="AV98" s="8">
        <f t="shared" si="349"/>
        <v>0.27216171361636698</v>
      </c>
      <c r="AW98" s="8">
        <f t="shared" si="350"/>
        <v>0.27216076144734114</v>
      </c>
      <c r="AX98" s="8">
        <f t="shared" si="351"/>
        <v>0.2721598403666956</v>
      </c>
      <c r="AY98" s="8">
        <f t="shared" si="352"/>
        <v>0.27215894840831201</v>
      </c>
      <c r="AZ98" s="8">
        <f t="shared" si="353"/>
        <v>0.27215808378687889</v>
      </c>
      <c r="BA98" s="8">
        <f t="shared" si="354"/>
        <v>0.27215724487642801</v>
      </c>
      <c r="BB98" s="8">
        <f t="shared" si="355"/>
        <v>0.27215643019184554</v>
      </c>
      <c r="BC98" s="8">
        <f t="shared" si="356"/>
        <v>0.27215563837312384</v>
      </c>
      <c r="BD98" s="8">
        <f t="shared" si="357"/>
        <v>0.27215486817164258</v>
      </c>
      <c r="BE98" s="8">
        <f t="shared" si="358"/>
        <v>0.27215411843836357</v>
      </c>
    </row>
    <row r="99" spans="1:57">
      <c r="A99" s="183"/>
      <c r="B99" s="36">
        <f t="shared" si="359"/>
        <v>0.2</v>
      </c>
      <c r="C99" s="8">
        <f t="shared" si="344"/>
        <v>0.67832889306194022</v>
      </c>
      <c r="D99" s="8">
        <f t="shared" si="344"/>
        <v>0.81697967528126747</v>
      </c>
      <c r="E99" s="8">
        <f t="shared" si="344"/>
        <v>0.95562987395124155</v>
      </c>
      <c r="F99" s="8">
        <f t="shared" si="344"/>
        <v>1.0942795118435182</v>
      </c>
      <c r="G99" s="8">
        <f t="shared" si="344"/>
        <v>1.2329286100189605</v>
      </c>
      <c r="H99" s="8">
        <f t="shared" si="344"/>
        <v>1.3715771880134873</v>
      </c>
      <c r="I99" s="8">
        <f t="shared" si="344"/>
        <v>1.5102252639979403</v>
      </c>
      <c r="J99" s="8">
        <f t="shared" si="344"/>
        <v>1.6488728549163589</v>
      </c>
      <c r="K99" s="8">
        <f t="shared" si="344"/>
        <v>1.7875199766061785</v>
      </c>
      <c r="L99" s="8">
        <f t="shared" si="344"/>
        <v>1.9261666439032321</v>
      </c>
      <c r="M99" s="8">
        <f t="shared" si="344"/>
        <v>2.0648128707338573</v>
      </c>
      <c r="N99" s="8">
        <f t="shared" si="344"/>
        <v>2.2034586701960688</v>
      </c>
      <c r="O99" s="8">
        <f t="shared" si="344"/>
        <v>2.342104054631315</v>
      </c>
      <c r="P99" s="8">
        <f t="shared" si="344"/>
        <v>2.4807490356882131</v>
      </c>
      <c r="Q99" s="8">
        <f t="shared" si="344"/>
        <v>2.6193936243792932</v>
      </c>
      <c r="R99" s="8">
        <f t="shared" si="344"/>
        <v>2.7580378311317291</v>
      </c>
      <c r="U99" s="147"/>
      <c r="V99" s="36">
        <f t="shared" ref="V99:V111" si="376">V98+0.1</f>
        <v>0.2</v>
      </c>
      <c r="W99" s="9">
        <f t="shared" ref="W99:W111" si="377">C99-C98</f>
        <v>6.0701807368262473E-2</v>
      </c>
      <c r="X99" s="9">
        <f t="shared" si="360"/>
        <v>6.3269076653399425E-2</v>
      </c>
      <c r="Y99" s="9">
        <f t="shared" si="361"/>
        <v>6.5836335133488966E-2</v>
      </c>
      <c r="Z99" s="9">
        <f t="shared" si="362"/>
        <v>6.8403583230173037E-2</v>
      </c>
      <c r="AA99" s="9">
        <f t="shared" si="363"/>
        <v>7.0970821333415479E-2</v>
      </c>
      <c r="AB99" s="9">
        <f t="shared" si="364"/>
        <v>7.353804980494516E-2</v>
      </c>
      <c r="AC99" s="9">
        <f t="shared" si="365"/>
        <v>7.6105268981214724E-2</v>
      </c>
      <c r="AD99" s="9">
        <f t="shared" si="366"/>
        <v>7.8672479175962762E-2</v>
      </c>
      <c r="AE99" s="9">
        <f t="shared" si="367"/>
        <v>8.1239680682434479E-2</v>
      </c>
      <c r="AF99" s="9">
        <f t="shared" si="368"/>
        <v>8.3806873775332136E-2</v>
      </c>
      <c r="AG99" s="9">
        <f t="shared" si="369"/>
        <v>8.6374058712517909E-2</v>
      </c>
      <c r="AH99" s="9">
        <f t="shared" si="370"/>
        <v>8.8941235736515356E-2</v>
      </c>
      <c r="AI99" s="9">
        <f t="shared" si="371"/>
        <v>9.1508405075838795E-2</v>
      </c>
      <c r="AJ99" s="9">
        <f t="shared" si="372"/>
        <v>9.4075566946175027E-2</v>
      </c>
      <c r="AK99" s="9">
        <f t="shared" si="373"/>
        <v>9.664272155143383E-2</v>
      </c>
      <c r="AL99" s="9">
        <f t="shared" si="374"/>
        <v>9.9209869084687874E-2</v>
      </c>
      <c r="AN99" s="147"/>
      <c r="AO99" s="36">
        <f t="shared" ref="AO99:AO111" si="378">AO98+0.1</f>
        <v>0.2</v>
      </c>
      <c r="AP99" s="9"/>
      <c r="AQ99" s="8">
        <f t="shared" si="375"/>
        <v>0.2773015644386545</v>
      </c>
      <c r="AR99" s="8">
        <f t="shared" si="345"/>
        <v>0.27730039733994816</v>
      </c>
      <c r="AS99" s="8">
        <f t="shared" si="346"/>
        <v>0.27729927578455338</v>
      </c>
      <c r="AT99" s="8">
        <f t="shared" si="347"/>
        <v>0.27729819635088448</v>
      </c>
      <c r="AU99" s="8">
        <f t="shared" si="348"/>
        <v>0.27729715598905358</v>
      </c>
      <c r="AV99" s="8">
        <f t="shared" si="349"/>
        <v>0.27729615196890611</v>
      </c>
      <c r="AW99" s="8">
        <f t="shared" si="350"/>
        <v>0.27729518183683721</v>
      </c>
      <c r="AX99" s="8">
        <f t="shared" si="351"/>
        <v>0.27729424337963904</v>
      </c>
      <c r="AY99" s="8">
        <f t="shared" si="352"/>
        <v>0.27729333459410732</v>
      </c>
      <c r="AZ99" s="8">
        <f t="shared" si="353"/>
        <v>0.27729245366125044</v>
      </c>
      <c r="BA99" s="8">
        <f t="shared" si="354"/>
        <v>0.2772915989244229</v>
      </c>
      <c r="BB99" s="8">
        <f t="shared" si="355"/>
        <v>0.27729076887049242</v>
      </c>
      <c r="BC99" s="8">
        <f t="shared" si="356"/>
        <v>0.27728996211379631</v>
      </c>
      <c r="BD99" s="8">
        <f t="shared" si="357"/>
        <v>0.27728917738216019</v>
      </c>
      <c r="BE99" s="8">
        <f t="shared" si="358"/>
        <v>0.27728841350487166</v>
      </c>
    </row>
    <row r="100" spans="1:57">
      <c r="A100" s="183"/>
      <c r="B100" s="36">
        <f t="shared" si="359"/>
        <v>0.30000000000000004</v>
      </c>
      <c r="C100" s="8">
        <f t="shared" si="344"/>
        <v>0.7401758640304702</v>
      </c>
      <c r="D100" s="8">
        <f t="shared" si="344"/>
        <v>0.88144234808521482</v>
      </c>
      <c r="E100" s="8">
        <f t="shared" si="344"/>
        <v>1.0227082375817167</v>
      </c>
      <c r="F100" s="8">
        <f t="shared" si="344"/>
        <v>1.1639735557212276</v>
      </c>
      <c r="G100" s="8">
        <f t="shared" si="344"/>
        <v>1.3052383239619334</v>
      </c>
      <c r="H100" s="8">
        <f t="shared" si="344"/>
        <v>1.4465025622083045</v>
      </c>
      <c r="I100" s="8">
        <f t="shared" si="344"/>
        <v>1.5877662889739839</v>
      </c>
      <c r="J100" s="8">
        <f t="shared" si="344"/>
        <v>1.7290295215226648</v>
      </c>
      <c r="K100" s="8">
        <f t="shared" si="344"/>
        <v>1.870292275990566</v>
      </c>
      <c r="L100" s="8">
        <f t="shared" si="344"/>
        <v>2.0115545674934001</v>
      </c>
      <c r="M100" s="8">
        <f t="shared" si="344"/>
        <v>2.1528164102202334</v>
      </c>
      <c r="N100" s="8">
        <f t="shared" si="344"/>
        <v>2.294077817516178</v>
      </c>
      <c r="O100" s="8">
        <f t="shared" si="344"/>
        <v>2.4353388019555107</v>
      </c>
      <c r="P100" s="8">
        <f t="shared" si="344"/>
        <v>2.5765993754066026</v>
      </c>
      <c r="Q100" s="8">
        <f t="shared" si="344"/>
        <v>2.7178595490897401</v>
      </c>
      <c r="R100" s="8">
        <f t="shared" si="344"/>
        <v>2.8591193336288083</v>
      </c>
      <c r="U100" s="147"/>
      <c r="V100" s="36">
        <f t="shared" si="376"/>
        <v>0.30000000000000004</v>
      </c>
      <c r="W100" s="9">
        <f t="shared" si="377"/>
        <v>6.184697096852998E-2</v>
      </c>
      <c r="X100" s="9">
        <f t="shared" si="360"/>
        <v>6.4462672803947352E-2</v>
      </c>
      <c r="Y100" s="9">
        <f t="shared" si="361"/>
        <v>6.7078363630475146E-2</v>
      </c>
      <c r="Z100" s="9">
        <f t="shared" si="362"/>
        <v>6.9694043877709388E-2</v>
      </c>
      <c r="AA100" s="9">
        <f t="shared" si="363"/>
        <v>7.230971394297292E-2</v>
      </c>
      <c r="AB100" s="9">
        <f t="shared" si="364"/>
        <v>7.4925374194817262E-2</v>
      </c>
      <c r="AC100" s="9">
        <f t="shared" si="365"/>
        <v>7.7541024976043538E-2</v>
      </c>
      <c r="AD100" s="9">
        <f t="shared" si="366"/>
        <v>8.0156666606305826E-2</v>
      </c>
      <c r="AE100" s="9">
        <f t="shared" si="367"/>
        <v>8.2772299384387571E-2</v>
      </c>
      <c r="AF100" s="9">
        <f t="shared" si="368"/>
        <v>8.5387923590168002E-2</v>
      </c>
      <c r="AG100" s="9">
        <f t="shared" si="369"/>
        <v>8.800353948637607E-2</v>
      </c>
      <c r="AH100" s="9">
        <f t="shared" si="370"/>
        <v>9.0619147320109228E-2</v>
      </c>
      <c r="AI100" s="9">
        <f t="shared" si="371"/>
        <v>9.3234747324195677E-2</v>
      </c>
      <c r="AJ100" s="9">
        <f t="shared" si="372"/>
        <v>9.585033971838941E-2</v>
      </c>
      <c r="AK100" s="9">
        <f t="shared" si="373"/>
        <v>9.8465924710446906E-2</v>
      </c>
      <c r="AL100" s="9">
        <f t="shared" si="374"/>
        <v>0.10108150249707926</v>
      </c>
      <c r="AN100" s="147"/>
      <c r="AO100" s="36">
        <f t="shared" si="378"/>
        <v>0.30000000000000004</v>
      </c>
      <c r="AP100" s="9"/>
      <c r="AQ100" s="8">
        <f t="shared" si="375"/>
        <v>0.28253296810948925</v>
      </c>
      <c r="AR100" s="8">
        <f t="shared" si="345"/>
        <v>0.28253177899300375</v>
      </c>
      <c r="AS100" s="8">
        <f t="shared" si="346"/>
        <v>0.28253063627902186</v>
      </c>
      <c r="AT100" s="8">
        <f t="shared" si="347"/>
        <v>0.28252953648141155</v>
      </c>
      <c r="AU100" s="8">
        <f t="shared" si="348"/>
        <v>0.28252847649274226</v>
      </c>
      <c r="AV100" s="8">
        <f t="shared" si="349"/>
        <v>0.28252745353135866</v>
      </c>
      <c r="AW100" s="8">
        <f t="shared" si="350"/>
        <v>0.28252646509736179</v>
      </c>
      <c r="AX100" s="8">
        <f t="shared" si="351"/>
        <v>0.28252550893580253</v>
      </c>
      <c r="AY100" s="8">
        <f t="shared" si="352"/>
        <v>0.28252458300566818</v>
      </c>
      <c r="AZ100" s="8">
        <f t="shared" si="353"/>
        <v>0.28252368545366657</v>
      </c>
      <c r="BA100" s="8">
        <f t="shared" si="354"/>
        <v>0.28252281459188922</v>
      </c>
      <c r="BB100" s="8">
        <f t="shared" si="355"/>
        <v>0.28252196887866532</v>
      </c>
      <c r="BC100" s="8">
        <f t="shared" si="356"/>
        <v>0.28252114690218377</v>
      </c>
      <c r="BD100" s="8">
        <f t="shared" si="357"/>
        <v>0.28252034736627518</v>
      </c>
      <c r="BE100" s="8">
        <f t="shared" si="358"/>
        <v>0.28251956907813636</v>
      </c>
    </row>
    <row r="101" spans="1:57">
      <c r="A101" s="183"/>
      <c r="B101" s="36">
        <f t="shared" si="359"/>
        <v>0.4</v>
      </c>
      <c r="C101" s="8">
        <f t="shared" si="344"/>
        <v>0.80318960256343774</v>
      </c>
      <c r="D101" s="8">
        <f t="shared" si="344"/>
        <v>0.94712113470309256</v>
      </c>
      <c r="E101" s="8">
        <f t="shared" si="344"/>
        <v>1.0910520610679277</v>
      </c>
      <c r="F101" s="8">
        <f t="shared" si="344"/>
        <v>1.2349824052968974</v>
      </c>
      <c r="G101" s="8">
        <f t="shared" si="344"/>
        <v>1.3789121892530023</v>
      </c>
      <c r="H101" s="8">
        <f t="shared" si="344"/>
        <v>1.5228414332162203</v>
      </c>
      <c r="I101" s="8">
        <f t="shared" si="344"/>
        <v>1.6667701560494619</v>
      </c>
      <c r="J101" s="8">
        <f t="shared" si="344"/>
        <v>1.8106983753421051</v>
      </c>
      <c r="K101" s="8">
        <f t="shared" si="344"/>
        <v>1.9546261075347853</v>
      </c>
      <c r="L101" s="8">
        <f t="shared" si="344"/>
        <v>2.0985533680283801</v>
      </c>
      <c r="M101" s="8">
        <f t="shared" si="344"/>
        <v>2.2424801712796372</v>
      </c>
      <c r="N101" s="8">
        <f t="shared" si="344"/>
        <v>2.386406530885429</v>
      </c>
      <c r="O101" s="8">
        <f t="shared" si="344"/>
        <v>2.5303324596572514</v>
      </c>
      <c r="P101" s="8">
        <f t="shared" si="344"/>
        <v>2.6742579696873787</v>
      </c>
      <c r="Q101" s="8">
        <f t="shared" si="344"/>
        <v>2.8181830724077717</v>
      </c>
      <c r="R101" s="8">
        <f t="shared" si="344"/>
        <v>2.9621077786427374</v>
      </c>
      <c r="U101" s="147"/>
      <c r="V101" s="36">
        <f t="shared" si="376"/>
        <v>0.4</v>
      </c>
      <c r="W101" s="9">
        <f t="shared" si="377"/>
        <v>6.3013738532967545E-2</v>
      </c>
      <c r="X101" s="9">
        <f t="shared" si="360"/>
        <v>6.5678786617877738E-2</v>
      </c>
      <c r="Y101" s="9">
        <f t="shared" si="361"/>
        <v>6.8343823486211042E-2</v>
      </c>
      <c r="Z101" s="9">
        <f t="shared" si="362"/>
        <v>7.1008849575669775E-2</v>
      </c>
      <c r="AA101" s="9">
        <f t="shared" si="363"/>
        <v>7.3673865291068896E-2</v>
      </c>
      <c r="AB101" s="9">
        <f t="shared" si="364"/>
        <v>7.6338871007915809E-2</v>
      </c>
      <c r="AC101" s="9">
        <f t="shared" si="365"/>
        <v>7.9003867075478018E-2</v>
      </c>
      <c r="AD101" s="9">
        <f t="shared" si="366"/>
        <v>8.1668853819440335E-2</v>
      </c>
      <c r="AE101" s="9">
        <f t="shared" si="367"/>
        <v>8.4333831544219251E-2</v>
      </c>
      <c r="AF101" s="9">
        <f t="shared" si="368"/>
        <v>8.6998800534979992E-2</v>
      </c>
      <c r="AG101" s="9">
        <f t="shared" si="369"/>
        <v>8.9663761059403768E-2</v>
      </c>
      <c r="AH101" s="9">
        <f t="shared" si="370"/>
        <v>9.232871336925097E-2</v>
      </c>
      <c r="AI101" s="9">
        <f t="shared" si="371"/>
        <v>9.499365770174073E-2</v>
      </c>
      <c r="AJ101" s="9">
        <f t="shared" si="372"/>
        <v>9.7658594280776168E-2</v>
      </c>
      <c r="AK101" s="9">
        <f t="shared" si="373"/>
        <v>0.10032352331803152</v>
      </c>
      <c r="AL101" s="9">
        <f t="shared" si="374"/>
        <v>0.10298844501392912</v>
      </c>
      <c r="AN101" s="147"/>
      <c r="AO101" s="36">
        <f t="shared" si="378"/>
        <v>0.4</v>
      </c>
      <c r="AP101" s="9"/>
      <c r="AQ101" s="8">
        <f t="shared" si="375"/>
        <v>0.28786306427930963</v>
      </c>
      <c r="AR101" s="8">
        <f t="shared" si="345"/>
        <v>0.28786185272967035</v>
      </c>
      <c r="AS101" s="8">
        <f t="shared" si="346"/>
        <v>0.28786068845793933</v>
      </c>
      <c r="AT101" s="8">
        <f t="shared" si="347"/>
        <v>0.28785956791220979</v>
      </c>
      <c r="AU101" s="8">
        <f t="shared" si="348"/>
        <v>0.28785848792643609</v>
      </c>
      <c r="AV101" s="8">
        <f t="shared" si="349"/>
        <v>0.28785744566648308</v>
      </c>
      <c r="AW101" s="8">
        <f t="shared" si="350"/>
        <v>0.28785643858528642</v>
      </c>
      <c r="AX101" s="8">
        <f t="shared" si="351"/>
        <v>0.28785546438536036</v>
      </c>
      <c r="AY101" s="8">
        <f t="shared" si="352"/>
        <v>0.28785452098718967</v>
      </c>
      <c r="AZ101" s="8">
        <f t="shared" si="353"/>
        <v>0.28785360650251413</v>
      </c>
      <c r="BA101" s="8">
        <f t="shared" si="354"/>
        <v>0.28785271921158362</v>
      </c>
      <c r="BB101" s="8">
        <f t="shared" si="355"/>
        <v>0.28785185754364484</v>
      </c>
      <c r="BC101" s="8">
        <f t="shared" si="356"/>
        <v>0.28785102006025465</v>
      </c>
      <c r="BD101" s="8">
        <f t="shared" si="357"/>
        <v>0.28785020544078588</v>
      </c>
      <c r="BE101" s="8">
        <f t="shared" si="358"/>
        <v>0.28784941246993156</v>
      </c>
    </row>
    <row r="102" spans="1:57">
      <c r="A102" s="183"/>
      <c r="B102" s="36">
        <f t="shared" si="359"/>
        <v>0.5</v>
      </c>
      <c r="C102" s="8">
        <f t="shared" si="344"/>
        <v>0.86739212019233891</v>
      </c>
      <c r="D102" s="8">
        <f t="shared" si="344"/>
        <v>1.0140389776029073</v>
      </c>
      <c r="E102" s="8">
        <f t="shared" si="344"/>
        <v>1.1606852178104745</v>
      </c>
      <c r="F102" s="8">
        <f t="shared" si="344"/>
        <v>1.3073308648999529</v>
      </c>
      <c r="G102" s="8">
        <f t="shared" si="344"/>
        <v>1.4539759411467978</v>
      </c>
      <c r="H102" s="8">
        <f t="shared" si="344"/>
        <v>1.600620467213576</v>
      </c>
      <c r="I102" s="8">
        <f t="shared" si="344"/>
        <v>1.7472644623190545</v>
      </c>
      <c r="J102" s="8">
        <f t="shared" si="344"/>
        <v>1.8939079443844431</v>
      </c>
      <c r="K102" s="8">
        <f t="shared" si="344"/>
        <v>2.0405509301605336</v>
      </c>
      <c r="L102" s="8">
        <f t="shared" si="344"/>
        <v>2.1871934353387501</v>
      </c>
      <c r="M102" s="8">
        <f t="shared" si="344"/>
        <v>2.3338354746485717</v>
      </c>
      <c r="N102" s="8">
        <f t="shared" si="344"/>
        <v>2.4804770619433802</v>
      </c>
      <c r="O102" s="8">
        <f t="shared" si="344"/>
        <v>2.6271182102763659</v>
      </c>
      <c r="P102" s="8">
        <f t="shared" si="344"/>
        <v>2.7737589319679281</v>
      </c>
      <c r="Q102" s="8">
        <f t="shared" si="344"/>
        <v>2.9203992386656972</v>
      </c>
      <c r="R102" s="8">
        <f t="shared" si="344"/>
        <v>3.0670391413981868</v>
      </c>
      <c r="U102" s="147"/>
      <c r="V102" s="36">
        <f t="shared" si="376"/>
        <v>0.5</v>
      </c>
      <c r="W102" s="9">
        <f t="shared" si="377"/>
        <v>6.4202517628901168E-2</v>
      </c>
      <c r="X102" s="9">
        <f t="shared" si="360"/>
        <v>6.6917842899814728E-2</v>
      </c>
      <c r="Y102" s="9">
        <f t="shared" si="361"/>
        <v>6.9633156742546776E-2</v>
      </c>
      <c r="Z102" s="9">
        <f t="shared" si="362"/>
        <v>7.2348459603055471E-2</v>
      </c>
      <c r="AA102" s="9">
        <f t="shared" si="363"/>
        <v>7.5063751893795549E-2</v>
      </c>
      <c r="AB102" s="9">
        <f t="shared" si="364"/>
        <v>7.777903399735564E-2</v>
      </c>
      <c r="AC102" s="9">
        <f t="shared" si="365"/>
        <v>8.0494306269592641E-2</v>
      </c>
      <c r="AD102" s="9">
        <f t="shared" si="366"/>
        <v>8.3209569042338005E-2</v>
      </c>
      <c r="AE102" s="9">
        <f t="shared" si="367"/>
        <v>8.5924822625748298E-2</v>
      </c>
      <c r="AF102" s="9">
        <f t="shared" si="368"/>
        <v>8.8640067310369997E-2</v>
      </c>
      <c r="AG102" s="9">
        <f t="shared" si="369"/>
        <v>9.1355303368934493E-2</v>
      </c>
      <c r="AH102" s="9">
        <f t="shared" si="370"/>
        <v>9.4070531057951268E-2</v>
      </c>
      <c r="AI102" s="9">
        <f t="shared" si="371"/>
        <v>9.6785750619114541E-2</v>
      </c>
      <c r="AJ102" s="9">
        <f t="shared" si="372"/>
        <v>9.9500962280549388E-2</v>
      </c>
      <c r="AK102" s="9">
        <f t="shared" si="373"/>
        <v>0.10221616625792551</v>
      </c>
      <c r="AL102" s="9">
        <f t="shared" si="374"/>
        <v>0.10493136275544934</v>
      </c>
      <c r="AN102" s="147"/>
      <c r="AO102" s="36">
        <f t="shared" si="378"/>
        <v>0.5</v>
      </c>
      <c r="AP102" s="9"/>
      <c r="AQ102" s="8">
        <f t="shared" si="375"/>
        <v>0.29329371482113675</v>
      </c>
      <c r="AR102" s="8">
        <f t="shared" si="345"/>
        <v>0.29329248041513445</v>
      </c>
      <c r="AS102" s="8">
        <f t="shared" si="346"/>
        <v>0.29329129417895672</v>
      </c>
      <c r="AT102" s="8">
        <f t="shared" si="347"/>
        <v>0.29329015249368995</v>
      </c>
      <c r="AU102" s="8">
        <f t="shared" si="348"/>
        <v>0.29328905213355627</v>
      </c>
      <c r="AV102" s="8">
        <f t="shared" si="349"/>
        <v>0.29328799021095708</v>
      </c>
      <c r="AW102" s="8">
        <f t="shared" si="350"/>
        <v>0.29328696413077715</v>
      </c>
      <c r="AX102" s="8">
        <f t="shared" si="351"/>
        <v>0.29328597155218095</v>
      </c>
      <c r="AY102" s="8">
        <f t="shared" si="352"/>
        <v>0.29328501035643306</v>
      </c>
      <c r="AZ102" s="8">
        <f t="shared" si="353"/>
        <v>0.29328407861964312</v>
      </c>
      <c r="BA102" s="8">
        <f t="shared" si="354"/>
        <v>0.29328317458961717</v>
      </c>
      <c r="BB102" s="8">
        <f t="shared" si="355"/>
        <v>0.29328229666597139</v>
      </c>
      <c r="BC102" s="8">
        <f t="shared" si="356"/>
        <v>0.29328144338312434</v>
      </c>
      <c r="BD102" s="8">
        <f t="shared" si="357"/>
        <v>0.29328061339553813</v>
      </c>
      <c r="BE102" s="8">
        <f t="shared" si="358"/>
        <v>0.29327980546497923</v>
      </c>
    </row>
    <row r="103" spans="1:57">
      <c r="A103" s="183"/>
      <c r="B103" s="36">
        <f t="shared" si="359"/>
        <v>0.6</v>
      </c>
      <c r="C103" s="8">
        <f t="shared" si="344"/>
        <v>0.93280584370491615</v>
      </c>
      <c r="D103" s="8">
        <f t="shared" si="344"/>
        <v>1.0822192520713971</v>
      </c>
      <c r="E103" s="8">
        <f t="shared" si="344"/>
        <v>1.2316320315910989</v>
      </c>
      <c r="F103" s="8">
        <f t="shared" si="344"/>
        <v>1.3810442068033042</v>
      </c>
      <c r="G103" s="8">
        <f t="shared" si="344"/>
        <v>1.5304558004037041</v>
      </c>
      <c r="H103" s="8">
        <f t="shared" si="344"/>
        <v>1.6798668334446731</v>
      </c>
      <c r="I103" s="8">
        <f t="shared" si="344"/>
        <v>1.8292773255075467</v>
      </c>
      <c r="J103" s="8">
        <f t="shared" si="344"/>
        <v>1.9786872948516268</v>
      </c>
      <c r="K103" s="8">
        <f t="shared" si="344"/>
        <v>2.1280967585437143</v>
      </c>
      <c r="L103" s="8">
        <f t="shared" si="344"/>
        <v>2.2775057325712598</v>
      </c>
      <c r="M103" s="8">
        <f t="shared" si="344"/>
        <v>2.4269142319416184</v>
      </c>
      <c r="N103" s="8">
        <f t="shared" si="344"/>
        <v>2.5763222707695221</v>
      </c>
      <c r="O103" s="8">
        <f t="shared" si="344"/>
        <v>2.7257298623544148</v>
      </c>
      <c r="P103" s="8">
        <f t="shared" si="344"/>
        <v>2.8751370192491246</v>
      </c>
      <c r="Q103" s="8">
        <f t="shared" si="344"/>
        <v>3.0245437533210207</v>
      </c>
      <c r="R103" s="8">
        <f t="shared" si="344"/>
        <v>3.1739500758066694</v>
      </c>
      <c r="U103" s="147"/>
      <c r="V103" s="36">
        <f t="shared" si="376"/>
        <v>0.6</v>
      </c>
      <c r="W103" s="9">
        <f t="shared" si="377"/>
        <v>6.5413723512577238E-2</v>
      </c>
      <c r="X103" s="9">
        <f t="shared" si="360"/>
        <v>6.8180274468489843E-2</v>
      </c>
      <c r="Y103" s="9">
        <f t="shared" si="361"/>
        <v>7.0946813780624396E-2</v>
      </c>
      <c r="Z103" s="9">
        <f t="shared" si="362"/>
        <v>7.3713341903351326E-2</v>
      </c>
      <c r="AA103" s="9">
        <f t="shared" si="363"/>
        <v>7.6479859256906257E-2</v>
      </c>
      <c r="AB103" s="9">
        <f t="shared" si="364"/>
        <v>7.9246366231097154E-2</v>
      </c>
      <c r="AC103" s="9">
        <f t="shared" si="365"/>
        <v>8.2012863188492213E-2</v>
      </c>
      <c r="AD103" s="9">
        <f t="shared" si="366"/>
        <v>8.4779350467183656E-2</v>
      </c>
      <c r="AE103" s="9">
        <f t="shared" si="367"/>
        <v>8.7545828383180702E-2</v>
      </c>
      <c r="AF103" s="9">
        <f t="shared" si="368"/>
        <v>9.0312297232509664E-2</v>
      </c>
      <c r="AG103" s="9">
        <f t="shared" si="369"/>
        <v>9.307875729304671E-2</v>
      </c>
      <c r="AH103" s="9">
        <f t="shared" si="370"/>
        <v>9.5845208826141892E-2</v>
      </c>
      <c r="AI103" s="9">
        <f t="shared" si="371"/>
        <v>9.8611652078048895E-2</v>
      </c>
      <c r="AJ103" s="9">
        <f t="shared" si="372"/>
        <v>0.10137808728119646</v>
      </c>
      <c r="AK103" s="9">
        <f t="shared" si="373"/>
        <v>0.10414451465532348</v>
      </c>
      <c r="AL103" s="9">
        <f t="shared" si="374"/>
        <v>0.10691093440848265</v>
      </c>
      <c r="AN103" s="147"/>
      <c r="AO103" s="36">
        <f t="shared" si="378"/>
        <v>0.6</v>
      </c>
      <c r="AP103" s="9"/>
      <c r="AQ103" s="8">
        <f t="shared" si="375"/>
        <v>0.29882681673296196</v>
      </c>
      <c r="AR103" s="8">
        <f t="shared" si="345"/>
        <v>0.29882555903940355</v>
      </c>
      <c r="AS103" s="8">
        <f t="shared" si="346"/>
        <v>0.29882435042441058</v>
      </c>
      <c r="AT103" s="8">
        <f t="shared" si="347"/>
        <v>0.29882318720079981</v>
      </c>
      <c r="AU103" s="8">
        <f t="shared" si="348"/>
        <v>0.29882206608193806</v>
      </c>
      <c r="AV103" s="8">
        <f t="shared" si="349"/>
        <v>0.2988209841257472</v>
      </c>
      <c r="AW103" s="8">
        <f t="shared" si="350"/>
        <v>0.29881993868816004</v>
      </c>
      <c r="AX103" s="8">
        <f t="shared" si="351"/>
        <v>0.29881892738417504</v>
      </c>
      <c r="AY103" s="8">
        <f t="shared" si="352"/>
        <v>0.29881794805509099</v>
      </c>
      <c r="AZ103" s="8">
        <f t="shared" si="353"/>
        <v>0.29881699874071721</v>
      </c>
      <c r="BA103" s="8">
        <f t="shared" si="354"/>
        <v>0.29881607765580753</v>
      </c>
      <c r="BB103" s="8">
        <f t="shared" si="355"/>
        <v>0.29881518316978539</v>
      </c>
      <c r="BC103" s="8">
        <f t="shared" si="356"/>
        <v>0.29881431378941947</v>
      </c>
      <c r="BD103" s="8">
        <f t="shared" si="357"/>
        <v>0.29881346814379217</v>
      </c>
      <c r="BE103" s="8">
        <f t="shared" si="358"/>
        <v>0.29881264497129756</v>
      </c>
    </row>
    <row r="104" spans="1:57">
      <c r="A104" s="183"/>
      <c r="B104" s="36">
        <f t="shared" si="359"/>
        <v>0.7</v>
      </c>
      <c r="C104" s="8">
        <f t="shared" si="344"/>
        <v>0.99945362297913043</v>
      </c>
      <c r="D104" s="8">
        <f t="shared" si="344"/>
        <v>1.1516857743793285</v>
      </c>
      <c r="E104" s="8">
        <f t="shared" si="344"/>
        <v>1.3039172850693037</v>
      </c>
      <c r="F104" s="8">
        <f t="shared" si="344"/>
        <v>1.4561481800512832</v>
      </c>
      <c r="G104" s="8">
        <f t="shared" si="344"/>
        <v>1.6083784824491199</v>
      </c>
      <c r="H104" s="8">
        <f t="shared" si="344"/>
        <v>1.7606082137123495</v>
      </c>
      <c r="I104" s="8">
        <f t="shared" si="344"/>
        <v>1.91283739379172</v>
      </c>
      <c r="J104" s="8">
        <f t="shared" si="344"/>
        <v>2.0650660412909994</v>
      </c>
      <c r="K104" s="8">
        <f t="shared" si="344"/>
        <v>2.2172941735989617</v>
      </c>
      <c r="L104" s="8">
        <f t="shared" si="344"/>
        <v>2.369521807004666</v>
      </c>
      <c r="M104" s="8">
        <f t="shared" si="344"/>
        <v>2.521748956798588</v>
      </c>
      <c r="N104" s="8">
        <f t="shared" si="344"/>
        <v>2.6739756373617407</v>
      </c>
      <c r="O104" s="8">
        <f t="shared" si="344"/>
        <v>2.8262018622444645</v>
      </c>
      <c r="P104" s="8">
        <f t="shared" si="344"/>
        <v>2.9784276442364055</v>
      </c>
      <c r="Q104" s="8">
        <f t="shared" si="344"/>
        <v>3.1306529954288096</v>
      </c>
      <c r="R104" s="8">
        <f t="shared" si="344"/>
        <v>3.2828779272702322</v>
      </c>
      <c r="U104" s="147"/>
      <c r="V104" s="36">
        <f t="shared" si="376"/>
        <v>0.7</v>
      </c>
      <c r="W104" s="9">
        <f t="shared" si="377"/>
        <v>6.664777927421428E-2</v>
      </c>
      <c r="X104" s="9">
        <f t="shared" si="360"/>
        <v>6.9466522307931378E-2</v>
      </c>
      <c r="Y104" s="9">
        <f t="shared" si="361"/>
        <v>7.2285253478204803E-2</v>
      </c>
      <c r="Z104" s="9">
        <f t="shared" si="362"/>
        <v>7.5103973247979017E-2</v>
      </c>
      <c r="AA104" s="9">
        <f t="shared" si="363"/>
        <v>7.7922682045415748E-2</v>
      </c>
      <c r="AB104" s="9">
        <f t="shared" si="364"/>
        <v>8.074138026767641E-2</v>
      </c>
      <c r="AC104" s="9">
        <f t="shared" si="365"/>
        <v>8.3560068284173283E-2</v>
      </c>
      <c r="AD104" s="9">
        <f t="shared" si="366"/>
        <v>8.63787464393726E-2</v>
      </c>
      <c r="AE104" s="9">
        <f t="shared" si="367"/>
        <v>8.9197415055247475E-2</v>
      </c>
      <c r="AF104" s="9">
        <f t="shared" si="368"/>
        <v>9.2016074433406203E-2</v>
      </c>
      <c r="AG104" s="9">
        <f t="shared" si="369"/>
        <v>9.4834724856969643E-2</v>
      </c>
      <c r="AH104" s="9">
        <f t="shared" si="370"/>
        <v>9.7653366592218571E-2</v>
      </c>
      <c r="AI104" s="9">
        <f t="shared" si="371"/>
        <v>0.10047199989004962</v>
      </c>
      <c r="AJ104" s="9">
        <f t="shared" si="372"/>
        <v>0.10329062498728092</v>
      </c>
      <c r="AK104" s="9">
        <f t="shared" si="373"/>
        <v>0.10610924210778894</v>
      </c>
      <c r="AL104" s="9">
        <f t="shared" si="374"/>
        <v>0.10892785146356276</v>
      </c>
      <c r="AN104" s="147"/>
      <c r="AO104" s="36">
        <f t="shared" si="378"/>
        <v>0.7</v>
      </c>
      <c r="AP104" s="9"/>
      <c r="AQ104" s="8">
        <f t="shared" si="375"/>
        <v>0.30446430280039616</v>
      </c>
      <c r="AR104" s="8">
        <f t="shared" si="345"/>
        <v>0.3044630213799504</v>
      </c>
      <c r="AS104" s="8">
        <f t="shared" si="346"/>
        <v>0.30446178996395901</v>
      </c>
      <c r="AT104" s="8">
        <f t="shared" si="347"/>
        <v>0.30446060479567327</v>
      </c>
      <c r="AU104" s="8">
        <f t="shared" si="348"/>
        <v>0.30445946252645939</v>
      </c>
      <c r="AV104" s="8">
        <f t="shared" si="349"/>
        <v>0.30445836015874095</v>
      </c>
      <c r="AW104" s="8">
        <f t="shared" si="350"/>
        <v>0.30445729499855867</v>
      </c>
      <c r="AX104" s="8">
        <f t="shared" si="351"/>
        <v>0.30445626461592479</v>
      </c>
      <c r="AY104" s="8">
        <f t="shared" si="352"/>
        <v>0.30445526681140844</v>
      </c>
      <c r="AZ104" s="8">
        <f t="shared" si="353"/>
        <v>0.30445429958784409</v>
      </c>
      <c r="BA104" s="8">
        <f t="shared" si="354"/>
        <v>0.30445336112630539</v>
      </c>
      <c r="BB104" s="8">
        <f t="shared" si="355"/>
        <v>0.3044524497654475</v>
      </c>
      <c r="BC104" s="8">
        <f t="shared" si="356"/>
        <v>0.30445156398388207</v>
      </c>
      <c r="BD104" s="8">
        <f t="shared" si="357"/>
        <v>0.3044507023848082</v>
      </c>
      <c r="BE104" s="8">
        <f t="shared" si="358"/>
        <v>0.30444986368284521</v>
      </c>
    </row>
    <row r="105" spans="1:57">
      <c r="A105" s="183"/>
      <c r="B105" s="36">
        <f t="shared" si="359"/>
        <v>0.79999999999999993</v>
      </c>
      <c r="C105" s="8">
        <f t="shared" si="344"/>
        <v>1.0673587389649279</v>
      </c>
      <c r="D105" s="8">
        <f t="shared" si="344"/>
        <v>1.2224628101008335</v>
      </c>
      <c r="E105" s="8">
        <f t="shared" si="344"/>
        <v>1.3775662284392642</v>
      </c>
      <c r="F105" s="8">
        <f t="shared" si="344"/>
        <v>1.5326690194541244</v>
      </c>
      <c r="G105" s="8">
        <f t="shared" si="344"/>
        <v>1.6877712067055082</v>
      </c>
      <c r="H105" s="8">
        <f t="shared" si="344"/>
        <v>1.8428728120476057</v>
      </c>
      <c r="I105" s="8">
        <f t="shared" si="344"/>
        <v>1.9979738558075404</v>
      </c>
      <c r="J105" s="8">
        <f t="shared" si="344"/>
        <v>2.153074356940051</v>
      </c>
      <c r="K105" s="8">
        <f t="shared" si="344"/>
        <v>2.3081743331619564</v>
      </c>
      <c r="L105" s="8">
        <f t="shared" si="344"/>
        <v>2.4632738010696156</v>
      </c>
      <c r="M105" s="8">
        <f t="shared" si="344"/>
        <v>2.6183727762419644</v>
      </c>
      <c r="N105" s="8">
        <f t="shared" si="344"/>
        <v>2.7734712733313209</v>
      </c>
      <c r="O105" s="8">
        <f t="shared" si="344"/>
        <v>2.928569306143658</v>
      </c>
      <c r="P105" s="8">
        <f t="shared" si="344"/>
        <v>3.0836668877099003</v>
      </c>
      <c r="Q105" s="8">
        <f t="shared" si="344"/>
        <v>3.2387640303494027</v>
      </c>
      <c r="R105" s="8">
        <f t="shared" si="344"/>
        <v>3.3938607457267014</v>
      </c>
      <c r="U105" s="147"/>
      <c r="V105" s="36">
        <f t="shared" si="376"/>
        <v>0.79999999999999993</v>
      </c>
      <c r="W105" s="9">
        <f t="shared" si="377"/>
        <v>6.7905115985797515E-2</v>
      </c>
      <c r="X105" s="9">
        <f t="shared" si="360"/>
        <v>7.0777035721504955E-2</v>
      </c>
      <c r="Y105" s="9">
        <f t="shared" si="361"/>
        <v>7.3648943369960529E-2</v>
      </c>
      <c r="Z105" s="9">
        <f t="shared" si="362"/>
        <v>7.6520839402841156E-2</v>
      </c>
      <c r="AA105" s="9">
        <f t="shared" si="363"/>
        <v>7.9392724256388325E-2</v>
      </c>
      <c r="AB105" s="9">
        <f t="shared" si="364"/>
        <v>8.2264598335256123E-2</v>
      </c>
      <c r="AC105" s="9">
        <f t="shared" si="365"/>
        <v>8.5136462015820369E-2</v>
      </c>
      <c r="AD105" s="9">
        <f t="shared" si="366"/>
        <v>8.8008315649051649E-2</v>
      </c>
      <c r="AE105" s="9">
        <f t="shared" si="367"/>
        <v>9.0880159562994667E-2</v>
      </c>
      <c r="AF105" s="9">
        <f t="shared" si="368"/>
        <v>9.3751994064949606E-2</v>
      </c>
      <c r="AG105" s="9">
        <f t="shared" si="369"/>
        <v>9.6623819443376391E-2</v>
      </c>
      <c r="AH105" s="9">
        <f t="shared" si="370"/>
        <v>9.9495635969580221E-2</v>
      </c>
      <c r="AI105" s="9">
        <f t="shared" si="371"/>
        <v>0.1023674438991935</v>
      </c>
      <c r="AJ105" s="9">
        <f t="shared" si="372"/>
        <v>0.10523924347349478</v>
      </c>
      <c r="AK105" s="9">
        <f t="shared" si="373"/>
        <v>0.10811103492059315</v>
      </c>
      <c r="AL105" s="9">
        <f t="shared" si="374"/>
        <v>0.11098281845646918</v>
      </c>
      <c r="AN105" s="147"/>
      <c r="AO105" s="36">
        <f t="shared" si="378"/>
        <v>0.79999999999999993</v>
      </c>
      <c r="AP105" s="9"/>
      <c r="AQ105" s="8">
        <f t="shared" si="375"/>
        <v>0.31020814227181104</v>
      </c>
      <c r="AR105" s="8">
        <f t="shared" si="345"/>
        <v>0.31020683667686155</v>
      </c>
      <c r="AS105" s="8">
        <f t="shared" si="346"/>
        <v>0.31020558202972026</v>
      </c>
      <c r="AT105" s="8">
        <f t="shared" si="347"/>
        <v>0.31020437450276761</v>
      </c>
      <c r="AU105" s="8">
        <f t="shared" si="348"/>
        <v>0.31020321068419499</v>
      </c>
      <c r="AV105" s="8">
        <f t="shared" si="349"/>
        <v>0.31020208751986944</v>
      </c>
      <c r="AW105" s="8">
        <f t="shared" si="350"/>
        <v>0.31020100226502123</v>
      </c>
      <c r="AX105" s="8">
        <f t="shared" si="351"/>
        <v>0.31019995244381082</v>
      </c>
      <c r="AY105" s="8">
        <f t="shared" si="352"/>
        <v>0.31019893581531832</v>
      </c>
      <c r="AZ105" s="8">
        <f t="shared" si="353"/>
        <v>0.31019795034469766</v>
      </c>
      <c r="BA105" s="8">
        <f t="shared" si="354"/>
        <v>0.31019699417871305</v>
      </c>
      <c r="BB105" s="8">
        <f t="shared" si="355"/>
        <v>0.31019606562467406</v>
      </c>
      <c r="BC105" s="8">
        <f t="shared" si="356"/>
        <v>0.31019516313248463</v>
      </c>
      <c r="BD105" s="8">
        <f t="shared" si="357"/>
        <v>0.31019428527900494</v>
      </c>
      <c r="BE105" s="8">
        <f t="shared" si="358"/>
        <v>0.31019343075459727</v>
      </c>
    </row>
    <row r="106" spans="1:57">
      <c r="A106" s="183"/>
      <c r="B106" s="36">
        <f t="shared" si="359"/>
        <v>0.89999999999999991</v>
      </c>
      <c r="C106" s="8">
        <f t="shared" si="344"/>
        <v>1.1365449118165798</v>
      </c>
      <c r="D106" s="8">
        <f t="shared" si="344"/>
        <v>1.2945750825896956</v>
      </c>
      <c r="E106" s="8">
        <f t="shared" si="344"/>
        <v>1.452604588250054</v>
      </c>
      <c r="F106" s="8">
        <f t="shared" si="344"/>
        <v>1.6106334547521346</v>
      </c>
      <c r="G106" s="8">
        <f t="shared" si="344"/>
        <v>1.7686617061005019</v>
      </c>
      <c r="H106" s="8">
        <f t="shared" si="344"/>
        <v>1.9266893645616334</v>
      </c>
      <c r="I106" s="8">
        <f t="shared" si="344"/>
        <v>2.0847164508461336</v>
      </c>
      <c r="J106" s="8">
        <f t="shared" si="344"/>
        <v>2.2427429842663278</v>
      </c>
      <c r="K106" s="8">
        <f t="shared" si="344"/>
        <v>2.4007689828732715</v>
      </c>
      <c r="L106" s="8">
        <f t="shared" si="344"/>
        <v>2.5587944635764193</v>
      </c>
      <c r="M106" s="8">
        <f t="shared" si="344"/>
        <v>2.7168194422486107</v>
      </c>
      <c r="N106" s="8">
        <f t="shared" si="344"/>
        <v>2.8748439338185849</v>
      </c>
      <c r="O106" s="8">
        <f t="shared" si="344"/>
        <v>3.0328679523527682</v>
      </c>
      <c r="P106" s="8">
        <f t="shared" si="344"/>
        <v>3.1908915111279232</v>
      </c>
      <c r="Q106" s="8">
        <f t="shared" si="344"/>
        <v>3.3489146226958106</v>
      </c>
      <c r="R106" s="8">
        <f t="shared" si="344"/>
        <v>3.5069372989410241</v>
      </c>
      <c r="U106" s="147"/>
      <c r="V106" s="36">
        <f t="shared" si="376"/>
        <v>0.89999999999999991</v>
      </c>
      <c r="W106" s="9">
        <f t="shared" si="377"/>
        <v>6.918617285165185E-2</v>
      </c>
      <c r="X106" s="9">
        <f t="shared" si="360"/>
        <v>7.2112272488862095E-2</v>
      </c>
      <c r="Y106" s="9">
        <f t="shared" si="361"/>
        <v>7.5038359810789768E-2</v>
      </c>
      <c r="Z106" s="9">
        <f t="shared" si="362"/>
        <v>7.7964435298010226E-2</v>
      </c>
      <c r="AA106" s="9">
        <f t="shared" si="363"/>
        <v>8.0890499394993709E-2</v>
      </c>
      <c r="AB106" s="9">
        <f t="shared" si="364"/>
        <v>8.3816552514027753E-2</v>
      </c>
      <c r="AC106" s="9">
        <f t="shared" si="365"/>
        <v>8.6742595038593162E-2</v>
      </c>
      <c r="AD106" s="9">
        <f t="shared" si="366"/>
        <v>8.9668627326276784E-2</v>
      </c>
      <c r="AE106" s="9">
        <f t="shared" si="367"/>
        <v>9.2594649711315036E-2</v>
      </c>
      <c r="AF106" s="9">
        <f t="shared" si="368"/>
        <v>9.5520662506803689E-2</v>
      </c>
      <c r="AG106" s="9">
        <f t="shared" si="369"/>
        <v>9.8446666006646311E-2</v>
      </c>
      <c r="AH106" s="9">
        <f t="shared" si="370"/>
        <v>0.10137266048726401</v>
      </c>
      <c r="AI106" s="9">
        <f t="shared" si="371"/>
        <v>0.10429864620911022</v>
      </c>
      <c r="AJ106" s="9">
        <f t="shared" si="372"/>
        <v>0.10722462341802297</v>
      </c>
      <c r="AK106" s="9">
        <f t="shared" si="373"/>
        <v>0.11015059234640789</v>
      </c>
      <c r="AL106" s="9">
        <f t="shared" si="374"/>
        <v>0.11307655321432275</v>
      </c>
      <c r="AN106" s="147"/>
      <c r="AO106" s="36">
        <f t="shared" si="378"/>
        <v>0.89999999999999991</v>
      </c>
      <c r="AP106" s="9"/>
      <c r="AQ106" s="8">
        <f t="shared" si="375"/>
        <v>0.31606034154623153</v>
      </c>
      <c r="AR106" s="8">
        <f t="shared" si="345"/>
        <v>0.3160590113207169</v>
      </c>
      <c r="AS106" s="8">
        <f t="shared" si="346"/>
        <v>0.31605773300416118</v>
      </c>
      <c r="AT106" s="8">
        <f t="shared" si="347"/>
        <v>0.31605650269673458</v>
      </c>
      <c r="AU106" s="8">
        <f t="shared" si="348"/>
        <v>0.31605531692226307</v>
      </c>
      <c r="AV106" s="8">
        <f t="shared" si="349"/>
        <v>0.31605417256900026</v>
      </c>
      <c r="AW106" s="8">
        <f t="shared" si="350"/>
        <v>0.31605306684038847</v>
      </c>
      <c r="AX106" s="8">
        <f t="shared" si="351"/>
        <v>0.31605199721388733</v>
      </c>
      <c r="AY106" s="8">
        <f t="shared" si="352"/>
        <v>0.31605096140629563</v>
      </c>
      <c r="AZ106" s="8">
        <f t="shared" si="353"/>
        <v>0.3160499573443829</v>
      </c>
      <c r="BA106" s="8">
        <f t="shared" si="354"/>
        <v>0.31604898313994845</v>
      </c>
      <c r="BB106" s="8">
        <f t="shared" si="355"/>
        <v>0.31604803706836648</v>
      </c>
      <c r="BC106" s="8">
        <f t="shared" si="356"/>
        <v>0.31604711755031012</v>
      </c>
      <c r="BD106" s="8">
        <f t="shared" si="357"/>
        <v>0.3160462231357748</v>
      </c>
      <c r="BE106" s="8">
        <f t="shared" si="358"/>
        <v>0.31604535249042698</v>
      </c>
    </row>
    <row r="107" spans="1:57">
      <c r="A107" s="183"/>
      <c r="B107" s="36">
        <f t="shared" si="359"/>
        <v>0.99999999999999989</v>
      </c>
      <c r="C107" s="8">
        <f t="shared" si="344"/>
        <v>1.2070363091784506</v>
      </c>
      <c r="D107" s="8">
        <f t="shared" si="344"/>
        <v>1.3680477816155454</v>
      </c>
      <c r="E107" s="8">
        <f t="shared" si="344"/>
        <v>1.5290585763922679</v>
      </c>
      <c r="F107" s="8">
        <f t="shared" si="344"/>
        <v>1.6900687199527384</v>
      </c>
      <c r="G107" s="8">
        <f t="shared" si="344"/>
        <v>1.8510782367543781</v>
      </c>
      <c r="H107" s="8">
        <f t="shared" si="344"/>
        <v>2.0120871494837296</v>
      </c>
      <c r="I107" s="8">
        <f t="shared" si="344"/>
        <v>2.1730954792421113</v>
      </c>
      <c r="J107" s="8">
        <f t="shared" si="344"/>
        <v>2.3341032457061841</v>
      </c>
      <c r="K107" s="8">
        <f t="shared" si="344"/>
        <v>2.4951104672675424</v>
      </c>
      <c r="L107" s="8">
        <f t="shared" si="344"/>
        <v>2.6561171611546452</v>
      </c>
      <c r="M107" s="8">
        <f t="shared" si="344"/>
        <v>2.8171233435397793</v>
      </c>
      <c r="N107" s="8">
        <f t="shared" si="344"/>
        <v>2.9781290296333172</v>
      </c>
      <c r="O107" s="8">
        <f t="shared" si="344"/>
        <v>3.1391342337670607</v>
      </c>
      <c r="P107" s="8">
        <f t="shared" si="344"/>
        <v>3.3001389694682381</v>
      </c>
      <c r="Q107" s="8">
        <f t="shared" si="344"/>
        <v>3.4611432495254078</v>
      </c>
      <c r="R107" s="8">
        <f t="shared" si="344"/>
        <v>3.622147086047367</v>
      </c>
      <c r="U107" s="147"/>
      <c r="V107" s="36">
        <f t="shared" si="376"/>
        <v>0.99999999999999989</v>
      </c>
      <c r="W107" s="9">
        <f t="shared" si="377"/>
        <v>7.0491397361870822E-2</v>
      </c>
      <c r="X107" s="9">
        <f t="shared" si="360"/>
        <v>7.3472699025849852E-2</v>
      </c>
      <c r="Y107" s="9">
        <f t="shared" si="361"/>
        <v>7.6453988142213936E-2</v>
      </c>
      <c r="Z107" s="9">
        <f t="shared" si="362"/>
        <v>7.9435265200603844E-2</v>
      </c>
      <c r="AA107" s="9">
        <f t="shared" si="363"/>
        <v>8.2416530653876219E-2</v>
      </c>
      <c r="AB107" s="9">
        <f t="shared" si="364"/>
        <v>8.5397784922096154E-2</v>
      </c>
      <c r="AC107" s="9">
        <f t="shared" si="365"/>
        <v>8.8379028395977777E-2</v>
      </c>
      <c r="AD107" s="9">
        <f t="shared" si="366"/>
        <v>9.1360261439856316E-2</v>
      </c>
      <c r="AE107" s="9">
        <f t="shared" si="367"/>
        <v>9.4341484394270925E-2</v>
      </c>
      <c r="AF107" s="9">
        <f t="shared" si="368"/>
        <v>9.7322697578225981E-2</v>
      </c>
      <c r="AG107" s="9">
        <f t="shared" si="369"/>
        <v>0.10030390129116862</v>
      </c>
      <c r="AH107" s="9">
        <f t="shared" si="370"/>
        <v>0.10328509581473222</v>
      </c>
      <c r="AI107" s="9">
        <f t="shared" si="371"/>
        <v>0.10626628141429251</v>
      </c>
      <c r="AJ107" s="9">
        <f t="shared" si="372"/>
        <v>0.10924745834031491</v>
      </c>
      <c r="AK107" s="9">
        <f t="shared" si="373"/>
        <v>0.11222862682959711</v>
      </c>
      <c r="AL107" s="9">
        <f t="shared" si="374"/>
        <v>0.11520978710634289</v>
      </c>
      <c r="AN107" s="147"/>
      <c r="AO107" s="36">
        <f t="shared" si="378"/>
        <v>0.99999999999999989</v>
      </c>
      <c r="AP107" s="9"/>
      <c r="AQ107" s="8">
        <f t="shared" si="375"/>
        <v>0.32202294487418959</v>
      </c>
      <c r="AR107" s="8">
        <f t="shared" si="345"/>
        <v>0.32202158955344506</v>
      </c>
      <c r="AS107" s="8">
        <f t="shared" si="346"/>
        <v>0.322020287120941</v>
      </c>
      <c r="AT107" s="8">
        <f t="shared" si="347"/>
        <v>0.32201903360327933</v>
      </c>
      <c r="AU107" s="8">
        <f t="shared" si="348"/>
        <v>0.32201782545870294</v>
      </c>
      <c r="AV107" s="8">
        <f t="shared" si="349"/>
        <v>0.3220166595167635</v>
      </c>
      <c r="AW107" s="8">
        <f t="shared" si="350"/>
        <v>0.32201553292814555</v>
      </c>
      <c r="AX107" s="8">
        <f t="shared" si="351"/>
        <v>0.32201444312271654</v>
      </c>
      <c r="AY107" s="8">
        <f t="shared" si="352"/>
        <v>0.32201338777420574</v>
      </c>
      <c r="AZ107" s="8">
        <f t="shared" si="353"/>
        <v>0.32201236477026818</v>
      </c>
      <c r="BA107" s="8">
        <f t="shared" si="354"/>
        <v>0.32201137218707565</v>
      </c>
      <c r="BB107" s="8">
        <f t="shared" si="355"/>
        <v>0.32201040826748706</v>
      </c>
      <c r="BC107" s="8">
        <f t="shared" si="356"/>
        <v>0.32200947140235492</v>
      </c>
      <c r="BD107" s="8">
        <f t="shared" si="357"/>
        <v>0.3220085601143392</v>
      </c>
      <c r="BE107" s="8">
        <f t="shared" si="358"/>
        <v>0.32200767304391853</v>
      </c>
    </row>
    <row r="108" spans="1:57">
      <c r="A108" s="183"/>
      <c r="B108" s="36">
        <f t="shared" si="359"/>
        <v>1.0999999999999999</v>
      </c>
      <c r="C108" s="8">
        <f t="shared" si="344"/>
        <v>1.2788575546270691</v>
      </c>
      <c r="D108" s="8">
        <f t="shared" si="344"/>
        <v>1.442906572162977</v>
      </c>
      <c r="E108" s="8">
        <f t="shared" si="344"/>
        <v>1.606954899254182</v>
      </c>
      <c r="F108" s="8">
        <f t="shared" si="344"/>
        <v>1.7710025628436818</v>
      </c>
      <c r="G108" s="8">
        <f t="shared" si="344"/>
        <v>1.9350495878502985</v>
      </c>
      <c r="H108" s="8">
        <f t="shared" si="344"/>
        <v>2.0990959973885643</v>
      </c>
      <c r="I108" s="8">
        <f t="shared" si="344"/>
        <v>2.2631418129578829</v>
      </c>
      <c r="J108" s="8">
        <f t="shared" si="344"/>
        <v>2.4271870546061209</v>
      </c>
      <c r="K108" s="8">
        <f t="shared" si="344"/>
        <v>2.5912317410718408</v>
      </c>
      <c r="L108" s="8">
        <f t="shared" si="344"/>
        <v>2.7552758899085208</v>
      </c>
      <c r="M108" s="8">
        <f t="shared" si="344"/>
        <v>2.9193195175935456</v>
      </c>
      <c r="N108" s="8">
        <f t="shared" si="344"/>
        <v>3.0833626396242395</v>
      </c>
      <c r="O108" s="8">
        <f t="shared" si="344"/>
        <v>3.2474052706027736</v>
      </c>
      <c r="P108" s="8">
        <f t="shared" si="344"/>
        <v>3.4114474243115769</v>
      </c>
      <c r="Q108" s="8">
        <f t="shared" si="344"/>
        <v>3.5754891137804687</v>
      </c>
      <c r="R108" s="8">
        <f t="shared" si="344"/>
        <v>3.7395303513466827</v>
      </c>
      <c r="U108" s="147"/>
      <c r="V108" s="36">
        <f t="shared" si="376"/>
        <v>1.0999999999999999</v>
      </c>
      <c r="W108" s="9">
        <f t="shared" si="377"/>
        <v>7.1821245448618454E-2</v>
      </c>
      <c r="X108" s="9">
        <f t="shared" si="360"/>
        <v>7.4858790547431608E-2</v>
      </c>
      <c r="Y108" s="9">
        <f t="shared" si="361"/>
        <v>7.7896322861914058E-2</v>
      </c>
      <c r="Z108" s="9">
        <f t="shared" si="362"/>
        <v>8.0933842890943408E-2</v>
      </c>
      <c r="AA108" s="9">
        <f t="shared" si="363"/>
        <v>8.3971351095920355E-2</v>
      </c>
      <c r="AB108" s="9">
        <f t="shared" si="364"/>
        <v>8.7008847904834763E-2</v>
      </c>
      <c r="AC108" s="9">
        <f t="shared" si="365"/>
        <v>9.0046333715771532E-2</v>
      </c>
      <c r="AD108" s="9">
        <f t="shared" si="366"/>
        <v>9.3083808899936837E-2</v>
      </c>
      <c r="AE108" s="9">
        <f t="shared" si="367"/>
        <v>9.6121273804298468E-2</v>
      </c>
      <c r="AF108" s="9">
        <f t="shared" si="368"/>
        <v>9.9158728753875547E-2</v>
      </c>
      <c r="AG108" s="9">
        <f t="shared" si="369"/>
        <v>0.10219617405376624</v>
      </c>
      <c r="AH108" s="9">
        <f t="shared" si="370"/>
        <v>0.10523360999092235</v>
      </c>
      <c r="AI108" s="9">
        <f t="shared" si="371"/>
        <v>0.10827103683571293</v>
      </c>
      <c r="AJ108" s="9">
        <f t="shared" si="372"/>
        <v>0.11130845484333873</v>
      </c>
      <c r="AK108" s="9">
        <f t="shared" si="373"/>
        <v>0.11434586425506099</v>
      </c>
      <c r="AL108" s="9">
        <f t="shared" si="374"/>
        <v>0.11738326529931564</v>
      </c>
      <c r="AN108" s="147"/>
      <c r="AO108" s="36">
        <f t="shared" si="378"/>
        <v>1.0999999999999999</v>
      </c>
      <c r="AP108" s="9"/>
      <c r="AQ108" s="8">
        <f t="shared" si="375"/>
        <v>0.3280980350718159</v>
      </c>
      <c r="AR108" s="8">
        <f t="shared" si="345"/>
        <v>0.32809665418240996</v>
      </c>
      <c r="AS108" s="8">
        <f t="shared" si="346"/>
        <v>0.3280953271789997</v>
      </c>
      <c r="AT108" s="8">
        <f t="shared" si="347"/>
        <v>0.32809405001323322</v>
      </c>
      <c r="AU108" s="8">
        <f t="shared" si="348"/>
        <v>0.32809281907653176</v>
      </c>
      <c r="AV108" s="8">
        <f t="shared" si="349"/>
        <v>0.32809163113863704</v>
      </c>
      <c r="AW108" s="8">
        <f t="shared" si="350"/>
        <v>0.32809048329647617</v>
      </c>
      <c r="AX108" s="8">
        <f t="shared" si="351"/>
        <v>0.3280893729314398</v>
      </c>
      <c r="AY108" s="8">
        <f t="shared" si="352"/>
        <v>0.3280882976733599</v>
      </c>
      <c r="AZ108" s="8">
        <f t="shared" si="353"/>
        <v>0.32808725537004957</v>
      </c>
      <c r="BA108" s="8">
        <f t="shared" si="354"/>
        <v>0.32808624406138787</v>
      </c>
      <c r="BB108" s="8">
        <f t="shared" si="355"/>
        <v>0.32808526195706822</v>
      </c>
      <c r="BC108" s="8">
        <f t="shared" si="356"/>
        <v>0.32808430741760652</v>
      </c>
      <c r="BD108" s="8">
        <f t="shared" si="357"/>
        <v>0.32808337893778372</v>
      </c>
      <c r="BE108" s="8">
        <f t="shared" si="358"/>
        <v>0.32808247513242783</v>
      </c>
    </row>
    <row r="109" spans="1:57">
      <c r="A109" s="183"/>
      <c r="B109" s="36">
        <f t="shared" si="359"/>
        <v>1.2</v>
      </c>
      <c r="C109" s="8">
        <f t="shared" si="344"/>
        <v>1.3520337362724755</v>
      </c>
      <c r="D109" s="8">
        <f t="shared" si="344"/>
        <v>1.5191776033966697</v>
      </c>
      <c r="E109" s="8">
        <f t="shared" si="344"/>
        <v>1.6863207670506477</v>
      </c>
      <c r="F109" s="8">
        <f t="shared" si="344"/>
        <v>1.8534632546857002</v>
      </c>
      <c r="G109" s="8">
        <f t="shared" si="344"/>
        <v>2.020605091690749</v>
      </c>
      <c r="H109" s="8">
        <f t="shared" si="344"/>
        <v>2.1877463016163947</v>
      </c>
      <c r="I109" s="8">
        <f t="shared" si="344"/>
        <v>2.3548869063676339</v>
      </c>
      <c r="J109" s="8">
        <f t="shared" si="344"/>
        <v>2.5220269263705442</v>
      </c>
      <c r="K109" s="8">
        <f t="shared" si="344"/>
        <v>2.6891663807171979</v>
      </c>
      <c r="L109" s="8">
        <f t="shared" si="344"/>
        <v>2.8563052872922285</v>
      </c>
      <c r="M109" s="8">
        <f t="shared" si="344"/>
        <v>3.0234436628838695</v>
      </c>
      <c r="N109" s="8">
        <f t="shared" si="344"/>
        <v>3.1905815232818115</v>
      </c>
      <c r="O109" s="8">
        <f t="shared" si="344"/>
        <v>3.3577188833637028</v>
      </c>
      <c r="P109" s="8">
        <f t="shared" si="344"/>
        <v>3.5248557571719794</v>
      </c>
      <c r="Q109" s="8">
        <f t="shared" si="344"/>
        <v>3.6919921579822748</v>
      </c>
      <c r="R109" s="8">
        <f t="shared" si="344"/>
        <v>3.8591280983645699</v>
      </c>
      <c r="U109" s="147"/>
      <c r="V109" s="36">
        <f t="shared" si="376"/>
        <v>1.2</v>
      </c>
      <c r="W109" s="9">
        <f t="shared" si="377"/>
        <v>7.3176181645406402E-2</v>
      </c>
      <c r="X109" s="9">
        <f t="shared" si="360"/>
        <v>7.6271031233692721E-2</v>
      </c>
      <c r="Y109" s="9">
        <f t="shared" si="361"/>
        <v>7.9365867796465706E-2</v>
      </c>
      <c r="Z109" s="9">
        <f t="shared" si="362"/>
        <v>8.2460691842018319E-2</v>
      </c>
      <c r="AA109" s="9">
        <f t="shared" si="363"/>
        <v>8.555550384045052E-2</v>
      </c>
      <c r="AB109" s="9">
        <f t="shared" si="364"/>
        <v>8.8650304227830379E-2</v>
      </c>
      <c r="AC109" s="9">
        <f t="shared" si="365"/>
        <v>9.1745093409751011E-2</v>
      </c>
      <c r="AD109" s="9">
        <f t="shared" si="366"/>
        <v>9.4839871764423211E-2</v>
      </c>
      <c r="AE109" s="9">
        <f t="shared" si="367"/>
        <v>9.7934639645357091E-2</v>
      </c>
      <c r="AF109" s="9">
        <f t="shared" si="368"/>
        <v>0.10102939738370775</v>
      </c>
      <c r="AG109" s="9">
        <f t="shared" si="369"/>
        <v>0.10412414529032388</v>
      </c>
      <c r="AH109" s="9">
        <f t="shared" si="370"/>
        <v>0.10721888365757204</v>
      </c>
      <c r="AI109" s="9">
        <f t="shared" si="371"/>
        <v>0.11031361276092921</v>
      </c>
      <c r="AJ109" s="9">
        <f t="shared" si="372"/>
        <v>0.11340833286040253</v>
      </c>
      <c r="AK109" s="9">
        <f t="shared" si="373"/>
        <v>0.11650304420180602</v>
      </c>
      <c r="AL109" s="9">
        <f t="shared" si="374"/>
        <v>0.11959774701788728</v>
      </c>
      <c r="AN109" s="147"/>
      <c r="AO109" s="36">
        <f t="shared" si="378"/>
        <v>1.2</v>
      </c>
      <c r="AP109" s="9"/>
      <c r="AQ109" s="8">
        <f t="shared" si="375"/>
        <v>0.33428773424838854</v>
      </c>
      <c r="AR109" s="8">
        <f t="shared" si="345"/>
        <v>0.33428632730795593</v>
      </c>
      <c r="AS109" s="8">
        <f t="shared" si="346"/>
        <v>0.33428497527010492</v>
      </c>
      <c r="AT109" s="8">
        <f t="shared" si="347"/>
        <v>0.33428367401009762</v>
      </c>
      <c r="AU109" s="8">
        <f t="shared" si="348"/>
        <v>0.33428241985129148</v>
      </c>
      <c r="AV109" s="8">
        <f t="shared" si="349"/>
        <v>0.3342812095024783</v>
      </c>
      <c r="AW109" s="8">
        <f t="shared" si="350"/>
        <v>0.33428004000582057</v>
      </c>
      <c r="AX109" s="8">
        <f t="shared" si="351"/>
        <v>0.33427890869330756</v>
      </c>
      <c r="AY109" s="8">
        <f t="shared" si="352"/>
        <v>0.33427781315006122</v>
      </c>
      <c r="AZ109" s="8">
        <f t="shared" si="353"/>
        <v>0.33427675118328182</v>
      </c>
      <c r="BA109" s="8">
        <f t="shared" si="354"/>
        <v>0.33427572079588419</v>
      </c>
      <c r="BB109" s="8">
        <f t="shared" si="355"/>
        <v>0.33427472016378257</v>
      </c>
      <c r="BC109" s="8">
        <f t="shared" si="356"/>
        <v>0.33427374761655315</v>
      </c>
      <c r="BD109" s="8">
        <f t="shared" si="357"/>
        <v>0.3342728016205907</v>
      </c>
      <c r="BE109" s="8">
        <f t="shared" si="358"/>
        <v>0.33427188076459036</v>
      </c>
    </row>
    <row r="110" spans="1:57">
      <c r="A110" s="183"/>
      <c r="B110" s="36">
        <f t="shared" si="359"/>
        <v>1.3</v>
      </c>
      <c r="C110" s="8">
        <f t="shared" si="344"/>
        <v>1.4265904155218263</v>
      </c>
      <c r="D110" s="8">
        <f t="shared" si="344"/>
        <v>1.5968875177956341</v>
      </c>
      <c r="E110" s="8">
        <f t="shared" si="344"/>
        <v>1.7671839033279826</v>
      </c>
      <c r="F110" s="8">
        <f t="shared" si="344"/>
        <v>1.9374796000880408</v>
      </c>
      <c r="G110" s="8">
        <f t="shared" si="344"/>
        <v>2.1077746339437029</v>
      </c>
      <c r="H110" s="8">
        <f t="shared" si="344"/>
        <v>2.2780690288898611</v>
      </c>
      <c r="I110" s="8">
        <f t="shared" si="344"/>
        <v>2.4483628072447581</v>
      </c>
      <c r="J110" s="8">
        <f t="shared" si="344"/>
        <v>2.6186559898198181</v>
      </c>
      <c r="K110" s="8">
        <f t="shared" si="344"/>
        <v>2.7889485960672933</v>
      </c>
      <c r="L110" s="8">
        <f t="shared" si="344"/>
        <v>2.9592406442092147</v>
      </c>
      <c r="M110" s="8">
        <f t="shared" si="344"/>
        <v>3.1295321513505385</v>
      </c>
      <c r="N110" s="8">
        <f t="shared" si="344"/>
        <v>3.2998231335788279</v>
      </c>
      <c r="O110" s="8">
        <f t="shared" si="344"/>
        <v>3.4701136060524069</v>
      </c>
      <c r="P110" s="8">
        <f t="shared" si="344"/>
        <v>3.6404035830786263</v>
      </c>
      <c r="Q110" s="8">
        <f t="shared" si="344"/>
        <v>3.8106930781835713</v>
      </c>
      <c r="R110" s="8">
        <f t="shared" si="344"/>
        <v>3.9809821041743603</v>
      </c>
      <c r="U110" s="147"/>
      <c r="V110" s="36">
        <f t="shared" si="376"/>
        <v>1.3</v>
      </c>
      <c r="W110" s="9">
        <f t="shared" si="377"/>
        <v>7.4556679249350832E-2</v>
      </c>
      <c r="X110" s="9">
        <f t="shared" si="360"/>
        <v>7.7709914398964353E-2</v>
      </c>
      <c r="Y110" s="9">
        <f t="shared" si="361"/>
        <v>8.0863136277334879E-2</v>
      </c>
      <c r="Z110" s="9">
        <f t="shared" si="362"/>
        <v>8.4016345402340598E-2</v>
      </c>
      <c r="AA110" s="9">
        <f t="shared" si="363"/>
        <v>8.7169542252953924E-2</v>
      </c>
      <c r="AB110" s="9">
        <f t="shared" si="364"/>
        <v>9.0322727273466352E-2</v>
      </c>
      <c r="AC110" s="9">
        <f t="shared" si="365"/>
        <v>9.3475900877124207E-2</v>
      </c>
      <c r="AD110" s="9">
        <f t="shared" si="366"/>
        <v>9.6629063449273911E-2</v>
      </c>
      <c r="AE110" s="9">
        <f t="shared" si="367"/>
        <v>9.9782215350095349E-2</v>
      </c>
      <c r="AF110" s="9">
        <f t="shared" si="368"/>
        <v>0.10293535691698619</v>
      </c>
      <c r="AG110" s="9">
        <f t="shared" si="369"/>
        <v>0.10608848846666907</v>
      </c>
      <c r="AH110" s="9">
        <f t="shared" si="370"/>
        <v>0.1092416102970164</v>
      </c>
      <c r="AI110" s="9">
        <f t="shared" si="371"/>
        <v>0.1123947226887041</v>
      </c>
      <c r="AJ110" s="9">
        <f t="shared" si="372"/>
        <v>0.11554782590664692</v>
      </c>
      <c r="AK110" s="9">
        <f t="shared" si="373"/>
        <v>0.11870092020129652</v>
      </c>
      <c r="AL110" s="9">
        <f t="shared" si="374"/>
        <v>0.12185400580979033</v>
      </c>
      <c r="AN110" s="147"/>
      <c r="AO110" s="36">
        <f t="shared" si="378"/>
        <v>1.3</v>
      </c>
      <c r="AP110" s="9"/>
      <c r="AQ110" s="8">
        <f t="shared" si="375"/>
        <v>0.34059420454761558</v>
      </c>
      <c r="AR110" s="8">
        <f t="shared" si="345"/>
        <v>0.34059277106469699</v>
      </c>
      <c r="AS110" s="8">
        <f t="shared" si="346"/>
        <v>0.34059139352011636</v>
      </c>
      <c r="AT110" s="8">
        <f t="shared" si="347"/>
        <v>0.34059006771132427</v>
      </c>
      <c r="AU110" s="8">
        <f t="shared" si="348"/>
        <v>0.34058878989231633</v>
      </c>
      <c r="AV110" s="8">
        <f t="shared" si="349"/>
        <v>0.34058755670979401</v>
      </c>
      <c r="AW110" s="8">
        <f t="shared" si="350"/>
        <v>0.34058636515011997</v>
      </c>
      <c r="AX110" s="8">
        <f t="shared" si="351"/>
        <v>0.34058521249495044</v>
      </c>
      <c r="AY110" s="8">
        <f t="shared" si="352"/>
        <v>0.3405840962838429</v>
      </c>
      <c r="AZ110" s="8">
        <f t="shared" si="353"/>
        <v>0.34058301428264759</v>
      </c>
      <c r="BA110" s="8">
        <f t="shared" si="354"/>
        <v>0.34058196445657885</v>
      </c>
      <c r="BB110" s="8">
        <f t="shared" si="355"/>
        <v>0.34058094494715796</v>
      </c>
      <c r="BC110" s="8">
        <f t="shared" si="356"/>
        <v>0.34057995405243879</v>
      </c>
      <c r="BD110" s="8">
        <f t="shared" si="357"/>
        <v>0.34057899020988991</v>
      </c>
      <c r="BE110" s="8">
        <f t="shared" si="358"/>
        <v>0.34057805198157798</v>
      </c>
    </row>
    <row r="111" spans="1:57">
      <c r="A111" s="184"/>
      <c r="B111" s="36">
        <f t="shared" si="359"/>
        <v>1.4000000000000001</v>
      </c>
      <c r="C111" s="8">
        <f t="shared" si="344"/>
        <v>1.5025536360083298</v>
      </c>
      <c r="D111" s="8">
        <f t="shared" si="344"/>
        <v>1.6760634604597826</v>
      </c>
      <c r="E111" s="8">
        <f t="shared" si="344"/>
        <v>1.8495725546481645</v>
      </c>
      <c r="F111" s="8">
        <f t="shared" si="344"/>
        <v>2.0230809470702944</v>
      </c>
      <c r="G111" s="8">
        <f t="shared" si="344"/>
        <v>2.1965886640820753</v>
      </c>
      <c r="H111" s="8">
        <f t="shared" si="344"/>
        <v>2.3700957301310712</v>
      </c>
      <c r="I111" s="8">
        <f t="shared" si="344"/>
        <v>2.5436021679565677</v>
      </c>
      <c r="J111" s="8">
        <f t="shared" si="344"/>
        <v>2.7171079987626063</v>
      </c>
      <c r="K111" s="8">
        <f t="shared" si="344"/>
        <v>2.8906132423684099</v>
      </c>
      <c r="L111" s="8">
        <f t="shared" si="344"/>
        <v>3.0641179173397797</v>
      </c>
      <c r="M111" s="8">
        <f t="shared" si="344"/>
        <v>3.2376220411043612</v>
      </c>
      <c r="N111" s="8">
        <f t="shared" si="344"/>
        <v>3.4111256300532156</v>
      </c>
      <c r="O111" s="8">
        <f t="shared" si="344"/>
        <v>3.584628699630636</v>
      </c>
      <c r="P111" s="8">
        <f t="shared" si="344"/>
        <v>3.7581312644138869</v>
      </c>
      <c r="Q111" s="8">
        <f t="shared" si="344"/>
        <v>3.9316333381842279</v>
      </c>
      <c r="R111" s="8">
        <f t="shared" si="344"/>
        <v>4.1051349339903895</v>
      </c>
      <c r="U111" s="148"/>
      <c r="V111" s="36">
        <f t="shared" si="376"/>
        <v>1.4000000000000001</v>
      </c>
      <c r="W111" s="9">
        <f t="shared" si="377"/>
        <v>7.5963220486503502E-2</v>
      </c>
      <c r="X111" s="9">
        <f t="shared" si="360"/>
        <v>7.9175942664148513E-2</v>
      </c>
      <c r="Y111" s="9">
        <f t="shared" si="361"/>
        <v>8.2388651320181916E-2</v>
      </c>
      <c r="Z111" s="9">
        <f t="shared" si="362"/>
        <v>8.5601346982253634E-2</v>
      </c>
      <c r="AA111" s="9">
        <f t="shared" si="363"/>
        <v>8.8814030138372413E-2</v>
      </c>
      <c r="AB111" s="9">
        <f t="shared" si="364"/>
        <v>9.2026701241210151E-2</v>
      </c>
      <c r="AC111" s="9">
        <f t="shared" si="365"/>
        <v>9.5239360711809606E-2</v>
      </c>
      <c r="AD111" s="9">
        <f t="shared" si="366"/>
        <v>9.8452008942788272E-2</v>
      </c>
      <c r="AE111" s="9">
        <f t="shared" si="367"/>
        <v>0.1016646463011166</v>
      </c>
      <c r="AF111" s="9">
        <f t="shared" si="368"/>
        <v>0.10487727313056494</v>
      </c>
      <c r="AG111" s="9">
        <f t="shared" si="369"/>
        <v>0.10808988975382272</v>
      </c>
      <c r="AH111" s="9">
        <f t="shared" si="370"/>
        <v>0.11130249647438761</v>
      </c>
      <c r="AI111" s="9">
        <f t="shared" si="371"/>
        <v>0.11451509357822909</v>
      </c>
      <c r="AJ111" s="9">
        <f t="shared" si="372"/>
        <v>0.11772768133526057</v>
      </c>
      <c r="AK111" s="9">
        <f t="shared" si="373"/>
        <v>0.12094026000065661</v>
      </c>
      <c r="AL111" s="9">
        <f t="shared" si="374"/>
        <v>0.12415282981602926</v>
      </c>
      <c r="AN111" s="148"/>
      <c r="AO111" s="36">
        <f t="shared" si="378"/>
        <v>1.4000000000000001</v>
      </c>
      <c r="AP111" s="9"/>
      <c r="AQ111" s="8">
        <f t="shared" si="375"/>
        <v>0.3470196489029056</v>
      </c>
      <c r="AR111" s="8">
        <f t="shared" si="345"/>
        <v>0.34701818837676379</v>
      </c>
      <c r="AS111" s="8">
        <f t="shared" si="346"/>
        <v>0.3470167848442598</v>
      </c>
      <c r="AT111" s="8">
        <f t="shared" si="347"/>
        <v>0.34701543402356183</v>
      </c>
      <c r="AU111" s="8">
        <f t="shared" si="348"/>
        <v>0.34701413209799181</v>
      </c>
      <c r="AV111" s="8">
        <f t="shared" si="349"/>
        <v>0.34701287565099292</v>
      </c>
      <c r="AW111" s="8">
        <f t="shared" si="350"/>
        <v>0.3470116616120773</v>
      </c>
      <c r="AX111" s="8">
        <f t="shared" si="351"/>
        <v>0.3470104872116071</v>
      </c>
      <c r="AY111" s="8">
        <f t="shared" si="352"/>
        <v>0.34700934994273958</v>
      </c>
      <c r="AZ111" s="8">
        <f t="shared" si="353"/>
        <v>0.34700824752916315</v>
      </c>
      <c r="BA111" s="8">
        <f t="shared" si="354"/>
        <v>0.34700717789770863</v>
      </c>
      <c r="BB111" s="8">
        <f t="shared" si="355"/>
        <v>0.34700613915484091</v>
      </c>
      <c r="BC111" s="8">
        <f t="shared" si="356"/>
        <v>0.34700512956650176</v>
      </c>
      <c r="BD111" s="8">
        <f t="shared" si="357"/>
        <v>0.34700414754068198</v>
      </c>
      <c r="BE111" s="8">
        <f t="shared" si="358"/>
        <v>0.34700319161232329</v>
      </c>
    </row>
    <row r="112" spans="1:57">
      <c r="A112" s="188"/>
      <c r="B112" s="189"/>
      <c r="C112" s="185" t="s">
        <v>105</v>
      </c>
      <c r="D112" s="186"/>
      <c r="E112" s="186"/>
      <c r="F112" s="186"/>
      <c r="G112" s="186"/>
      <c r="H112" s="186"/>
      <c r="I112" s="186"/>
      <c r="J112" s="186"/>
      <c r="K112" s="186"/>
      <c r="L112" s="186"/>
      <c r="M112" s="186"/>
      <c r="N112" s="186"/>
      <c r="O112" s="186"/>
      <c r="P112" s="186"/>
      <c r="Q112" s="186"/>
      <c r="R112" s="187"/>
      <c r="U112" s="138"/>
      <c r="V112" s="138"/>
      <c r="W112" s="161" t="s">
        <v>90</v>
      </c>
      <c r="X112" s="161"/>
      <c r="Y112" s="161"/>
      <c r="Z112" s="161"/>
      <c r="AA112" s="161"/>
      <c r="AB112" s="161"/>
      <c r="AC112" s="161"/>
      <c r="AD112" s="161"/>
      <c r="AE112" s="161"/>
      <c r="AF112" s="161"/>
      <c r="AG112" s="161"/>
      <c r="AH112" s="161"/>
      <c r="AI112" s="161"/>
      <c r="AJ112" s="161"/>
      <c r="AK112" s="161"/>
      <c r="AL112" s="161"/>
      <c r="AN112" s="138"/>
      <c r="AO112" s="138"/>
      <c r="AP112" s="161" t="s">
        <v>91</v>
      </c>
      <c r="AQ112" s="161"/>
      <c r="AR112" s="161"/>
      <c r="AS112" s="161"/>
      <c r="AT112" s="161"/>
      <c r="AU112" s="161"/>
      <c r="AV112" s="161"/>
      <c r="AW112" s="161"/>
      <c r="AX112" s="161"/>
      <c r="AY112" s="161"/>
      <c r="AZ112" s="161"/>
      <c r="BA112" s="161"/>
      <c r="BB112" s="161"/>
      <c r="BC112" s="161"/>
      <c r="BD112" s="161"/>
      <c r="BE112" s="161"/>
    </row>
    <row r="114" spans="1:57">
      <c r="A114" s="149"/>
      <c r="B114" s="150"/>
      <c r="C114" s="139" t="s">
        <v>63</v>
      </c>
      <c r="D114" s="140"/>
      <c r="E114" s="140"/>
      <c r="F114" s="141"/>
      <c r="G114" s="155">
        <v>3</v>
      </c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7"/>
      <c r="U114" s="138"/>
      <c r="V114" s="138"/>
      <c r="W114" s="139" t="s">
        <v>63</v>
      </c>
      <c r="X114" s="140"/>
      <c r="Y114" s="140"/>
      <c r="Z114" s="141"/>
      <c r="AA114" s="155">
        <v>3</v>
      </c>
      <c r="AB114" s="156"/>
      <c r="AC114" s="156"/>
      <c r="AD114" s="156"/>
      <c r="AE114" s="156"/>
      <c r="AF114" s="156"/>
      <c r="AG114" s="156"/>
      <c r="AH114" s="156"/>
      <c r="AI114" s="156"/>
      <c r="AJ114" s="156"/>
      <c r="AK114" s="156"/>
      <c r="AL114" s="157"/>
      <c r="AN114" s="138"/>
      <c r="AO114" s="138"/>
      <c r="AP114" s="139" t="s">
        <v>63</v>
      </c>
      <c r="AQ114" s="140"/>
      <c r="AR114" s="140"/>
      <c r="AS114" s="141"/>
      <c r="AT114" s="155">
        <v>3</v>
      </c>
      <c r="AU114" s="156"/>
      <c r="AV114" s="156"/>
      <c r="AW114" s="156"/>
      <c r="AX114" s="156"/>
      <c r="AY114" s="156"/>
      <c r="AZ114" s="156"/>
      <c r="BA114" s="156"/>
      <c r="BB114" s="156"/>
      <c r="BC114" s="156"/>
      <c r="BD114" s="156"/>
      <c r="BE114" s="157"/>
    </row>
    <row r="115" spans="1:57">
      <c r="A115" s="151"/>
      <c r="B115" s="152"/>
      <c r="C115" s="158" t="s">
        <v>60</v>
      </c>
      <c r="D115" s="159"/>
      <c r="E115" s="159"/>
      <c r="F115" s="159"/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  <c r="R115" s="160"/>
      <c r="U115" s="138"/>
      <c r="V115" s="138"/>
      <c r="W115" s="158" t="s">
        <v>60</v>
      </c>
      <c r="X115" s="159"/>
      <c r="Y115" s="159"/>
      <c r="Z115" s="159"/>
      <c r="AA115" s="159"/>
      <c r="AB115" s="159"/>
      <c r="AC115" s="159"/>
      <c r="AD115" s="159"/>
      <c r="AE115" s="159"/>
      <c r="AF115" s="159"/>
      <c r="AG115" s="159"/>
      <c r="AH115" s="159"/>
      <c r="AI115" s="159"/>
      <c r="AJ115" s="159"/>
      <c r="AK115" s="159"/>
      <c r="AL115" s="160"/>
      <c r="AN115" s="138"/>
      <c r="AO115" s="138"/>
      <c r="AP115" s="158" t="s">
        <v>60</v>
      </c>
      <c r="AQ115" s="159"/>
      <c r="AR115" s="159"/>
      <c r="AS115" s="159"/>
      <c r="AT115" s="159"/>
      <c r="AU115" s="159"/>
      <c r="AV115" s="159"/>
      <c r="AW115" s="159"/>
      <c r="AX115" s="159"/>
      <c r="AY115" s="159"/>
      <c r="AZ115" s="159"/>
      <c r="BA115" s="159"/>
      <c r="BB115" s="159"/>
      <c r="BC115" s="159"/>
      <c r="BD115" s="159"/>
      <c r="BE115" s="160"/>
    </row>
    <row r="116" spans="1:57">
      <c r="A116" s="153"/>
      <c r="B116" s="154"/>
      <c r="C116" s="37">
        <v>-50</v>
      </c>
      <c r="D116" s="37">
        <f>C116+50</f>
        <v>0</v>
      </c>
      <c r="E116" s="37">
        <f t="shared" ref="E116:R116" si="379">D116+50</f>
        <v>50</v>
      </c>
      <c r="F116" s="37">
        <f t="shared" si="379"/>
        <v>100</v>
      </c>
      <c r="G116" s="37">
        <f t="shared" si="379"/>
        <v>150</v>
      </c>
      <c r="H116" s="37">
        <f t="shared" si="379"/>
        <v>200</v>
      </c>
      <c r="I116" s="37">
        <f t="shared" si="379"/>
        <v>250</v>
      </c>
      <c r="J116" s="37">
        <f t="shared" si="379"/>
        <v>300</v>
      </c>
      <c r="K116" s="37">
        <f t="shared" si="379"/>
        <v>350</v>
      </c>
      <c r="L116" s="37">
        <f t="shared" si="379"/>
        <v>400</v>
      </c>
      <c r="M116" s="37">
        <f t="shared" si="379"/>
        <v>450</v>
      </c>
      <c r="N116" s="37">
        <f t="shared" si="379"/>
        <v>500</v>
      </c>
      <c r="O116" s="37">
        <f t="shared" si="379"/>
        <v>550</v>
      </c>
      <c r="P116" s="37">
        <f t="shared" si="379"/>
        <v>600</v>
      </c>
      <c r="Q116" s="37">
        <f t="shared" si="379"/>
        <v>650</v>
      </c>
      <c r="R116" s="37">
        <f t="shared" si="379"/>
        <v>700</v>
      </c>
      <c r="U116" s="138"/>
      <c r="V116" s="138"/>
      <c r="W116" s="37">
        <v>-50</v>
      </c>
      <c r="X116" s="37">
        <f>W116+50</f>
        <v>0</v>
      </c>
      <c r="Y116" s="37">
        <f t="shared" ref="Y116" si="380">X116+50</f>
        <v>50</v>
      </c>
      <c r="Z116" s="37">
        <f t="shared" ref="Z116" si="381">Y116+50</f>
        <v>100</v>
      </c>
      <c r="AA116" s="37">
        <f t="shared" ref="AA116" si="382">Z116+50</f>
        <v>150</v>
      </c>
      <c r="AB116" s="37">
        <f t="shared" ref="AB116" si="383">AA116+50</f>
        <v>200</v>
      </c>
      <c r="AC116" s="37">
        <f t="shared" ref="AC116" si="384">AB116+50</f>
        <v>250</v>
      </c>
      <c r="AD116" s="37">
        <f t="shared" ref="AD116" si="385">AC116+50</f>
        <v>300</v>
      </c>
      <c r="AE116" s="37">
        <f t="shared" ref="AE116" si="386">AD116+50</f>
        <v>350</v>
      </c>
      <c r="AF116" s="37">
        <f t="shared" ref="AF116" si="387">AE116+50</f>
        <v>400</v>
      </c>
      <c r="AG116" s="37">
        <f t="shared" ref="AG116" si="388">AF116+50</f>
        <v>450</v>
      </c>
      <c r="AH116" s="37">
        <f t="shared" ref="AH116" si="389">AG116+50</f>
        <v>500</v>
      </c>
      <c r="AI116" s="37">
        <f t="shared" ref="AI116" si="390">AH116+50</f>
        <v>550</v>
      </c>
      <c r="AJ116" s="37">
        <f t="shared" ref="AJ116" si="391">AI116+50</f>
        <v>600</v>
      </c>
      <c r="AK116" s="37">
        <f t="shared" ref="AK116" si="392">AJ116+50</f>
        <v>650</v>
      </c>
      <c r="AL116" s="37">
        <f t="shared" ref="AL116" si="393">AK116+50</f>
        <v>700</v>
      </c>
      <c r="AN116" s="138"/>
      <c r="AO116" s="138"/>
      <c r="AP116" s="37">
        <v>-50</v>
      </c>
      <c r="AQ116" s="37">
        <f>AP116+50</f>
        <v>0</v>
      </c>
      <c r="AR116" s="37">
        <f t="shared" ref="AR116" si="394">AQ116+50</f>
        <v>50</v>
      </c>
      <c r="AS116" s="37">
        <f t="shared" ref="AS116" si="395">AR116+50</f>
        <v>100</v>
      </c>
      <c r="AT116" s="37">
        <f t="shared" ref="AT116" si="396">AS116+50</f>
        <v>150</v>
      </c>
      <c r="AU116" s="37">
        <f t="shared" ref="AU116" si="397">AT116+50</f>
        <v>200</v>
      </c>
      <c r="AV116" s="37">
        <f t="shared" ref="AV116" si="398">AU116+50</f>
        <v>250</v>
      </c>
      <c r="AW116" s="37">
        <f t="shared" ref="AW116" si="399">AV116+50</f>
        <v>300</v>
      </c>
      <c r="AX116" s="37">
        <f t="shared" ref="AX116" si="400">AW116+50</f>
        <v>350</v>
      </c>
      <c r="AY116" s="37">
        <f t="shared" ref="AY116" si="401">AX116+50</f>
        <v>400</v>
      </c>
      <c r="AZ116" s="37">
        <f t="shared" ref="AZ116" si="402">AY116+50</f>
        <v>450</v>
      </c>
      <c r="BA116" s="37">
        <f t="shared" ref="BA116" si="403">AZ116+50</f>
        <v>500</v>
      </c>
      <c r="BB116" s="37">
        <f t="shared" ref="BB116" si="404">BA116+50</f>
        <v>550</v>
      </c>
      <c r="BC116" s="37">
        <f t="shared" ref="BC116" si="405">BB116+50</f>
        <v>600</v>
      </c>
      <c r="BD116" s="37">
        <f t="shared" ref="BD116" si="406">BC116+50</f>
        <v>650</v>
      </c>
      <c r="BE116" s="37">
        <f t="shared" ref="BE116" si="407">BD116+50</f>
        <v>700</v>
      </c>
    </row>
    <row r="117" spans="1:57" ht="15" customHeight="1">
      <c r="A117" s="182" t="s">
        <v>69</v>
      </c>
      <c r="B117" s="36">
        <v>0</v>
      </c>
      <c r="C117" s="8">
        <f t="shared" ref="C117:R131" si="408">(POWER(2.718,((LN(((C$116*$B$3) +$B$4)/278)*5.35)+$B117)/5.35)-1)*$G$114</f>
        <v>0.64390296690264526</v>
      </c>
      <c r="D117" s="8">
        <f t="shared" si="408"/>
        <v>0.7980150200775471</v>
      </c>
      <c r="E117" s="8">
        <f t="shared" si="408"/>
        <v>0.95212642463015107</v>
      </c>
      <c r="F117" s="8">
        <f t="shared" si="408"/>
        <v>1.1062372058714331</v>
      </c>
      <c r="G117" s="8">
        <f t="shared" si="408"/>
        <v>1.2603473872108031</v>
      </c>
      <c r="H117" s="8">
        <f t="shared" si="408"/>
        <v>1.4144569903626738</v>
      </c>
      <c r="I117" s="8">
        <f t="shared" si="408"/>
        <v>1.5685660355241626</v>
      </c>
      <c r="J117" s="8">
        <f t="shared" si="408"/>
        <v>1.7226745415287736</v>
      </c>
      <c r="K117" s="8">
        <f t="shared" si="408"/>
        <v>1.8767825259800155</v>
      </c>
      <c r="L117" s="8">
        <f t="shared" si="408"/>
        <v>2.0308900053680974</v>
      </c>
      <c r="M117" s="8">
        <f t="shared" si="408"/>
        <v>2.1849969951723169</v>
      </c>
      <c r="N117" s="8">
        <f t="shared" si="408"/>
        <v>2.3391035099512765</v>
      </c>
      <c r="O117" s="8">
        <f t="shared" si="408"/>
        <v>2.4932095634226492</v>
      </c>
      <c r="P117" s="8">
        <f t="shared" si="408"/>
        <v>2.6473151685340177</v>
      </c>
      <c r="Q117" s="8">
        <f t="shared" si="408"/>
        <v>2.8014203375259439</v>
      </c>
      <c r="R117" s="8">
        <f t="shared" si="408"/>
        <v>2.9555250819883585</v>
      </c>
      <c r="U117" s="146" t="s">
        <v>75</v>
      </c>
      <c r="V117" s="36">
        <v>0</v>
      </c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N117" s="146" t="s">
        <v>75</v>
      </c>
      <c r="AO117" s="36">
        <v>0</v>
      </c>
      <c r="AP117" s="42"/>
      <c r="AQ117" s="8">
        <f t="shared" ref="AQ117:AQ131" si="409">(D117-C117)*2</f>
        <v>0.30822410634980368</v>
      </c>
      <c r="AR117" s="8">
        <f t="shared" ref="AR117:AR131" si="410">(E117-D117)*2</f>
        <v>0.30822280910520794</v>
      </c>
      <c r="AS117" s="8">
        <f t="shared" ref="AS117:AS131" si="411">(F117-E117)*2</f>
        <v>0.30822156248256416</v>
      </c>
      <c r="AT117" s="8">
        <f t="shared" ref="AT117:AT131" si="412">(G117-F117)*2</f>
        <v>0.30822036267873987</v>
      </c>
      <c r="AU117" s="8">
        <f t="shared" ref="AU117:AU131" si="413">(H117-G117)*2</f>
        <v>0.30821920630374144</v>
      </c>
      <c r="AV117" s="8">
        <f t="shared" ref="AV117:AV131" si="414">(I117-H117)*2</f>
        <v>0.30821809032297764</v>
      </c>
      <c r="AW117" s="8">
        <f t="shared" ref="AW117:AW131" si="415">(J117-I117)*2</f>
        <v>0.30821701200922202</v>
      </c>
      <c r="AX117" s="8">
        <f t="shared" ref="AX117:AX131" si="416">(K117-J117)*2</f>
        <v>0.30821596890248371</v>
      </c>
      <c r="AY117" s="8">
        <f t="shared" ref="AY117:AY131" si="417">(L117-K117)*2</f>
        <v>0.30821495877616378</v>
      </c>
      <c r="AZ117" s="8">
        <f t="shared" ref="AZ117:AZ131" si="418">(M117-L117)*2</f>
        <v>0.3082139796084391</v>
      </c>
      <c r="BA117" s="8">
        <f t="shared" ref="BA117:BA131" si="419">(N117-M117)*2</f>
        <v>0.30821302955791907</v>
      </c>
      <c r="BB117" s="8">
        <f t="shared" ref="BB117:BB131" si="420">(O117-N117)*2</f>
        <v>0.30821210694274548</v>
      </c>
      <c r="BC117" s="8">
        <f t="shared" ref="BC117:BC131" si="421">(P117-O117)*2</f>
        <v>0.30821121022273701</v>
      </c>
      <c r="BD117" s="8">
        <f t="shared" ref="BD117:BD131" si="422">(Q117-P117)*2</f>
        <v>0.30821033798385233</v>
      </c>
      <c r="BE117" s="8">
        <f t="shared" ref="BE117:BE131" si="423">(R117-Q117)*2</f>
        <v>0.30820948892482924</v>
      </c>
    </row>
    <row r="118" spans="1:57">
      <c r="A118" s="183"/>
      <c r="B118" s="36">
        <f t="shared" ref="B118:B131" si="424">B117+0.1</f>
        <v>0.1</v>
      </c>
      <c r="C118" s="8">
        <f t="shared" si="408"/>
        <v>0.71264663733885891</v>
      </c>
      <c r="D118" s="8">
        <f t="shared" si="408"/>
        <v>0.86966607533984774</v>
      </c>
      <c r="E118" s="8">
        <f t="shared" si="408"/>
        <v>1.0266848524820222</v>
      </c>
      <c r="F118" s="8">
        <f t="shared" si="408"/>
        <v>1.1837029945538597</v>
      </c>
      <c r="G118" s="8">
        <f t="shared" si="408"/>
        <v>1.3407205254063981</v>
      </c>
      <c r="H118" s="8">
        <f t="shared" si="408"/>
        <v>1.4977374671637025</v>
      </c>
      <c r="I118" s="8">
        <f t="shared" si="408"/>
        <v>1.6547538404039142</v>
      </c>
      <c r="J118" s="8">
        <f t="shared" si="408"/>
        <v>1.8117696643158416</v>
      </c>
      <c r="K118" s="8">
        <f t="shared" si="408"/>
        <v>1.9687849568350893</v>
      </c>
      <c r="L118" s="8">
        <f t="shared" si="408"/>
        <v>2.1257997347629614</v>
      </c>
      <c r="M118" s="8">
        <f t="shared" si="408"/>
        <v>2.2828140138707762</v>
      </c>
      <c r="N118" s="8">
        <f t="shared" si="408"/>
        <v>2.4398278089917924</v>
      </c>
      <c r="O118" s="8">
        <f t="shared" si="408"/>
        <v>2.5968411341024726</v>
      </c>
      <c r="P118" s="8">
        <f t="shared" si="408"/>
        <v>2.7538540023946592</v>
      </c>
      <c r="Q118" s="8">
        <f t="shared" si="408"/>
        <v>2.9108664263398376</v>
      </c>
      <c r="R118" s="8">
        <f t="shared" si="408"/>
        <v>3.0678784177465861</v>
      </c>
      <c r="U118" s="147"/>
      <c r="V118" s="36">
        <f>V117+0.1</f>
        <v>0.1</v>
      </c>
      <c r="W118" s="9">
        <f t="shared" ref="W118:W131" si="425">C118-C117</f>
        <v>6.8743670436213655E-2</v>
      </c>
      <c r="X118" s="9">
        <f t="shared" ref="X118:X131" si="426">D118-D117</f>
        <v>7.1651055262300645E-2</v>
      </c>
      <c r="Y118" s="9">
        <f t="shared" ref="Y118:Y131" si="427">E118-E117</f>
        <v>7.4558427851871167E-2</v>
      </c>
      <c r="Z118" s="9">
        <f t="shared" ref="Z118:Z131" si="428">F118-F117</f>
        <v>7.7465788682426595E-2</v>
      </c>
      <c r="AA118" s="9">
        <f t="shared" ref="AA118:AA131" si="429">G118-G117</f>
        <v>8.0373138195594995E-2</v>
      </c>
      <c r="AB118" s="9">
        <f t="shared" ref="AB118:AB131" si="430">H118-H117</f>
        <v>8.328047680102868E-2</v>
      </c>
      <c r="AC118" s="9">
        <f t="shared" ref="AC118:AC131" si="431">I118-I117</f>
        <v>8.6187804879751528E-2</v>
      </c>
      <c r="AD118" s="9">
        <f t="shared" ref="AD118:AD131" si="432">J118-J117</f>
        <v>8.9095122787067993E-2</v>
      </c>
      <c r="AE118" s="9">
        <f t="shared" ref="AE118:AE131" si="433">K118-K117</f>
        <v>9.2002430855073758E-2</v>
      </c>
      <c r="AF118" s="9">
        <f t="shared" ref="AF118:AF131" si="434">L118-L117</f>
        <v>9.4909729394863973E-2</v>
      </c>
      <c r="AG118" s="9">
        <f t="shared" ref="AG118:AG131" si="435">M118-M117</f>
        <v>9.7817018698459268E-2</v>
      </c>
      <c r="AH118" s="9">
        <f t="shared" ref="AH118:AH131" si="436">N118-N117</f>
        <v>0.10072429904051594</v>
      </c>
      <c r="AI118" s="9">
        <f t="shared" ref="AI118:AI131" si="437">O118-O117</f>
        <v>0.10363157067982343</v>
      </c>
      <c r="AJ118" s="9">
        <f t="shared" ref="AJ118:AJ131" si="438">P118-P117</f>
        <v>0.10653883386064145</v>
      </c>
      <c r="AK118" s="9">
        <f t="shared" ref="AK118:AK131" si="439">Q118-Q117</f>
        <v>0.10944608881389373</v>
      </c>
      <c r="AL118" s="9">
        <f t="shared" ref="AL118:AL131" si="440">R118-R117</f>
        <v>0.11235333575822759</v>
      </c>
      <c r="AN118" s="147"/>
      <c r="AO118" s="36">
        <f>AO117+0.1</f>
        <v>0.1</v>
      </c>
      <c r="AP118" s="9"/>
      <c r="AQ118" s="8">
        <f t="shared" si="409"/>
        <v>0.31403887600197766</v>
      </c>
      <c r="AR118" s="8">
        <f t="shared" si="410"/>
        <v>0.31403755428434899</v>
      </c>
      <c r="AS118" s="8">
        <f t="shared" si="411"/>
        <v>0.31403628414367502</v>
      </c>
      <c r="AT118" s="8">
        <f t="shared" si="412"/>
        <v>0.31403506170507667</v>
      </c>
      <c r="AU118" s="8">
        <f t="shared" si="413"/>
        <v>0.31403388351460881</v>
      </c>
      <c r="AV118" s="8">
        <f t="shared" si="414"/>
        <v>0.31403274648042334</v>
      </c>
      <c r="AW118" s="8">
        <f t="shared" si="415"/>
        <v>0.31403164782385495</v>
      </c>
      <c r="AX118" s="8">
        <f t="shared" si="416"/>
        <v>0.31403058503849524</v>
      </c>
      <c r="AY118" s="8">
        <f t="shared" si="417"/>
        <v>0.31402955585574421</v>
      </c>
      <c r="AZ118" s="8">
        <f t="shared" si="418"/>
        <v>0.31402855821562969</v>
      </c>
      <c r="BA118" s="8">
        <f t="shared" si="419"/>
        <v>0.31402759024203242</v>
      </c>
      <c r="BB118" s="8">
        <f t="shared" si="420"/>
        <v>0.31402665022136045</v>
      </c>
      <c r="BC118" s="8">
        <f t="shared" si="421"/>
        <v>0.31402573658437305</v>
      </c>
      <c r="BD118" s="8">
        <f t="shared" si="422"/>
        <v>0.3140248478903569</v>
      </c>
      <c r="BE118" s="8">
        <f t="shared" si="423"/>
        <v>0.31402398281349697</v>
      </c>
    </row>
    <row r="119" spans="1:57">
      <c r="A119" s="183"/>
      <c r="B119" s="36">
        <f t="shared" si="424"/>
        <v>0.2</v>
      </c>
      <c r="C119" s="8">
        <f t="shared" si="408"/>
        <v>0.78268718430223871</v>
      </c>
      <c r="D119" s="8">
        <f t="shared" si="408"/>
        <v>0.94266885609377016</v>
      </c>
      <c r="E119" s="8">
        <f t="shared" si="408"/>
        <v>1.1026498545591248</v>
      </c>
      <c r="F119" s="8">
        <f t="shared" si="408"/>
        <v>1.2626302059732901</v>
      </c>
      <c r="G119" s="8">
        <f t="shared" si="408"/>
        <v>1.422609934637262</v>
      </c>
      <c r="H119" s="8">
        <f t="shared" si="408"/>
        <v>1.5825890630924853</v>
      </c>
      <c r="I119" s="8">
        <f t="shared" si="408"/>
        <v>1.7425676123053158</v>
      </c>
      <c r="J119" s="8">
        <f t="shared" si="408"/>
        <v>1.9025456018265678</v>
      </c>
      <c r="K119" s="8">
        <f t="shared" si="408"/>
        <v>2.0625230499302059</v>
      </c>
      <c r="L119" s="8">
        <f t="shared" si="408"/>
        <v>2.2224999737344984</v>
      </c>
      <c r="M119" s="8">
        <f t="shared" si="408"/>
        <v>2.3824763893082972</v>
      </c>
      <c r="N119" s="8">
        <f t="shared" si="408"/>
        <v>2.5424523117646944</v>
      </c>
      <c r="O119" s="8">
        <f t="shared" si="408"/>
        <v>2.702427755343825</v>
      </c>
      <c r="P119" s="8">
        <f t="shared" si="408"/>
        <v>2.8624027334864</v>
      </c>
      <c r="Q119" s="8">
        <f t="shared" si="408"/>
        <v>3.0223772588991844</v>
      </c>
      <c r="R119" s="8">
        <f t="shared" si="408"/>
        <v>3.1823513436135333</v>
      </c>
      <c r="U119" s="147"/>
      <c r="V119" s="36">
        <f t="shared" ref="V119:V131" si="441">V118+0.1</f>
        <v>0.2</v>
      </c>
      <c r="W119" s="9">
        <f t="shared" si="425"/>
        <v>7.0040546963379802E-2</v>
      </c>
      <c r="X119" s="9">
        <f t="shared" si="426"/>
        <v>7.3002780753922414E-2</v>
      </c>
      <c r="Y119" s="9">
        <f t="shared" si="427"/>
        <v>7.596500207710255E-2</v>
      </c>
      <c r="Z119" s="9">
        <f t="shared" si="428"/>
        <v>7.8927211419430376E-2</v>
      </c>
      <c r="AA119" s="9">
        <f t="shared" si="429"/>
        <v>8.1889409230863963E-2</v>
      </c>
      <c r="AB119" s="9">
        <f t="shared" si="430"/>
        <v>8.4851595928782775E-2</v>
      </c>
      <c r="AC119" s="9">
        <f t="shared" si="431"/>
        <v>8.7813771901401605E-2</v>
      </c>
      <c r="AD119" s="9">
        <f t="shared" si="432"/>
        <v>9.0775937510726212E-2</v>
      </c>
      <c r="AE119" s="9">
        <f t="shared" si="433"/>
        <v>9.3738093095116604E-2</v>
      </c>
      <c r="AF119" s="9">
        <f t="shared" si="434"/>
        <v>9.6700238971537011E-2</v>
      </c>
      <c r="AG119" s="9">
        <f t="shared" si="435"/>
        <v>9.9662375437520989E-2</v>
      </c>
      <c r="AH119" s="9">
        <f t="shared" si="436"/>
        <v>0.10262450277290203</v>
      </c>
      <c r="AI119" s="9">
        <f t="shared" si="437"/>
        <v>0.10558662124135232</v>
      </c>
      <c r="AJ119" s="9">
        <f t="shared" si="438"/>
        <v>0.10854873109174079</v>
      </c>
      <c r="AK119" s="9">
        <f t="shared" si="439"/>
        <v>0.1115108325593468</v>
      </c>
      <c r="AL119" s="9">
        <f t="shared" si="440"/>
        <v>0.11447292586694724</v>
      </c>
      <c r="AN119" s="147"/>
      <c r="AO119" s="36">
        <f t="shared" ref="AO119:AO131" si="442">AO118+0.1</f>
        <v>0.2</v>
      </c>
      <c r="AP119" s="9"/>
      <c r="AQ119" s="8">
        <f t="shared" si="409"/>
        <v>0.31996334358306289</v>
      </c>
      <c r="AR119" s="8">
        <f t="shared" si="410"/>
        <v>0.31996199693070926</v>
      </c>
      <c r="AS119" s="8">
        <f t="shared" si="411"/>
        <v>0.31996070282833067</v>
      </c>
      <c r="AT119" s="8">
        <f t="shared" si="412"/>
        <v>0.31995945732794384</v>
      </c>
      <c r="AU119" s="8">
        <f t="shared" si="413"/>
        <v>0.31995825691044644</v>
      </c>
      <c r="AV119" s="8">
        <f t="shared" si="414"/>
        <v>0.319957098425661</v>
      </c>
      <c r="AW119" s="8">
        <f t="shared" si="415"/>
        <v>0.31995597904250417</v>
      </c>
      <c r="AX119" s="8">
        <f t="shared" si="416"/>
        <v>0.31995489620727602</v>
      </c>
      <c r="AY119" s="8">
        <f t="shared" si="417"/>
        <v>0.31995384760858503</v>
      </c>
      <c r="AZ119" s="8">
        <f t="shared" si="418"/>
        <v>0.31995283114759765</v>
      </c>
      <c r="BA119" s="8">
        <f t="shared" si="419"/>
        <v>0.31995184491279449</v>
      </c>
      <c r="BB119" s="8">
        <f t="shared" si="420"/>
        <v>0.31995088715826103</v>
      </c>
      <c r="BC119" s="8">
        <f t="shared" si="421"/>
        <v>0.31994995628514999</v>
      </c>
      <c r="BD119" s="8">
        <f t="shared" si="422"/>
        <v>0.3199490508255689</v>
      </c>
      <c r="BE119" s="8">
        <f t="shared" si="423"/>
        <v>0.31994816942869786</v>
      </c>
    </row>
    <row r="120" spans="1:57">
      <c r="A120" s="183"/>
      <c r="B120" s="36">
        <f t="shared" si="424"/>
        <v>0.30000000000000004</v>
      </c>
      <c r="C120" s="8">
        <f t="shared" si="408"/>
        <v>0.85404907388131179</v>
      </c>
      <c r="D120" s="8">
        <f t="shared" si="408"/>
        <v>1.0170488631752479</v>
      </c>
      <c r="E120" s="8">
        <f t="shared" si="408"/>
        <v>1.1800479664404422</v>
      </c>
      <c r="F120" s="8">
        <f t="shared" si="408"/>
        <v>1.3430464104475703</v>
      </c>
      <c r="G120" s="8">
        <f t="shared" si="408"/>
        <v>1.5060442199560768</v>
      </c>
      <c r="H120" s="8">
        <f t="shared" si="408"/>
        <v>1.6690414179326589</v>
      </c>
      <c r="I120" s="8">
        <f t="shared" si="408"/>
        <v>1.8320380257392122</v>
      </c>
      <c r="J120" s="8">
        <f t="shared" si="408"/>
        <v>1.9950340632953825</v>
      </c>
      <c r="K120" s="8">
        <f t="shared" si="408"/>
        <v>2.1580295492198838</v>
      </c>
      <c r="L120" s="8">
        <f t="shared" si="408"/>
        <v>2.3210245009539232</v>
      </c>
      <c r="M120" s="8">
        <f t="shared" si="408"/>
        <v>2.4840189348694999</v>
      </c>
      <c r="N120" s="8">
        <f t="shared" si="408"/>
        <v>2.6470128663648205</v>
      </c>
      <c r="O120" s="8">
        <f t="shared" si="408"/>
        <v>2.8100063099486658</v>
      </c>
      <c r="P120" s="8">
        <f t="shared" si="408"/>
        <v>2.9729992793153102</v>
      </c>
      <c r="Q120" s="8">
        <f t="shared" si="408"/>
        <v>3.1359917874112386</v>
      </c>
      <c r="R120" s="8">
        <f t="shared" si="408"/>
        <v>3.2989838464947789</v>
      </c>
      <c r="U120" s="147"/>
      <c r="V120" s="36">
        <f t="shared" si="441"/>
        <v>0.30000000000000004</v>
      </c>
      <c r="W120" s="9">
        <f t="shared" si="425"/>
        <v>7.1361889579073079E-2</v>
      </c>
      <c r="X120" s="9">
        <f t="shared" si="426"/>
        <v>7.4380007081477739E-2</v>
      </c>
      <c r="Y120" s="9">
        <f t="shared" si="427"/>
        <v>7.73981118813174E-2</v>
      </c>
      <c r="Z120" s="9">
        <f t="shared" si="428"/>
        <v>8.0416204474280217E-2</v>
      </c>
      <c r="AA120" s="9">
        <f t="shared" si="429"/>
        <v>8.3434285318814805E-2</v>
      </c>
      <c r="AB120" s="9">
        <f t="shared" si="430"/>
        <v>8.6452354840173662E-2</v>
      </c>
      <c r="AC120" s="9">
        <f t="shared" si="431"/>
        <v>8.947041343389639E-2</v>
      </c>
      <c r="AD120" s="9">
        <f t="shared" si="432"/>
        <v>9.248846146881462E-2</v>
      </c>
      <c r="AE120" s="9">
        <f t="shared" si="433"/>
        <v>9.5506499289677915E-2</v>
      </c>
      <c r="AF120" s="9">
        <f t="shared" si="434"/>
        <v>9.852452721942484E-2</v>
      </c>
      <c r="AG120" s="9">
        <f t="shared" si="435"/>
        <v>0.10154254556120268</v>
      </c>
      <c r="AH120" s="9">
        <f t="shared" si="436"/>
        <v>0.10456055460012603</v>
      </c>
      <c r="AI120" s="9">
        <f t="shared" si="437"/>
        <v>0.10757855460484089</v>
      </c>
      <c r="AJ120" s="9">
        <f t="shared" si="438"/>
        <v>0.11059654582891021</v>
      </c>
      <c r="AK120" s="9">
        <f t="shared" si="439"/>
        <v>0.11361452851205422</v>
      </c>
      <c r="AL120" s="9">
        <f t="shared" si="440"/>
        <v>0.1166325028812456</v>
      </c>
      <c r="AN120" s="147"/>
      <c r="AO120" s="36">
        <f t="shared" si="442"/>
        <v>0.30000000000000004</v>
      </c>
      <c r="AP120" s="9"/>
      <c r="AQ120" s="8">
        <f t="shared" si="409"/>
        <v>0.32599957858787221</v>
      </c>
      <c r="AR120" s="8">
        <f t="shared" si="410"/>
        <v>0.32599820653038858</v>
      </c>
      <c r="AS120" s="8">
        <f t="shared" si="411"/>
        <v>0.3259968880142563</v>
      </c>
      <c r="AT120" s="8">
        <f t="shared" si="412"/>
        <v>0.32599561901701302</v>
      </c>
      <c r="AU120" s="8">
        <f t="shared" si="413"/>
        <v>0.32599439595316415</v>
      </c>
      <c r="AV120" s="8">
        <f t="shared" si="414"/>
        <v>0.32599321561310646</v>
      </c>
      <c r="AW120" s="8">
        <f t="shared" si="415"/>
        <v>0.32599207511234063</v>
      </c>
      <c r="AX120" s="8">
        <f t="shared" si="416"/>
        <v>0.32599097184900261</v>
      </c>
      <c r="AY120" s="8">
        <f t="shared" si="417"/>
        <v>0.32598990346807888</v>
      </c>
      <c r="AZ120" s="8">
        <f t="shared" si="418"/>
        <v>0.32598886783115333</v>
      </c>
      <c r="BA120" s="8">
        <f t="shared" si="419"/>
        <v>0.3259878629906412</v>
      </c>
      <c r="BB120" s="8">
        <f t="shared" si="420"/>
        <v>0.32598688716769075</v>
      </c>
      <c r="BC120" s="8">
        <f t="shared" si="421"/>
        <v>0.32598593873328863</v>
      </c>
      <c r="BD120" s="8">
        <f t="shared" si="422"/>
        <v>0.32598501619185694</v>
      </c>
      <c r="BE120" s="8">
        <f t="shared" si="423"/>
        <v>0.32598411816708062</v>
      </c>
    </row>
    <row r="121" spans="1:57">
      <c r="A121" s="183"/>
      <c r="B121" s="36">
        <f t="shared" si="424"/>
        <v>0.4</v>
      </c>
      <c r="C121" s="8">
        <f t="shared" si="408"/>
        <v>0.92675723372704355</v>
      </c>
      <c r="D121" s="8">
        <f t="shared" si="408"/>
        <v>1.0928320785035683</v>
      </c>
      <c r="E121" s="8">
        <f t="shared" si="408"/>
        <v>1.2589062243091473</v>
      </c>
      <c r="F121" s="8">
        <f t="shared" si="408"/>
        <v>1.4249796984194969</v>
      </c>
      <c r="G121" s="8">
        <f t="shared" si="408"/>
        <v>1.5910525260611565</v>
      </c>
      <c r="H121" s="8">
        <f t="shared" si="408"/>
        <v>1.7571247306341002</v>
      </c>
      <c r="I121" s="8">
        <f t="shared" si="408"/>
        <v>1.9231963339032252</v>
      </c>
      <c r="J121" s="8">
        <f t="shared" si="408"/>
        <v>2.0892673561639672</v>
      </c>
      <c r="K121" s="8">
        <f t="shared" si="408"/>
        <v>2.2553378163862905</v>
      </c>
      <c r="L121" s="8">
        <f t="shared" si="408"/>
        <v>2.4214077323404384</v>
      </c>
      <c r="M121" s="8">
        <f t="shared" si="408"/>
        <v>2.5874771207072738</v>
      </c>
      <c r="N121" s="8">
        <f t="shared" si="408"/>
        <v>2.753545997175495</v>
      </c>
      <c r="O121" s="8">
        <f t="shared" si="408"/>
        <v>2.9196143765275977</v>
      </c>
      <c r="P121" s="8">
        <f t="shared" si="408"/>
        <v>3.0856822727162063</v>
      </c>
      <c r="Q121" s="8">
        <f t="shared" si="408"/>
        <v>3.251749698932044</v>
      </c>
      <c r="R121" s="8">
        <f t="shared" si="408"/>
        <v>3.4178166676646971</v>
      </c>
      <c r="U121" s="147"/>
      <c r="V121" s="36">
        <f t="shared" si="441"/>
        <v>0.4</v>
      </c>
      <c r="W121" s="9">
        <f t="shared" si="425"/>
        <v>7.2708159845731757E-2</v>
      </c>
      <c r="X121" s="9">
        <f t="shared" si="426"/>
        <v>7.5783215328320441E-2</v>
      </c>
      <c r="Y121" s="9">
        <f t="shared" si="427"/>
        <v>7.8858257868705151E-2</v>
      </c>
      <c r="Z121" s="9">
        <f t="shared" si="428"/>
        <v>8.1933287971926561E-2</v>
      </c>
      <c r="AA121" s="9">
        <f t="shared" si="429"/>
        <v>8.5008306105079701E-2</v>
      </c>
      <c r="AB121" s="9">
        <f t="shared" si="430"/>
        <v>8.8083312701441319E-2</v>
      </c>
      <c r="AC121" s="9">
        <f t="shared" si="431"/>
        <v>9.1158308164013047E-2</v>
      </c>
      <c r="AD121" s="9">
        <f t="shared" si="432"/>
        <v>9.4233292868584728E-2</v>
      </c>
      <c r="AE121" s="9">
        <f t="shared" si="433"/>
        <v>9.7308267166406726E-2</v>
      </c>
      <c r="AF121" s="9">
        <f t="shared" si="434"/>
        <v>0.10038323138651517</v>
      </c>
      <c r="AG121" s="9">
        <f t="shared" si="435"/>
        <v>0.10345818583777389</v>
      </c>
      <c r="AH121" s="9">
        <f t="shared" si="436"/>
        <v>0.1065331308106745</v>
      </c>
      <c r="AI121" s="9">
        <f t="shared" si="437"/>
        <v>0.10960806657893185</v>
      </c>
      <c r="AJ121" s="9">
        <f t="shared" si="438"/>
        <v>0.11268299340089616</v>
      </c>
      <c r="AK121" s="9">
        <f t="shared" si="439"/>
        <v>0.11575791152080539</v>
      </c>
      <c r="AL121" s="9">
        <f t="shared" si="440"/>
        <v>0.11883282116991811</v>
      </c>
      <c r="AN121" s="147"/>
      <c r="AO121" s="36">
        <f t="shared" si="442"/>
        <v>0.4</v>
      </c>
      <c r="AP121" s="9"/>
      <c r="AQ121" s="8">
        <f t="shared" si="409"/>
        <v>0.33214968955304958</v>
      </c>
      <c r="AR121" s="8">
        <f t="shared" si="410"/>
        <v>0.332148291611158</v>
      </c>
      <c r="AS121" s="8">
        <f t="shared" si="411"/>
        <v>0.33214694822069912</v>
      </c>
      <c r="AT121" s="8">
        <f t="shared" si="412"/>
        <v>0.3321456552833193</v>
      </c>
      <c r="AU121" s="8">
        <f t="shared" si="413"/>
        <v>0.33214440914588739</v>
      </c>
      <c r="AV121" s="8">
        <f t="shared" si="414"/>
        <v>0.33214320653824991</v>
      </c>
      <c r="AW121" s="8">
        <f t="shared" si="415"/>
        <v>0.33214204452148399</v>
      </c>
      <c r="AX121" s="8">
        <f t="shared" si="416"/>
        <v>0.3321409204446466</v>
      </c>
      <c r="AY121" s="8">
        <f t="shared" si="417"/>
        <v>0.33213983190829577</v>
      </c>
      <c r="AZ121" s="8">
        <f t="shared" si="418"/>
        <v>0.33213877673367076</v>
      </c>
      <c r="BA121" s="8">
        <f t="shared" si="419"/>
        <v>0.33213775293644243</v>
      </c>
      <c r="BB121" s="8">
        <f t="shared" si="420"/>
        <v>0.33213675870420545</v>
      </c>
      <c r="BC121" s="8">
        <f t="shared" si="421"/>
        <v>0.33213579237721724</v>
      </c>
      <c r="BD121" s="8">
        <f t="shared" si="422"/>
        <v>0.3321348524316754</v>
      </c>
      <c r="BE121" s="8">
        <f t="shared" si="423"/>
        <v>0.33213393746530606</v>
      </c>
    </row>
    <row r="122" spans="1:57">
      <c r="A122" s="183"/>
      <c r="B122" s="36">
        <f t="shared" si="424"/>
        <v>0.5</v>
      </c>
      <c r="C122" s="8">
        <f t="shared" si="408"/>
        <v>1.000837061760391</v>
      </c>
      <c r="D122" s="8">
        <f t="shared" si="408"/>
        <v>1.1700449741572008</v>
      </c>
      <c r="E122" s="8">
        <f t="shared" si="408"/>
        <v>1.3392521743967014</v>
      </c>
      <c r="F122" s="8">
        <f t="shared" si="408"/>
        <v>1.5084586902691763</v>
      </c>
      <c r="G122" s="8">
        <f t="shared" si="408"/>
        <v>1.6776645474770744</v>
      </c>
      <c r="H122" s="8">
        <f t="shared" si="408"/>
        <v>1.8468697698618184</v>
      </c>
      <c r="I122" s="8">
        <f t="shared" si="408"/>
        <v>2.0160743795989093</v>
      </c>
      <c r="J122" s="8">
        <f t="shared" si="408"/>
        <v>2.1852783973666652</v>
      </c>
      <c r="K122" s="8">
        <f t="shared" si="408"/>
        <v>2.3544818424929232</v>
      </c>
      <c r="L122" s="8">
        <f t="shared" si="408"/>
        <v>2.5236847330831731</v>
      </c>
      <c r="M122" s="8">
        <f t="shared" si="408"/>
        <v>2.6928870861329672</v>
      </c>
      <c r="N122" s="8">
        <f t="shared" si="408"/>
        <v>2.862088917626977</v>
      </c>
      <c r="O122" s="8">
        <f t="shared" si="408"/>
        <v>3.031290242626576</v>
      </c>
      <c r="P122" s="8">
        <f t="shared" si="408"/>
        <v>3.2004910753476095</v>
      </c>
      <c r="Q122" s="8">
        <f t="shared" si="408"/>
        <v>3.3696914292296505</v>
      </c>
      <c r="R122" s="8">
        <f t="shared" si="408"/>
        <v>3.5388913169979079</v>
      </c>
      <c r="U122" s="147"/>
      <c r="V122" s="36">
        <f t="shared" si="441"/>
        <v>0.5</v>
      </c>
      <c r="W122" s="9">
        <f t="shared" si="425"/>
        <v>7.407982803334745E-2</v>
      </c>
      <c r="X122" s="9">
        <f t="shared" si="426"/>
        <v>7.721289565363243E-2</v>
      </c>
      <c r="Y122" s="9">
        <f t="shared" si="427"/>
        <v>8.0345950087554074E-2</v>
      </c>
      <c r="Z122" s="9">
        <f t="shared" si="428"/>
        <v>8.347899184967944E-2</v>
      </c>
      <c r="AA122" s="9">
        <f t="shared" si="429"/>
        <v>8.6612021415917839E-2</v>
      </c>
      <c r="AB122" s="9">
        <f t="shared" si="430"/>
        <v>8.9745039227718149E-2</v>
      </c>
      <c r="AC122" s="9">
        <f t="shared" si="431"/>
        <v>9.2878045695684142E-2</v>
      </c>
      <c r="AD122" s="9">
        <f t="shared" si="432"/>
        <v>9.6011041202697989E-2</v>
      </c>
      <c r="AE122" s="9">
        <f t="shared" si="433"/>
        <v>9.9144026106632754E-2</v>
      </c>
      <c r="AF122" s="9">
        <f t="shared" si="434"/>
        <v>0.10227700074273471</v>
      </c>
      <c r="AG122" s="9">
        <f t="shared" si="435"/>
        <v>0.10540996542569347</v>
      </c>
      <c r="AH122" s="9">
        <f t="shared" si="436"/>
        <v>0.10854292045148206</v>
      </c>
      <c r="AI122" s="9">
        <f t="shared" si="437"/>
        <v>0.11167586609897828</v>
      </c>
      <c r="AJ122" s="9">
        <f t="shared" si="438"/>
        <v>0.11480880263140314</v>
      </c>
      <c r="AK122" s="9">
        <f t="shared" si="439"/>
        <v>0.11794173029760646</v>
      </c>
      <c r="AL122" s="9">
        <f t="shared" si="440"/>
        <v>0.12107464933321088</v>
      </c>
      <c r="AN122" s="147"/>
      <c r="AO122" s="36">
        <f t="shared" si="442"/>
        <v>0.5</v>
      </c>
      <c r="AP122" s="9"/>
      <c r="AQ122" s="8">
        <f t="shared" si="409"/>
        <v>0.33841582479361954</v>
      </c>
      <c r="AR122" s="8">
        <f t="shared" si="410"/>
        <v>0.33841440047900129</v>
      </c>
      <c r="AS122" s="8">
        <f t="shared" si="411"/>
        <v>0.33841303174494985</v>
      </c>
      <c r="AT122" s="8">
        <f t="shared" si="412"/>
        <v>0.33841171441579609</v>
      </c>
      <c r="AU122" s="8">
        <f t="shared" si="413"/>
        <v>0.33841044476948801</v>
      </c>
      <c r="AV122" s="8">
        <f t="shared" si="414"/>
        <v>0.3384092194741819</v>
      </c>
      <c r="AW122" s="8">
        <f t="shared" si="415"/>
        <v>0.33840803553551169</v>
      </c>
      <c r="AX122" s="8">
        <f t="shared" si="416"/>
        <v>0.33840689025251613</v>
      </c>
      <c r="AY122" s="8">
        <f t="shared" si="417"/>
        <v>0.33840578118049969</v>
      </c>
      <c r="AZ122" s="8">
        <f t="shared" si="418"/>
        <v>0.33840470609958828</v>
      </c>
      <c r="BA122" s="8">
        <f t="shared" si="419"/>
        <v>0.3384036629880196</v>
      </c>
      <c r="BB122" s="8">
        <f t="shared" si="420"/>
        <v>0.33840264999919789</v>
      </c>
      <c r="BC122" s="8">
        <f t="shared" si="421"/>
        <v>0.33840166544206696</v>
      </c>
      <c r="BD122" s="8">
        <f t="shared" si="422"/>
        <v>0.33840070776408204</v>
      </c>
      <c r="BE122" s="8">
        <f t="shared" si="423"/>
        <v>0.3383997755365149</v>
      </c>
    </row>
    <row r="123" spans="1:57">
      <c r="A123" s="183"/>
      <c r="B123" s="36">
        <f t="shared" si="424"/>
        <v>0.6</v>
      </c>
      <c r="C123" s="8">
        <f t="shared" si="408"/>
        <v>1.076314435044134</v>
      </c>
      <c r="D123" s="8">
        <f t="shared" si="408"/>
        <v>1.2487145216208428</v>
      </c>
      <c r="E123" s="8">
        <f t="shared" si="408"/>
        <v>1.4211138826051142</v>
      </c>
      <c r="F123" s="8">
        <f t="shared" si="408"/>
        <v>1.5935125463115047</v>
      </c>
      <c r="G123" s="8">
        <f t="shared" si="408"/>
        <v>1.7659105389273508</v>
      </c>
      <c r="H123" s="8">
        <f t="shared" si="408"/>
        <v>1.9383078847438535</v>
      </c>
      <c r="I123" s="8">
        <f t="shared" si="408"/>
        <v>2.1107046063548616</v>
      </c>
      <c r="J123" s="8">
        <f t="shared" si="408"/>
        <v>2.2831007248287998</v>
      </c>
      <c r="K123" s="8">
        <f t="shared" si="408"/>
        <v>2.4554962598581316</v>
      </c>
      <c r="L123" s="8">
        <f t="shared" si="408"/>
        <v>2.6278912298899151</v>
      </c>
      <c r="M123" s="8">
        <f t="shared" si="408"/>
        <v>2.800285652240329</v>
      </c>
      <c r="N123" s="8">
        <f t="shared" si="408"/>
        <v>2.9726795431956026</v>
      </c>
      <c r="O123" s="8">
        <f t="shared" si="408"/>
        <v>3.1450729181012478</v>
      </c>
      <c r="P123" s="8">
        <f t="shared" si="408"/>
        <v>3.3174657914412973</v>
      </c>
      <c r="Q123" s="8">
        <f t="shared" si="408"/>
        <v>3.4898581769088697</v>
      </c>
      <c r="R123" s="8">
        <f t="shared" si="408"/>
        <v>3.6622500874692339</v>
      </c>
      <c r="U123" s="147"/>
      <c r="V123" s="36">
        <f t="shared" si="441"/>
        <v>0.6</v>
      </c>
      <c r="W123" s="9">
        <f t="shared" si="425"/>
        <v>7.5477373283743043E-2</v>
      </c>
      <c r="X123" s="9">
        <f t="shared" si="426"/>
        <v>7.8669547463642076E-2</v>
      </c>
      <c r="Y123" s="9">
        <f t="shared" si="427"/>
        <v>8.1861708208412765E-2</v>
      </c>
      <c r="Z123" s="9">
        <f t="shared" si="428"/>
        <v>8.5053856042328402E-2</v>
      </c>
      <c r="AA123" s="9">
        <f t="shared" si="429"/>
        <v>8.8245991450276451E-2</v>
      </c>
      <c r="AB123" s="9">
        <f t="shared" si="430"/>
        <v>9.1438114882035126E-2</v>
      </c>
      <c r="AC123" s="9">
        <f t="shared" si="431"/>
        <v>9.4630226755952229E-2</v>
      </c>
      <c r="AD123" s="9">
        <f t="shared" si="432"/>
        <v>9.7822327462134595E-2</v>
      </c>
      <c r="AE123" s="9">
        <f t="shared" si="433"/>
        <v>0.10101441736520833</v>
      </c>
      <c r="AF123" s="9">
        <f t="shared" si="434"/>
        <v>0.10420649680674199</v>
      </c>
      <c r="AG123" s="9">
        <f t="shared" si="435"/>
        <v>0.10739856610736176</v>
      </c>
      <c r="AH123" s="9">
        <f t="shared" si="436"/>
        <v>0.11059062556862553</v>
      </c>
      <c r="AI123" s="9">
        <f t="shared" si="437"/>
        <v>0.1137826754746718</v>
      </c>
      <c r="AJ123" s="9">
        <f t="shared" si="438"/>
        <v>0.11697471609368781</v>
      </c>
      <c r="AK123" s="9">
        <f t="shared" si="439"/>
        <v>0.1201667476792192</v>
      </c>
      <c r="AL123" s="9">
        <f t="shared" si="440"/>
        <v>0.12335877047132593</v>
      </c>
      <c r="AN123" s="147"/>
      <c r="AO123" s="36">
        <f t="shared" si="442"/>
        <v>0.6</v>
      </c>
      <c r="AP123" s="9"/>
      <c r="AQ123" s="8">
        <f t="shared" si="409"/>
        <v>0.3448001731534176</v>
      </c>
      <c r="AR123" s="8">
        <f t="shared" si="410"/>
        <v>0.34479872196854267</v>
      </c>
      <c r="AS123" s="8">
        <f t="shared" si="411"/>
        <v>0.34479732741278113</v>
      </c>
      <c r="AT123" s="8">
        <f t="shared" si="412"/>
        <v>0.34479598523169219</v>
      </c>
      <c r="AU123" s="8">
        <f t="shared" si="413"/>
        <v>0.34479469163300536</v>
      </c>
      <c r="AV123" s="8">
        <f t="shared" si="414"/>
        <v>0.3447934432220161</v>
      </c>
      <c r="AW123" s="8">
        <f t="shared" si="415"/>
        <v>0.34479223694787642</v>
      </c>
      <c r="AX123" s="8">
        <f t="shared" si="416"/>
        <v>0.34479107005866361</v>
      </c>
      <c r="AY123" s="8">
        <f t="shared" si="417"/>
        <v>0.344789940063567</v>
      </c>
      <c r="AZ123" s="8">
        <f t="shared" si="418"/>
        <v>0.34478884470082782</v>
      </c>
      <c r="BA123" s="8">
        <f t="shared" si="419"/>
        <v>0.34478778191054715</v>
      </c>
      <c r="BB123" s="8">
        <f t="shared" si="420"/>
        <v>0.34478674981129043</v>
      </c>
      <c r="BC123" s="8">
        <f t="shared" si="421"/>
        <v>0.34478574668009898</v>
      </c>
      <c r="BD123" s="8">
        <f t="shared" si="422"/>
        <v>0.34478477093514481</v>
      </c>
      <c r="BE123" s="8">
        <f t="shared" si="423"/>
        <v>0.34478382112072836</v>
      </c>
    </row>
    <row r="124" spans="1:57">
      <c r="A124" s="183"/>
      <c r="B124" s="36">
        <f t="shared" si="424"/>
        <v>0.7</v>
      </c>
      <c r="C124" s="8">
        <f t="shared" si="408"/>
        <v>1.1532157188220735</v>
      </c>
      <c r="D124" s="8">
        <f t="shared" si="408"/>
        <v>1.3288682012069175</v>
      </c>
      <c r="E124" s="8">
        <f t="shared" si="408"/>
        <v>1.5045199443107351</v>
      </c>
      <c r="F124" s="8">
        <f t="shared" si="408"/>
        <v>1.6801709769822497</v>
      </c>
      <c r="G124" s="8">
        <f t="shared" si="408"/>
        <v>1.8558213259028304</v>
      </c>
      <c r="H124" s="8">
        <f t="shared" si="408"/>
        <v>2.0314710158219418</v>
      </c>
      <c r="I124" s="8">
        <f t="shared" si="408"/>
        <v>2.2071200697596769</v>
      </c>
      <c r="J124" s="8">
        <f t="shared" si="408"/>
        <v>2.382768509181922</v>
      </c>
      <c r="K124" s="8">
        <f t="shared" si="408"/>
        <v>2.5584163541526479</v>
      </c>
      <c r="L124" s="8">
        <f t="shared" si="408"/>
        <v>2.7340636234669224</v>
      </c>
      <c r="M124" s="8">
        <f t="shared" si="408"/>
        <v>2.9097103347676017</v>
      </c>
      <c r="N124" s="8">
        <f t="shared" si="408"/>
        <v>3.0853565046481624</v>
      </c>
      <c r="O124" s="8">
        <f t="shared" si="408"/>
        <v>3.2610021487436129</v>
      </c>
      <c r="P124" s="8">
        <f t="shared" si="408"/>
        <v>3.4366472818112368</v>
      </c>
      <c r="Q124" s="8">
        <f t="shared" si="408"/>
        <v>3.6122919178024726</v>
      </c>
      <c r="R124" s="8">
        <f t="shared" si="408"/>
        <v>3.7879360699271909</v>
      </c>
      <c r="U124" s="147"/>
      <c r="V124" s="36">
        <f t="shared" si="441"/>
        <v>0.7</v>
      </c>
      <c r="W124" s="9">
        <f t="shared" si="425"/>
        <v>7.6901283777939478E-2</v>
      </c>
      <c r="X124" s="9">
        <f t="shared" si="426"/>
        <v>8.0153679586074666E-2</v>
      </c>
      <c r="Y124" s="9">
        <f t="shared" si="427"/>
        <v>8.3406061705620926E-2</v>
      </c>
      <c r="Z124" s="9">
        <f t="shared" si="428"/>
        <v>8.6658430670744968E-2</v>
      </c>
      <c r="AA124" s="9">
        <f t="shared" si="429"/>
        <v>8.9910786975479606E-2</v>
      </c>
      <c r="AB124" s="9">
        <f t="shared" si="430"/>
        <v>9.3163131078088268E-2</v>
      </c>
      <c r="AC124" s="9">
        <f t="shared" si="431"/>
        <v>9.6415463404815327E-2</v>
      </c>
      <c r="AD124" s="9">
        <f t="shared" si="432"/>
        <v>9.966778435312218E-2</v>
      </c>
      <c r="AE124" s="9">
        <f t="shared" si="433"/>
        <v>0.10292009429451632</v>
      </c>
      <c r="AF124" s="9">
        <f t="shared" si="434"/>
        <v>0.10617239357700736</v>
      </c>
      <c r="AG124" s="9">
        <f t="shared" si="435"/>
        <v>0.10942468252727267</v>
      </c>
      <c r="AH124" s="9">
        <f t="shared" si="436"/>
        <v>0.11267696145255979</v>
      </c>
      <c r="AI124" s="9">
        <f t="shared" si="437"/>
        <v>0.11592923064236516</v>
      </c>
      <c r="AJ124" s="9">
        <f t="shared" si="438"/>
        <v>0.11918149036993952</v>
      </c>
      <c r="AK124" s="9">
        <f t="shared" si="439"/>
        <v>0.12243374089360293</v>
      </c>
      <c r="AL124" s="9">
        <f t="shared" si="440"/>
        <v>0.12568598245795704</v>
      </c>
      <c r="AN124" s="147"/>
      <c r="AO124" s="36">
        <f t="shared" si="442"/>
        <v>0.7</v>
      </c>
      <c r="AP124" s="9"/>
      <c r="AQ124" s="8">
        <f t="shared" si="409"/>
        <v>0.35130496476968798</v>
      </c>
      <c r="AR124" s="8">
        <f t="shared" si="410"/>
        <v>0.35130348620763518</v>
      </c>
      <c r="AS124" s="8">
        <f t="shared" si="411"/>
        <v>0.35130206534302921</v>
      </c>
      <c r="AT124" s="8">
        <f t="shared" si="412"/>
        <v>0.35130069784116147</v>
      </c>
      <c r="AU124" s="8">
        <f t="shared" si="413"/>
        <v>0.35129937983822268</v>
      </c>
      <c r="AV124" s="8">
        <f t="shared" si="414"/>
        <v>0.35129810787547022</v>
      </c>
      <c r="AW124" s="8">
        <f t="shared" si="415"/>
        <v>0.35129687884449012</v>
      </c>
      <c r="AX124" s="8">
        <f t="shared" si="416"/>
        <v>0.35129568994145188</v>
      </c>
      <c r="AY124" s="8">
        <f t="shared" si="417"/>
        <v>0.35129453862854909</v>
      </c>
      <c r="AZ124" s="8">
        <f t="shared" si="418"/>
        <v>0.35129342260135843</v>
      </c>
      <c r="BA124" s="8">
        <f t="shared" si="419"/>
        <v>0.3512923397611214</v>
      </c>
      <c r="BB124" s="8">
        <f t="shared" si="420"/>
        <v>0.35129128819090116</v>
      </c>
      <c r="BC124" s="8">
        <f t="shared" si="421"/>
        <v>0.35129026613524772</v>
      </c>
      <c r="BD124" s="8">
        <f t="shared" si="422"/>
        <v>0.35128927198247162</v>
      </c>
      <c r="BE124" s="8">
        <f t="shared" si="423"/>
        <v>0.35128830424943658</v>
      </c>
    </row>
    <row r="125" spans="1:57">
      <c r="A125" s="183"/>
      <c r="B125" s="36">
        <f t="shared" si="424"/>
        <v>0.79999999999999993</v>
      </c>
      <c r="C125" s="8">
        <f t="shared" si="408"/>
        <v>1.2315677757287629</v>
      </c>
      <c r="D125" s="8">
        <f t="shared" si="408"/>
        <v>1.4105340116548077</v>
      </c>
      <c r="E125" s="8">
        <f t="shared" si="408"/>
        <v>1.5894994943529972</v>
      </c>
      <c r="F125" s="8">
        <f t="shared" si="408"/>
        <v>1.7684642532162973</v>
      </c>
      <c r="G125" s="8">
        <f t="shared" si="408"/>
        <v>1.9474283154294325</v>
      </c>
      <c r="H125" s="8">
        <f t="shared" si="408"/>
        <v>2.1263917062087758</v>
      </c>
      <c r="I125" s="8">
        <f t="shared" si="408"/>
        <v>2.3053544490087003</v>
      </c>
      <c r="J125" s="8">
        <f t="shared" si="408"/>
        <v>2.4843165657000585</v>
      </c>
      <c r="K125" s="8">
        <f t="shared" si="408"/>
        <v>2.6632780767253341</v>
      </c>
      <c r="L125" s="8">
        <f t="shared" si="408"/>
        <v>2.8422390012341716</v>
      </c>
      <c r="M125" s="8">
        <f t="shared" si="408"/>
        <v>3.0211993572022666</v>
      </c>
      <c r="N125" s="8">
        <f t="shared" si="408"/>
        <v>3.2001591615361393</v>
      </c>
      <c r="O125" s="8">
        <f t="shared" si="408"/>
        <v>3.3791184301657591</v>
      </c>
      <c r="P125" s="8">
        <f t="shared" si="408"/>
        <v>3.5580771781268079</v>
      </c>
      <c r="Q125" s="8">
        <f t="shared" si="408"/>
        <v>3.7370354196339259</v>
      </c>
      <c r="R125" s="8">
        <f t="shared" si="408"/>
        <v>3.9159931681461937</v>
      </c>
      <c r="U125" s="147"/>
      <c r="V125" s="36">
        <f t="shared" si="441"/>
        <v>0.79999999999999993</v>
      </c>
      <c r="W125" s="9">
        <f t="shared" si="425"/>
        <v>7.8352056906689338E-2</v>
      </c>
      <c r="X125" s="9">
        <f t="shared" si="426"/>
        <v>8.166581044789023E-2</v>
      </c>
      <c r="Y125" s="9">
        <f t="shared" si="427"/>
        <v>8.4979550042262098E-2</v>
      </c>
      <c r="Z125" s="9">
        <f t="shared" si="428"/>
        <v>8.8293276234047591E-2</v>
      </c>
      <c r="AA125" s="9">
        <f t="shared" si="429"/>
        <v>9.1606989526602067E-2</v>
      </c>
      <c r="AB125" s="9">
        <f t="shared" si="430"/>
        <v>9.4920690386834039E-2</v>
      </c>
      <c r="AC125" s="9">
        <f t="shared" si="431"/>
        <v>9.8234379249023451E-2</v>
      </c>
      <c r="AD125" s="9">
        <f t="shared" si="432"/>
        <v>0.10154805651813659</v>
      </c>
      <c r="AE125" s="9">
        <f t="shared" si="433"/>
        <v>0.10486172257268622</v>
      </c>
      <c r="AF125" s="9">
        <f t="shared" si="434"/>
        <v>0.10817537776724917</v>
      </c>
      <c r="AG125" s="9">
        <f t="shared" si="435"/>
        <v>0.11148902243466496</v>
      </c>
      <c r="AH125" s="9">
        <f t="shared" si="436"/>
        <v>0.11480265688797697</v>
      </c>
      <c r="AI125" s="9">
        <f t="shared" si="437"/>
        <v>0.11811628142214614</v>
      </c>
      <c r="AJ125" s="9">
        <f t="shared" si="438"/>
        <v>0.12142989631557111</v>
      </c>
      <c r="AK125" s="9">
        <f t="shared" si="439"/>
        <v>0.12474350183145333</v>
      </c>
      <c r="AL125" s="9">
        <f t="shared" si="440"/>
        <v>0.1280570982190028</v>
      </c>
      <c r="AN125" s="147"/>
      <c r="AO125" s="36">
        <f t="shared" si="442"/>
        <v>0.79999999999999993</v>
      </c>
      <c r="AP125" s="9"/>
      <c r="AQ125" s="8">
        <f t="shared" si="409"/>
        <v>0.35793247185208976</v>
      </c>
      <c r="AR125" s="8">
        <f t="shared" si="410"/>
        <v>0.35793096539637892</v>
      </c>
      <c r="AS125" s="8">
        <f t="shared" si="411"/>
        <v>0.3579295177266002</v>
      </c>
      <c r="AT125" s="8">
        <f t="shared" si="412"/>
        <v>0.35792812442627042</v>
      </c>
      <c r="AU125" s="8">
        <f t="shared" si="413"/>
        <v>0.35792678155868662</v>
      </c>
      <c r="AV125" s="8">
        <f t="shared" si="414"/>
        <v>0.35792548559984905</v>
      </c>
      <c r="AW125" s="8">
        <f t="shared" si="415"/>
        <v>0.35792423338271639</v>
      </c>
      <c r="AX125" s="8">
        <f t="shared" si="416"/>
        <v>0.35792302205055115</v>
      </c>
      <c r="AY125" s="8">
        <f t="shared" si="417"/>
        <v>0.35792184901767499</v>
      </c>
      <c r="AZ125" s="8">
        <f t="shared" si="418"/>
        <v>0.35792071193619002</v>
      </c>
      <c r="BA125" s="8">
        <f t="shared" si="419"/>
        <v>0.35791960866774541</v>
      </c>
      <c r="BB125" s="8">
        <f t="shared" si="420"/>
        <v>0.3579185372592395</v>
      </c>
      <c r="BC125" s="8">
        <f t="shared" si="421"/>
        <v>0.35791749592209765</v>
      </c>
      <c r="BD125" s="8">
        <f t="shared" si="422"/>
        <v>0.35791648301423606</v>
      </c>
      <c r="BE125" s="8">
        <f t="shared" si="423"/>
        <v>0.35791549702453551</v>
      </c>
    </row>
    <row r="126" spans="1:57">
      <c r="A126" s="183"/>
      <c r="B126" s="36">
        <f t="shared" si="424"/>
        <v>0.89999999999999991</v>
      </c>
      <c r="C126" s="8">
        <f t="shared" si="408"/>
        <v>1.3113979751729767</v>
      </c>
      <c r="D126" s="8">
        <f t="shared" si="408"/>
        <v>1.4937404799111871</v>
      </c>
      <c r="E126" s="8">
        <f t="shared" si="408"/>
        <v>1.6760822172116008</v>
      </c>
      <c r="F126" s="8">
        <f t="shared" si="408"/>
        <v>1.8584232170216937</v>
      </c>
      <c r="G126" s="8">
        <f t="shared" si="408"/>
        <v>2.0407635070390406</v>
      </c>
      <c r="H126" s="8">
        <f t="shared" si="408"/>
        <v>2.223103112955731</v>
      </c>
      <c r="I126" s="8">
        <f t="shared" si="408"/>
        <v>2.4054420586686156</v>
      </c>
      <c r="J126" s="8">
        <f t="shared" si="408"/>
        <v>2.5877803664611472</v>
      </c>
      <c r="K126" s="8">
        <f t="shared" si="408"/>
        <v>2.7701180571614668</v>
      </c>
      <c r="L126" s="8">
        <f t="shared" si="408"/>
        <v>2.9524551502804837</v>
      </c>
      <c r="M126" s="8">
        <f t="shared" si="408"/>
        <v>3.1347916641330125</v>
      </c>
      <c r="N126" s="8">
        <f t="shared" si="408"/>
        <v>3.3171276159445209</v>
      </c>
      <c r="O126" s="8">
        <f t="shared" si="408"/>
        <v>3.4994630219455019</v>
      </c>
      <c r="P126" s="8">
        <f t="shared" si="408"/>
        <v>3.6817978974552958</v>
      </c>
      <c r="Q126" s="8">
        <f t="shared" si="408"/>
        <v>3.8641322569567045</v>
      </c>
      <c r="R126" s="8">
        <f t="shared" si="408"/>
        <v>4.0464661141627198</v>
      </c>
      <c r="U126" s="147"/>
      <c r="V126" s="36">
        <f t="shared" si="441"/>
        <v>0.89999999999999991</v>
      </c>
      <c r="W126" s="9">
        <f t="shared" si="425"/>
        <v>7.9830199444213878E-2</v>
      </c>
      <c r="X126" s="9">
        <f t="shared" si="426"/>
        <v>8.320646825637934E-2</v>
      </c>
      <c r="Y126" s="9">
        <f t="shared" si="427"/>
        <v>8.6582722858603578E-2</v>
      </c>
      <c r="Z126" s="9">
        <f t="shared" si="428"/>
        <v>8.9958963805396364E-2</v>
      </c>
      <c r="AA126" s="9">
        <f t="shared" si="429"/>
        <v>9.3335191609608126E-2</v>
      </c>
      <c r="AB126" s="9">
        <f t="shared" si="430"/>
        <v>9.671140674695522E-2</v>
      </c>
      <c r="AC126" s="9">
        <f t="shared" si="431"/>
        <v>0.10008760965991526</v>
      </c>
      <c r="AD126" s="9">
        <f t="shared" si="432"/>
        <v>0.10346380076108863</v>
      </c>
      <c r="AE126" s="9">
        <f t="shared" si="433"/>
        <v>0.10683998043613263</v>
      </c>
      <c r="AF126" s="9">
        <f t="shared" si="434"/>
        <v>0.11021614904631205</v>
      </c>
      <c r="AG126" s="9">
        <f t="shared" si="435"/>
        <v>0.11359230693074585</v>
      </c>
      <c r="AH126" s="9">
        <f t="shared" si="436"/>
        <v>0.11696845440838155</v>
      </c>
      <c r="AI126" s="9">
        <f t="shared" si="437"/>
        <v>0.12034459177974277</v>
      </c>
      <c r="AJ126" s="9">
        <f t="shared" si="438"/>
        <v>0.12372071932848794</v>
      </c>
      <c r="AK126" s="9">
        <f t="shared" si="439"/>
        <v>0.12709683732277854</v>
      </c>
      <c r="AL126" s="9">
        <f t="shared" si="440"/>
        <v>0.13047294601652615</v>
      </c>
      <c r="AN126" s="147"/>
      <c r="AO126" s="36">
        <f t="shared" si="442"/>
        <v>0.89999999999999991</v>
      </c>
      <c r="AP126" s="9"/>
      <c r="AQ126" s="8">
        <f t="shared" si="409"/>
        <v>0.36468500947642069</v>
      </c>
      <c r="AR126" s="8">
        <f t="shared" si="410"/>
        <v>0.3646834746008274</v>
      </c>
      <c r="AS126" s="8">
        <f t="shared" si="411"/>
        <v>0.36468199962018577</v>
      </c>
      <c r="AT126" s="8">
        <f t="shared" si="412"/>
        <v>0.36468058003469395</v>
      </c>
      <c r="AU126" s="8">
        <f t="shared" si="413"/>
        <v>0.36467921183338081</v>
      </c>
      <c r="AV126" s="8">
        <f t="shared" si="414"/>
        <v>0.36467789142576912</v>
      </c>
      <c r="AW126" s="8">
        <f t="shared" si="415"/>
        <v>0.36467661558506315</v>
      </c>
      <c r="AX126" s="8">
        <f t="shared" si="416"/>
        <v>0.36467538140063915</v>
      </c>
      <c r="AY126" s="8">
        <f t="shared" si="417"/>
        <v>0.36467418623803383</v>
      </c>
      <c r="AZ126" s="8">
        <f t="shared" si="418"/>
        <v>0.36467302770505761</v>
      </c>
      <c r="BA126" s="8">
        <f t="shared" si="419"/>
        <v>0.36467190362301682</v>
      </c>
      <c r="BB126" s="8">
        <f t="shared" si="420"/>
        <v>0.36467081200196194</v>
      </c>
      <c r="BC126" s="8">
        <f t="shared" si="421"/>
        <v>0.36466975101958798</v>
      </c>
      <c r="BD126" s="8">
        <f t="shared" si="422"/>
        <v>0.36466871900281728</v>
      </c>
      <c r="BE126" s="8">
        <f t="shared" si="423"/>
        <v>0.36466771441203072</v>
      </c>
    </row>
    <row r="127" spans="1:57">
      <c r="A127" s="183"/>
      <c r="B127" s="36">
        <f t="shared" si="424"/>
        <v>0.99999999999999989</v>
      </c>
      <c r="C127" s="8">
        <f t="shared" si="408"/>
        <v>1.3927342028982121</v>
      </c>
      <c r="D127" s="8">
        <f t="shared" si="408"/>
        <v>1.5785166710948599</v>
      </c>
      <c r="E127" s="8">
        <f t="shared" si="408"/>
        <v>1.7642983573756936</v>
      </c>
      <c r="F127" s="8">
        <f t="shared" si="408"/>
        <v>1.9500792922531598</v>
      </c>
      <c r="G127" s="8">
        <f t="shared" si="408"/>
        <v>2.1358595039473594</v>
      </c>
      <c r="H127" s="8">
        <f t="shared" si="408"/>
        <v>2.3216390186350724</v>
      </c>
      <c r="I127" s="8">
        <f t="shared" si="408"/>
        <v>2.507417860663975</v>
      </c>
      <c r="J127" s="8">
        <f t="shared" si="408"/>
        <v>2.6931960527379046</v>
      </c>
      <c r="K127" s="8">
        <f t="shared" si="408"/>
        <v>2.8789736160779338</v>
      </c>
      <c r="L127" s="8">
        <f t="shared" si="408"/>
        <v>3.064750570563052</v>
      </c>
      <c r="M127" s="8">
        <f t="shared" si="408"/>
        <v>3.2505269348535912</v>
      </c>
      <c r="N127" s="8">
        <f t="shared" si="408"/>
        <v>3.436302726499981</v>
      </c>
      <c r="O127" s="8">
        <f t="shared" si="408"/>
        <v>3.6220779620389161</v>
      </c>
      <c r="P127" s="8">
        <f t="shared" si="408"/>
        <v>3.8078526570787363</v>
      </c>
      <c r="Q127" s="8">
        <f t="shared" si="408"/>
        <v>3.9936268263754702</v>
      </c>
      <c r="R127" s="8">
        <f t="shared" si="408"/>
        <v>4.1794004839008085</v>
      </c>
      <c r="U127" s="147"/>
      <c r="V127" s="36">
        <f t="shared" si="441"/>
        <v>0.99999999999999989</v>
      </c>
      <c r="W127" s="9">
        <f t="shared" si="425"/>
        <v>8.133622772523541E-2</v>
      </c>
      <c r="X127" s="9">
        <f t="shared" si="426"/>
        <v>8.4776191183672855E-2</v>
      </c>
      <c r="Y127" s="9">
        <f t="shared" si="427"/>
        <v>8.8216140164092849E-2</v>
      </c>
      <c r="Z127" s="9">
        <f t="shared" si="428"/>
        <v>9.1656075231466128E-2</v>
      </c>
      <c r="AA127" s="9">
        <f t="shared" si="429"/>
        <v>9.5095996908318714E-2</v>
      </c>
      <c r="AB127" s="9">
        <f t="shared" si="430"/>
        <v>9.853590567934134E-2</v>
      </c>
      <c r="AC127" s="9">
        <f t="shared" si="431"/>
        <v>0.10197580199535938</v>
      </c>
      <c r="AD127" s="9">
        <f t="shared" si="432"/>
        <v>0.10541568627675746</v>
      </c>
      <c r="AE127" s="9">
        <f t="shared" si="433"/>
        <v>0.10885555891646703</v>
      </c>
      <c r="AF127" s="9">
        <f t="shared" si="434"/>
        <v>0.11229542028256834</v>
      </c>
      <c r="AG127" s="9">
        <f t="shared" si="435"/>
        <v>0.11573527072057876</v>
      </c>
      <c r="AH127" s="9">
        <f t="shared" si="436"/>
        <v>0.11917511055546015</v>
      </c>
      <c r="AI127" s="9">
        <f t="shared" si="437"/>
        <v>0.12261494009341423</v>
      </c>
      <c r="AJ127" s="9">
        <f t="shared" si="438"/>
        <v>0.12605475962344048</v>
      </c>
      <c r="AK127" s="9">
        <f t="shared" si="439"/>
        <v>0.12949456941876569</v>
      </c>
      <c r="AL127" s="9">
        <f t="shared" si="440"/>
        <v>0.1329343697380887</v>
      </c>
      <c r="AN127" s="147"/>
      <c r="AO127" s="36">
        <f t="shared" si="442"/>
        <v>0.99999999999999989</v>
      </c>
      <c r="AP127" s="9"/>
      <c r="AQ127" s="8">
        <f t="shared" si="409"/>
        <v>0.37156493639329558</v>
      </c>
      <c r="AR127" s="8">
        <f t="shared" si="410"/>
        <v>0.37156337256166738</v>
      </c>
      <c r="AS127" s="8">
        <f t="shared" si="411"/>
        <v>0.37156186975493233</v>
      </c>
      <c r="AT127" s="8">
        <f t="shared" si="412"/>
        <v>0.37156042338839912</v>
      </c>
      <c r="AU127" s="8">
        <f t="shared" si="413"/>
        <v>0.37155902937542606</v>
      </c>
      <c r="AV127" s="8">
        <f t="shared" si="414"/>
        <v>0.3715576840578052</v>
      </c>
      <c r="AW127" s="8">
        <f t="shared" si="415"/>
        <v>0.3715563841478593</v>
      </c>
      <c r="AX127" s="8">
        <f t="shared" si="416"/>
        <v>0.3715551266800583</v>
      </c>
      <c r="AY127" s="8">
        <f t="shared" si="417"/>
        <v>0.37155390897023644</v>
      </c>
      <c r="AZ127" s="8">
        <f t="shared" si="418"/>
        <v>0.37155272858107846</v>
      </c>
      <c r="BA127" s="8">
        <f t="shared" si="419"/>
        <v>0.3715515832927796</v>
      </c>
      <c r="BB127" s="8">
        <f t="shared" si="420"/>
        <v>0.37155047107787009</v>
      </c>
      <c r="BC127" s="8">
        <f t="shared" si="421"/>
        <v>0.3715493900796405</v>
      </c>
      <c r="BD127" s="8">
        <f t="shared" si="422"/>
        <v>0.3715483385934677</v>
      </c>
      <c r="BE127" s="8">
        <f t="shared" si="423"/>
        <v>0.37154731505067673</v>
      </c>
    </row>
    <row r="128" spans="1:57">
      <c r="A128" s="183"/>
      <c r="B128" s="36">
        <f t="shared" si="424"/>
        <v>1.0999999999999999</v>
      </c>
      <c r="C128" s="8">
        <f t="shared" si="408"/>
        <v>1.4756048707235412</v>
      </c>
      <c r="D128" s="8">
        <f t="shared" si="408"/>
        <v>1.6648921986495888</v>
      </c>
      <c r="E128" s="8">
        <f t="shared" si="408"/>
        <v>1.8541787299086714</v>
      </c>
      <c r="F128" s="8">
        <f t="shared" si="408"/>
        <v>2.0434644955888634</v>
      </c>
      <c r="G128" s="8">
        <f t="shared" si="408"/>
        <v>2.2327495244426521</v>
      </c>
      <c r="H128" s="8">
        <f t="shared" si="408"/>
        <v>2.422033843140651</v>
      </c>
      <c r="I128" s="8">
        <f t="shared" si="408"/>
        <v>2.611317476489865</v>
      </c>
      <c r="J128" s="8">
        <f t="shared" si="408"/>
        <v>2.8006004476224469</v>
      </c>
      <c r="K128" s="8">
        <f t="shared" si="408"/>
        <v>2.9898827781598163</v>
      </c>
      <c r="L128" s="8">
        <f t="shared" si="408"/>
        <v>3.1791644883559855</v>
      </c>
      <c r="M128" s="8">
        <f t="shared" si="408"/>
        <v>3.3684455972233218</v>
      </c>
      <c r="N128" s="8">
        <f t="shared" si="408"/>
        <v>3.557726122643353</v>
      </c>
      <c r="O128" s="8">
        <f t="shared" si="408"/>
        <v>3.7470060814647388</v>
      </c>
      <c r="P128" s="8">
        <f t="shared" si="408"/>
        <v>3.936285489590281</v>
      </c>
      <c r="Q128" s="8">
        <f t="shared" si="408"/>
        <v>4.1255643620543871</v>
      </c>
      <c r="R128" s="8">
        <f t="shared" si="408"/>
        <v>4.3148427130923261</v>
      </c>
      <c r="U128" s="147"/>
      <c r="V128" s="36">
        <f t="shared" si="441"/>
        <v>1.0999999999999999</v>
      </c>
      <c r="W128" s="9">
        <f t="shared" si="425"/>
        <v>8.2870667825329036E-2</v>
      </c>
      <c r="X128" s="9">
        <f t="shared" si="426"/>
        <v>8.6375527554728881E-2</v>
      </c>
      <c r="Y128" s="9">
        <f t="shared" si="427"/>
        <v>8.9880372532977759E-2</v>
      </c>
      <c r="Z128" s="9">
        <f t="shared" si="428"/>
        <v>9.3385203335703659E-2</v>
      </c>
      <c r="AA128" s="9">
        <f t="shared" si="429"/>
        <v>9.6890020495292717E-2</v>
      </c>
      <c r="AB128" s="9">
        <f t="shared" si="430"/>
        <v>0.10039482450557857</v>
      </c>
      <c r="AC128" s="9">
        <f t="shared" si="431"/>
        <v>0.10389961582589002</v>
      </c>
      <c r="AD128" s="9">
        <f t="shared" si="432"/>
        <v>0.10740439488454223</v>
      </c>
      <c r="AE128" s="9">
        <f t="shared" si="433"/>
        <v>0.11090916208188251</v>
      </c>
      <c r="AF128" s="9">
        <f t="shared" si="434"/>
        <v>0.11441391779293353</v>
      </c>
      <c r="AG128" s="9">
        <f t="shared" si="435"/>
        <v>0.11791866236973059</v>
      </c>
      <c r="AH128" s="9">
        <f t="shared" si="436"/>
        <v>0.12142339614337194</v>
      </c>
      <c r="AI128" s="9">
        <f t="shared" si="437"/>
        <v>0.12492811942582271</v>
      </c>
      <c r="AJ128" s="9">
        <f t="shared" si="438"/>
        <v>0.12843283251154469</v>
      </c>
      <c r="AK128" s="9">
        <f t="shared" si="439"/>
        <v>0.13193753567891697</v>
      </c>
      <c r="AL128" s="9">
        <f t="shared" si="440"/>
        <v>0.1354422291915176</v>
      </c>
      <c r="AN128" s="147"/>
      <c r="AO128" s="36">
        <f t="shared" si="442"/>
        <v>1.0999999999999999</v>
      </c>
      <c r="AP128" s="9"/>
      <c r="AQ128" s="8">
        <f t="shared" si="409"/>
        <v>0.37857465585209527</v>
      </c>
      <c r="AR128" s="8">
        <f t="shared" si="410"/>
        <v>0.37857306251816514</v>
      </c>
      <c r="AS128" s="8">
        <f t="shared" si="411"/>
        <v>0.37857153136038413</v>
      </c>
      <c r="AT128" s="8">
        <f t="shared" si="412"/>
        <v>0.37857005770757723</v>
      </c>
      <c r="AU128" s="8">
        <f t="shared" si="413"/>
        <v>0.37856863739599778</v>
      </c>
      <c r="AV128" s="8">
        <f t="shared" si="414"/>
        <v>0.37856726669842811</v>
      </c>
      <c r="AW128" s="8">
        <f t="shared" si="415"/>
        <v>0.37856594226516371</v>
      </c>
      <c r="AX128" s="8">
        <f t="shared" si="416"/>
        <v>0.37856466107473885</v>
      </c>
      <c r="AY128" s="8">
        <f t="shared" si="417"/>
        <v>0.37856342039233848</v>
      </c>
      <c r="AZ128" s="8">
        <f t="shared" si="418"/>
        <v>0.37856221773467258</v>
      </c>
      <c r="BA128" s="8">
        <f t="shared" si="419"/>
        <v>0.37856105084006231</v>
      </c>
      <c r="BB128" s="8">
        <f t="shared" si="420"/>
        <v>0.37855991764277164</v>
      </c>
      <c r="BC128" s="8">
        <f t="shared" si="421"/>
        <v>0.37855881625108445</v>
      </c>
      <c r="BD128" s="8">
        <f t="shared" si="422"/>
        <v>0.37855774492821226</v>
      </c>
      <c r="BE128" s="8">
        <f t="shared" si="423"/>
        <v>0.37855670207587799</v>
      </c>
    </row>
    <row r="129" spans="1:57">
      <c r="A129" s="183"/>
      <c r="B129" s="36">
        <f t="shared" si="424"/>
        <v>1.2</v>
      </c>
      <c r="C129" s="8">
        <f t="shared" si="408"/>
        <v>1.5600389264682408</v>
      </c>
      <c r="D129" s="8">
        <f t="shared" si="408"/>
        <v>1.752897234688465</v>
      </c>
      <c r="E129" s="8">
        <f t="shared" si="408"/>
        <v>1.9457547312122858</v>
      </c>
      <c r="F129" s="8">
        <f t="shared" si="408"/>
        <v>2.1386114477142693</v>
      </c>
      <c r="G129" s="8">
        <f t="shared" si="408"/>
        <v>2.3314674134893258</v>
      </c>
      <c r="H129" s="8">
        <f t="shared" si="408"/>
        <v>2.5243226557112246</v>
      </c>
      <c r="I129" s="8">
        <f t="shared" si="408"/>
        <v>2.7171771996549618</v>
      </c>
      <c r="J129" s="8">
        <f t="shared" si="408"/>
        <v>2.9100310688890891</v>
      </c>
      <c r="K129" s="8">
        <f t="shared" si="408"/>
        <v>3.1028842854429204</v>
      </c>
      <c r="L129" s="8">
        <f t="shared" si="408"/>
        <v>3.2957368699525711</v>
      </c>
      <c r="M129" s="8">
        <f t="shared" si="408"/>
        <v>3.4885888417890802</v>
      </c>
      <c r="N129" s="8">
        <f t="shared" si="408"/>
        <v>3.6814402191713209</v>
      </c>
      <c r="O129" s="8">
        <f t="shared" si="408"/>
        <v>3.8742910192658107</v>
      </c>
      <c r="P129" s="8">
        <f t="shared" si="408"/>
        <v>4.0671412582753605</v>
      </c>
      <c r="Q129" s="8">
        <f t="shared" si="408"/>
        <v>4.2599909515180094</v>
      </c>
      <c r="R129" s="8">
        <f t="shared" si="408"/>
        <v>4.4528401134975812</v>
      </c>
      <c r="U129" s="147"/>
      <c r="V129" s="36">
        <f t="shared" si="441"/>
        <v>1.2</v>
      </c>
      <c r="W129" s="9">
        <f t="shared" si="425"/>
        <v>8.4434055744699643E-2</v>
      </c>
      <c r="X129" s="9">
        <f t="shared" si="426"/>
        <v>8.8005036038876217E-2</v>
      </c>
      <c r="Y129" s="9">
        <f t="shared" si="427"/>
        <v>9.1576001303614429E-2</v>
      </c>
      <c r="Z129" s="9">
        <f t="shared" si="428"/>
        <v>9.5146952125405804E-2</v>
      </c>
      <c r="AA129" s="9">
        <f t="shared" si="429"/>
        <v>9.8717889046673779E-2</v>
      </c>
      <c r="AB129" s="9">
        <f t="shared" si="430"/>
        <v>0.10228881257057365</v>
      </c>
      <c r="AC129" s="9">
        <f t="shared" si="431"/>
        <v>0.10585972316509684</v>
      </c>
      <c r="AD129" s="9">
        <f t="shared" si="432"/>
        <v>0.10943062126664227</v>
      </c>
      <c r="AE129" s="9">
        <f t="shared" si="433"/>
        <v>0.1130015072831041</v>
      </c>
      <c r="AF129" s="9">
        <f t="shared" si="434"/>
        <v>0.11657238159658556</v>
      </c>
      <c r="AG129" s="9">
        <f t="shared" si="435"/>
        <v>0.12014324456575842</v>
      </c>
      <c r="AH129" s="9">
        <f t="shared" si="436"/>
        <v>0.12371409652796794</v>
      </c>
      <c r="AI129" s="9">
        <f t="shared" si="437"/>
        <v>0.12728493780107186</v>
      </c>
      <c r="AJ129" s="9">
        <f t="shared" si="438"/>
        <v>0.13085576868507953</v>
      </c>
      <c r="AK129" s="9">
        <f t="shared" si="439"/>
        <v>0.13442658946362229</v>
      </c>
      <c r="AL129" s="9">
        <f t="shared" si="440"/>
        <v>0.1379974004052551</v>
      </c>
      <c r="AN129" s="147"/>
      <c r="AO129" s="36">
        <f t="shared" si="442"/>
        <v>1.2</v>
      </c>
      <c r="AP129" s="9"/>
      <c r="AQ129" s="8">
        <f t="shared" si="409"/>
        <v>0.38571661644044841</v>
      </c>
      <c r="AR129" s="8">
        <f t="shared" si="410"/>
        <v>0.38571499304764156</v>
      </c>
      <c r="AS129" s="8">
        <f t="shared" si="411"/>
        <v>0.38571343300396688</v>
      </c>
      <c r="AT129" s="8">
        <f t="shared" si="412"/>
        <v>0.38571193155011319</v>
      </c>
      <c r="AU129" s="8">
        <f t="shared" si="413"/>
        <v>0.38571048444379752</v>
      </c>
      <c r="AV129" s="8">
        <f t="shared" si="414"/>
        <v>0.38570908788747449</v>
      </c>
      <c r="AW129" s="8">
        <f t="shared" si="415"/>
        <v>0.38570773846825457</v>
      </c>
      <c r="AX129" s="8">
        <f t="shared" si="416"/>
        <v>0.38570643310766251</v>
      </c>
      <c r="AY129" s="8">
        <f t="shared" si="417"/>
        <v>0.38570516901930141</v>
      </c>
      <c r="AZ129" s="8">
        <f t="shared" si="418"/>
        <v>0.3857039436730183</v>
      </c>
      <c r="BA129" s="8">
        <f t="shared" si="419"/>
        <v>0.38570275476448135</v>
      </c>
      <c r="BB129" s="8">
        <f t="shared" si="420"/>
        <v>0.38570160018897948</v>
      </c>
      <c r="BC129" s="8">
        <f t="shared" si="421"/>
        <v>0.38570047801909979</v>
      </c>
      <c r="BD129" s="8">
        <f t="shared" si="422"/>
        <v>0.38569938648529778</v>
      </c>
      <c r="BE129" s="8">
        <f t="shared" si="423"/>
        <v>0.38569832395914361</v>
      </c>
    </row>
    <row r="130" spans="1:57">
      <c r="A130" s="183"/>
      <c r="B130" s="36">
        <f t="shared" si="424"/>
        <v>1.3</v>
      </c>
      <c r="C130" s="8">
        <f t="shared" si="408"/>
        <v>1.6460658640636456</v>
      </c>
      <c r="D130" s="8">
        <f t="shared" si="408"/>
        <v>1.842562520533424</v>
      </c>
      <c r="E130" s="8">
        <f t="shared" si="408"/>
        <v>2.0390583499938257</v>
      </c>
      <c r="F130" s="8">
        <f t="shared" si="408"/>
        <v>2.2355533847169697</v>
      </c>
      <c r="G130" s="8">
        <f t="shared" si="408"/>
        <v>2.4320476545504262</v>
      </c>
      <c r="H130" s="8">
        <f t="shared" si="408"/>
        <v>2.628541187180609</v>
      </c>
      <c r="I130" s="8">
        <f t="shared" si="408"/>
        <v>2.8250340083593359</v>
      </c>
      <c r="J130" s="8">
        <f t="shared" si="408"/>
        <v>3.0215261420997899</v>
      </c>
      <c r="K130" s="8">
        <f t="shared" si="408"/>
        <v>3.2180176108468768</v>
      </c>
      <c r="L130" s="8">
        <f t="shared" si="408"/>
        <v>3.4145084356260167</v>
      </c>
      <c r="M130" s="8">
        <f t="shared" si="408"/>
        <v>3.6109986361736981</v>
      </c>
      <c r="N130" s="8">
        <f t="shared" si="408"/>
        <v>3.8074882310524938</v>
      </c>
      <c r="O130" s="8">
        <f t="shared" si="408"/>
        <v>4.0039772377527765</v>
      </c>
      <c r="P130" s="8">
        <f t="shared" si="408"/>
        <v>4.2004656727830305</v>
      </c>
      <c r="Q130" s="8">
        <f t="shared" si="408"/>
        <v>4.3969535517502738</v>
      </c>
      <c r="R130" s="8">
        <f t="shared" si="408"/>
        <v>4.5934408894319541</v>
      </c>
      <c r="U130" s="147"/>
      <c r="V130" s="36">
        <f t="shared" si="441"/>
        <v>1.3</v>
      </c>
      <c r="W130" s="9">
        <f t="shared" si="425"/>
        <v>8.6026937595404807E-2</v>
      </c>
      <c r="X130" s="9">
        <f t="shared" si="426"/>
        <v>8.966528584495892E-2</v>
      </c>
      <c r="Y130" s="9">
        <f t="shared" si="427"/>
        <v>9.3303618781539921E-2</v>
      </c>
      <c r="Z130" s="9">
        <f t="shared" si="428"/>
        <v>9.6941937002700485E-2</v>
      </c>
      <c r="AA130" s="9">
        <f t="shared" si="429"/>
        <v>0.10058024106110031</v>
      </c>
      <c r="AB130" s="9">
        <f t="shared" si="430"/>
        <v>0.10421853146938442</v>
      </c>
      <c r="AC130" s="9">
        <f t="shared" si="431"/>
        <v>0.10785680870437409</v>
      </c>
      <c r="AD130" s="9">
        <f t="shared" si="432"/>
        <v>0.11149507321070073</v>
      </c>
      <c r="AE130" s="9">
        <f t="shared" si="433"/>
        <v>0.11513332540395638</v>
      </c>
      <c r="AF130" s="9">
        <f t="shared" si="434"/>
        <v>0.1187715656734456</v>
      </c>
      <c r="AG130" s="9">
        <f t="shared" si="435"/>
        <v>0.12240979438461785</v>
      </c>
      <c r="AH130" s="9">
        <f t="shared" si="436"/>
        <v>0.12604801188117287</v>
      </c>
      <c r="AI130" s="9">
        <f t="shared" si="437"/>
        <v>0.12968621848696582</v>
      </c>
      <c r="AJ130" s="9">
        <f t="shared" si="438"/>
        <v>0.13332441450766996</v>
      </c>
      <c r="AK130" s="9">
        <f t="shared" si="439"/>
        <v>0.13696260023226436</v>
      </c>
      <c r="AL130" s="9">
        <f t="shared" si="440"/>
        <v>0.14060077593437281</v>
      </c>
      <c r="AN130" s="147"/>
      <c r="AO130" s="36">
        <f t="shared" si="442"/>
        <v>1.3</v>
      </c>
      <c r="AP130" s="9"/>
      <c r="AQ130" s="8">
        <f t="shared" si="409"/>
        <v>0.39299331293955664</v>
      </c>
      <c r="AR130" s="8">
        <f t="shared" si="410"/>
        <v>0.39299165892080357</v>
      </c>
      <c r="AS130" s="8">
        <f t="shared" si="411"/>
        <v>0.392990069446288</v>
      </c>
      <c r="AT130" s="8">
        <f t="shared" si="412"/>
        <v>0.39298853966691283</v>
      </c>
      <c r="AU130" s="8">
        <f t="shared" si="413"/>
        <v>0.39298706526036575</v>
      </c>
      <c r="AV130" s="8">
        <f t="shared" si="414"/>
        <v>0.39298564235745381</v>
      </c>
      <c r="AW130" s="8">
        <f t="shared" si="415"/>
        <v>0.39298426748090787</v>
      </c>
      <c r="AX130" s="8">
        <f t="shared" si="416"/>
        <v>0.39298293749417379</v>
      </c>
      <c r="AY130" s="8">
        <f t="shared" si="417"/>
        <v>0.39298164955827986</v>
      </c>
      <c r="AZ130" s="8">
        <f t="shared" si="418"/>
        <v>0.39298040109536281</v>
      </c>
      <c r="BA130" s="8">
        <f t="shared" si="419"/>
        <v>0.39297918975759139</v>
      </c>
      <c r="BB130" s="8">
        <f t="shared" si="420"/>
        <v>0.39297801340056537</v>
      </c>
      <c r="BC130" s="8">
        <f t="shared" si="421"/>
        <v>0.39297687006050808</v>
      </c>
      <c r="BD130" s="8">
        <f t="shared" si="422"/>
        <v>0.39297575793448658</v>
      </c>
      <c r="BE130" s="8">
        <f t="shared" si="423"/>
        <v>0.3929746753633605</v>
      </c>
    </row>
    <row r="131" spans="1:57">
      <c r="A131" s="184"/>
      <c r="B131" s="36">
        <f t="shared" si="424"/>
        <v>1.4000000000000001</v>
      </c>
      <c r="C131" s="8">
        <f t="shared" si="408"/>
        <v>1.7337157338557652</v>
      </c>
      <c r="D131" s="8">
        <f t="shared" si="408"/>
        <v>1.9339193774535952</v>
      </c>
      <c r="E131" s="8">
        <f t="shared" si="408"/>
        <v>2.1341221784401898</v>
      </c>
      <c r="F131" s="8">
        <f t="shared" si="408"/>
        <v>2.3343241696964938</v>
      </c>
      <c r="G131" s="8">
        <f t="shared" si="408"/>
        <v>2.5345253816331637</v>
      </c>
      <c r="H131" s="8">
        <f t="shared" si="408"/>
        <v>2.734725842458928</v>
      </c>
      <c r="I131" s="8">
        <f t="shared" si="408"/>
        <v>2.9349255784114243</v>
      </c>
      <c r="J131" s="8">
        <f t="shared" si="408"/>
        <v>3.1351246139568532</v>
      </c>
      <c r="K131" s="8">
        <f t="shared" si="408"/>
        <v>3.3353229719635498</v>
      </c>
      <c r="L131" s="8">
        <f t="shared" si="408"/>
        <v>3.535520673853592</v>
      </c>
      <c r="M131" s="8">
        <f t="shared" si="408"/>
        <v>3.7357177397358012</v>
      </c>
      <c r="N131" s="8">
        <f t="shared" si="408"/>
        <v>3.9359141885229407</v>
      </c>
      <c r="O131" s="8">
        <f t="shared" si="408"/>
        <v>4.1361100380353495</v>
      </c>
      <c r="P131" s="8">
        <f t="shared" si="408"/>
        <v>4.3363053050929459</v>
      </c>
      <c r="Q131" s="8">
        <f t="shared" si="408"/>
        <v>4.536500005597186</v>
      </c>
      <c r="R131" s="8">
        <f t="shared" si="408"/>
        <v>4.7366941546042955</v>
      </c>
      <c r="U131" s="148"/>
      <c r="V131" s="36">
        <f t="shared" si="441"/>
        <v>1.4000000000000001</v>
      </c>
      <c r="W131" s="9">
        <f t="shared" si="425"/>
        <v>8.7649869792119528E-2</v>
      </c>
      <c r="X131" s="9">
        <f t="shared" si="426"/>
        <v>9.1356856920171259E-2</v>
      </c>
      <c r="Y131" s="9">
        <f t="shared" si="427"/>
        <v>9.5063828446364074E-2</v>
      </c>
      <c r="Z131" s="9">
        <f t="shared" si="428"/>
        <v>9.8770784979524073E-2</v>
      </c>
      <c r="AA131" s="9">
        <f t="shared" si="429"/>
        <v>0.1024777270827375</v>
      </c>
      <c r="AB131" s="9">
        <f t="shared" si="430"/>
        <v>0.106184655278319</v>
      </c>
      <c r="AC131" s="9">
        <f t="shared" si="431"/>
        <v>0.10989157005208838</v>
      </c>
      <c r="AD131" s="9">
        <f t="shared" si="432"/>
        <v>0.11359847185706329</v>
      </c>
      <c r="AE131" s="9">
        <f t="shared" si="433"/>
        <v>0.117305361116673</v>
      </c>
      <c r="AF131" s="9">
        <f t="shared" si="434"/>
        <v>0.12101223822757534</v>
      </c>
      <c r="AG131" s="9">
        <f t="shared" si="435"/>
        <v>0.12471910356210314</v>
      </c>
      <c r="AH131" s="9">
        <f t="shared" si="436"/>
        <v>0.12842595747044694</v>
      </c>
      <c r="AI131" s="9">
        <f t="shared" si="437"/>
        <v>0.13213280028257302</v>
      </c>
      <c r="AJ131" s="9">
        <f t="shared" si="438"/>
        <v>0.13583963230991536</v>
      </c>
      <c r="AK131" s="9">
        <f t="shared" si="439"/>
        <v>0.13954645384691222</v>
      </c>
      <c r="AL131" s="9">
        <f t="shared" si="440"/>
        <v>0.14325326517234149</v>
      </c>
      <c r="AN131" s="148"/>
      <c r="AO131" s="36">
        <f t="shared" si="442"/>
        <v>1.4000000000000001</v>
      </c>
      <c r="AP131" s="9"/>
      <c r="AQ131" s="8">
        <f t="shared" si="409"/>
        <v>0.4004072871956601</v>
      </c>
      <c r="AR131" s="8">
        <f t="shared" si="410"/>
        <v>0.4004056019731892</v>
      </c>
      <c r="AS131" s="8">
        <f t="shared" si="411"/>
        <v>0.400403982512608</v>
      </c>
      <c r="AT131" s="8">
        <f t="shared" si="412"/>
        <v>0.40040242387333969</v>
      </c>
      <c r="AU131" s="8">
        <f t="shared" si="413"/>
        <v>0.40040092165152874</v>
      </c>
      <c r="AV131" s="8">
        <f t="shared" si="414"/>
        <v>0.40039947190499259</v>
      </c>
      <c r="AW131" s="8">
        <f t="shared" si="415"/>
        <v>0.40039807109085768</v>
      </c>
      <c r="AX131" s="8">
        <f t="shared" si="416"/>
        <v>0.40039671601339322</v>
      </c>
      <c r="AY131" s="8">
        <f t="shared" si="417"/>
        <v>0.40039540378008454</v>
      </c>
      <c r="AZ131" s="8">
        <f t="shared" si="418"/>
        <v>0.4003941317644184</v>
      </c>
      <c r="BA131" s="8">
        <f t="shared" si="419"/>
        <v>0.40039289757427898</v>
      </c>
      <c r="BB131" s="8">
        <f t="shared" si="420"/>
        <v>0.40039169902481753</v>
      </c>
      <c r="BC131" s="8">
        <f t="shared" si="421"/>
        <v>0.40039053411519276</v>
      </c>
      <c r="BD131" s="8">
        <f t="shared" si="422"/>
        <v>0.40038940100848031</v>
      </c>
      <c r="BE131" s="8">
        <f t="shared" si="423"/>
        <v>0.40038829801421905</v>
      </c>
    </row>
    <row r="132" spans="1:57">
      <c r="A132" s="188"/>
      <c r="B132" s="189"/>
      <c r="C132" s="185" t="s">
        <v>105</v>
      </c>
      <c r="D132" s="186"/>
      <c r="E132" s="186"/>
      <c r="F132" s="186"/>
      <c r="G132" s="186"/>
      <c r="H132" s="186"/>
      <c r="I132" s="186"/>
      <c r="J132" s="186"/>
      <c r="K132" s="186"/>
      <c r="L132" s="186"/>
      <c r="M132" s="186"/>
      <c r="N132" s="186"/>
      <c r="O132" s="186"/>
      <c r="P132" s="186"/>
      <c r="Q132" s="186"/>
      <c r="R132" s="187"/>
      <c r="U132" s="138"/>
      <c r="V132" s="138"/>
      <c r="W132" s="161" t="s">
        <v>90</v>
      </c>
      <c r="X132" s="161"/>
      <c r="Y132" s="161"/>
      <c r="Z132" s="161"/>
      <c r="AA132" s="161"/>
      <c r="AB132" s="161"/>
      <c r="AC132" s="161"/>
      <c r="AD132" s="161"/>
      <c r="AE132" s="161"/>
      <c r="AF132" s="161"/>
      <c r="AG132" s="161"/>
      <c r="AH132" s="161"/>
      <c r="AI132" s="161"/>
      <c r="AJ132" s="161"/>
      <c r="AK132" s="161"/>
      <c r="AL132" s="161"/>
      <c r="AN132" s="138"/>
      <c r="AO132" s="138"/>
      <c r="AP132" s="161" t="s">
        <v>91</v>
      </c>
      <c r="AQ132" s="161"/>
      <c r="AR132" s="161"/>
      <c r="AS132" s="161"/>
      <c r="AT132" s="161"/>
      <c r="AU132" s="161"/>
      <c r="AV132" s="161"/>
      <c r="AW132" s="161"/>
      <c r="AX132" s="161"/>
      <c r="AY132" s="161"/>
      <c r="AZ132" s="161"/>
      <c r="BA132" s="161"/>
      <c r="BB132" s="161"/>
      <c r="BC132" s="161"/>
      <c r="BD132" s="161"/>
      <c r="BE132" s="161"/>
    </row>
    <row r="135" spans="1:57">
      <c r="A135" s="149"/>
      <c r="B135" s="150"/>
      <c r="C135" s="139" t="s">
        <v>63</v>
      </c>
      <c r="D135" s="140"/>
      <c r="E135" s="140"/>
      <c r="F135" s="141"/>
      <c r="G135" s="155">
        <v>3.4</v>
      </c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7"/>
      <c r="U135" s="138"/>
      <c r="V135" s="138"/>
      <c r="W135" s="139" t="s">
        <v>63</v>
      </c>
      <c r="X135" s="140"/>
      <c r="Y135" s="140"/>
      <c r="Z135" s="141"/>
      <c r="AA135" s="155">
        <v>3.4</v>
      </c>
      <c r="AB135" s="156"/>
      <c r="AC135" s="156"/>
      <c r="AD135" s="156"/>
      <c r="AE135" s="156"/>
      <c r="AF135" s="156"/>
      <c r="AG135" s="156"/>
      <c r="AH135" s="156"/>
      <c r="AI135" s="156"/>
      <c r="AJ135" s="156"/>
      <c r="AK135" s="156"/>
      <c r="AL135" s="157"/>
      <c r="AN135" s="138"/>
      <c r="AO135" s="138"/>
      <c r="AP135" s="139" t="s">
        <v>63</v>
      </c>
      <c r="AQ135" s="140"/>
      <c r="AR135" s="140"/>
      <c r="AS135" s="141"/>
      <c r="AT135" s="155">
        <v>3.4</v>
      </c>
      <c r="AU135" s="156"/>
      <c r="AV135" s="156"/>
      <c r="AW135" s="156"/>
      <c r="AX135" s="156"/>
      <c r="AY135" s="156"/>
      <c r="AZ135" s="156"/>
      <c r="BA135" s="156"/>
      <c r="BB135" s="156"/>
      <c r="BC135" s="156"/>
      <c r="BD135" s="156"/>
      <c r="BE135" s="157"/>
    </row>
    <row r="136" spans="1:57">
      <c r="A136" s="151"/>
      <c r="B136" s="152"/>
      <c r="C136" s="158" t="s">
        <v>60</v>
      </c>
      <c r="D136" s="159"/>
      <c r="E136" s="159"/>
      <c r="F136" s="159"/>
      <c r="G136" s="159"/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160"/>
      <c r="U136" s="138"/>
      <c r="V136" s="138"/>
      <c r="W136" s="158" t="s">
        <v>60</v>
      </c>
      <c r="X136" s="159"/>
      <c r="Y136" s="159"/>
      <c r="Z136" s="159"/>
      <c r="AA136" s="159"/>
      <c r="AB136" s="159"/>
      <c r="AC136" s="159"/>
      <c r="AD136" s="159"/>
      <c r="AE136" s="159"/>
      <c r="AF136" s="159"/>
      <c r="AG136" s="159"/>
      <c r="AH136" s="159"/>
      <c r="AI136" s="159"/>
      <c r="AJ136" s="159"/>
      <c r="AK136" s="159"/>
      <c r="AL136" s="160"/>
      <c r="AN136" s="138"/>
      <c r="AO136" s="138"/>
      <c r="AP136" s="158" t="s">
        <v>60</v>
      </c>
      <c r="AQ136" s="159"/>
      <c r="AR136" s="159"/>
      <c r="AS136" s="159"/>
      <c r="AT136" s="159"/>
      <c r="AU136" s="159"/>
      <c r="AV136" s="159"/>
      <c r="AW136" s="159"/>
      <c r="AX136" s="159"/>
      <c r="AY136" s="159"/>
      <c r="AZ136" s="159"/>
      <c r="BA136" s="159"/>
      <c r="BB136" s="159"/>
      <c r="BC136" s="159"/>
      <c r="BD136" s="159"/>
      <c r="BE136" s="160"/>
    </row>
    <row r="137" spans="1:57">
      <c r="A137" s="153"/>
      <c r="B137" s="154"/>
      <c r="C137" s="37">
        <v>-50</v>
      </c>
      <c r="D137" s="37">
        <f t="shared" ref="D137:E137" si="443">C137+50</f>
        <v>0</v>
      </c>
      <c r="E137" s="37">
        <f t="shared" si="443"/>
        <v>50</v>
      </c>
      <c r="F137" s="37">
        <f t="shared" ref="F137" si="444">E137+50</f>
        <v>100</v>
      </c>
      <c r="G137" s="37">
        <f t="shared" ref="G137" si="445">F137+50</f>
        <v>150</v>
      </c>
      <c r="H137" s="37">
        <f t="shared" ref="H137" si="446">G137+50</f>
        <v>200</v>
      </c>
      <c r="I137" s="37">
        <f t="shared" ref="I137" si="447">H137+50</f>
        <v>250</v>
      </c>
      <c r="J137" s="37">
        <f t="shared" ref="J137" si="448">I137+50</f>
        <v>300</v>
      </c>
      <c r="K137" s="37">
        <f t="shared" ref="K137" si="449">J137+50</f>
        <v>350</v>
      </c>
      <c r="L137" s="37">
        <f t="shared" ref="L137" si="450">K137+50</f>
        <v>400</v>
      </c>
      <c r="M137" s="37">
        <f t="shared" ref="M137" si="451">L137+50</f>
        <v>450</v>
      </c>
      <c r="N137" s="37">
        <f t="shared" ref="N137" si="452">M137+50</f>
        <v>500</v>
      </c>
      <c r="O137" s="37">
        <f t="shared" ref="O137" si="453">N137+50</f>
        <v>550</v>
      </c>
      <c r="P137" s="37">
        <f t="shared" ref="P137" si="454">O137+50</f>
        <v>600</v>
      </c>
      <c r="Q137" s="37">
        <f t="shared" ref="Q137" si="455">P137+50</f>
        <v>650</v>
      </c>
      <c r="R137" s="37">
        <f t="shared" ref="R137" si="456">Q137+50</f>
        <v>700</v>
      </c>
      <c r="U137" s="138"/>
      <c r="V137" s="138"/>
      <c r="W137" s="37">
        <v>-50</v>
      </c>
      <c r="X137" s="37">
        <f>W137+50</f>
        <v>0</v>
      </c>
      <c r="Y137" s="37">
        <f t="shared" ref="Y137" si="457">X137+50</f>
        <v>50</v>
      </c>
      <c r="Z137" s="37">
        <f t="shared" ref="Z137" si="458">Y137+50</f>
        <v>100</v>
      </c>
      <c r="AA137" s="37">
        <f t="shared" ref="AA137" si="459">Z137+50</f>
        <v>150</v>
      </c>
      <c r="AB137" s="37">
        <f t="shared" ref="AB137" si="460">AA137+50</f>
        <v>200</v>
      </c>
      <c r="AC137" s="37">
        <f t="shared" ref="AC137" si="461">AB137+50</f>
        <v>250</v>
      </c>
      <c r="AD137" s="37">
        <f t="shared" ref="AD137" si="462">AC137+50</f>
        <v>300</v>
      </c>
      <c r="AE137" s="37">
        <f t="shared" ref="AE137" si="463">AD137+50</f>
        <v>350</v>
      </c>
      <c r="AF137" s="37">
        <f t="shared" ref="AF137" si="464">AE137+50</f>
        <v>400</v>
      </c>
      <c r="AG137" s="37">
        <f t="shared" ref="AG137" si="465">AF137+50</f>
        <v>450</v>
      </c>
      <c r="AH137" s="37">
        <f t="shared" ref="AH137" si="466">AG137+50</f>
        <v>500</v>
      </c>
      <c r="AI137" s="37">
        <f t="shared" ref="AI137" si="467">AH137+50</f>
        <v>550</v>
      </c>
      <c r="AJ137" s="37">
        <f t="shared" ref="AJ137" si="468">AI137+50</f>
        <v>600</v>
      </c>
      <c r="AK137" s="37">
        <f t="shared" ref="AK137" si="469">AJ137+50</f>
        <v>650</v>
      </c>
      <c r="AL137" s="37">
        <f t="shared" ref="AL137" si="470">AK137+50</f>
        <v>700</v>
      </c>
      <c r="AN137" s="138"/>
      <c r="AO137" s="138"/>
      <c r="AP137" s="37">
        <v>-50</v>
      </c>
      <c r="AQ137" s="37">
        <f>AP137+50</f>
        <v>0</v>
      </c>
      <c r="AR137" s="37">
        <f t="shared" ref="AR137" si="471">AQ137+50</f>
        <v>50</v>
      </c>
      <c r="AS137" s="37">
        <f t="shared" ref="AS137" si="472">AR137+50</f>
        <v>100</v>
      </c>
      <c r="AT137" s="37">
        <f t="shared" ref="AT137" si="473">AS137+50</f>
        <v>150</v>
      </c>
      <c r="AU137" s="37">
        <f t="shared" ref="AU137" si="474">AT137+50</f>
        <v>200</v>
      </c>
      <c r="AV137" s="37">
        <f t="shared" ref="AV137" si="475">AU137+50</f>
        <v>250</v>
      </c>
      <c r="AW137" s="37">
        <f t="shared" ref="AW137" si="476">AV137+50</f>
        <v>300</v>
      </c>
      <c r="AX137" s="37">
        <f t="shared" ref="AX137" si="477">AW137+50</f>
        <v>350</v>
      </c>
      <c r="AY137" s="37">
        <f t="shared" ref="AY137" si="478">AX137+50</f>
        <v>400</v>
      </c>
      <c r="AZ137" s="37">
        <f t="shared" ref="AZ137" si="479">AY137+50</f>
        <v>450</v>
      </c>
      <c r="BA137" s="37">
        <f t="shared" ref="BA137" si="480">AZ137+50</f>
        <v>500</v>
      </c>
      <c r="BB137" s="37">
        <f t="shared" ref="BB137" si="481">BA137+50</f>
        <v>550</v>
      </c>
      <c r="BC137" s="37">
        <f t="shared" ref="BC137" si="482">BB137+50</f>
        <v>600</v>
      </c>
      <c r="BD137" s="37">
        <f t="shared" ref="BD137" si="483">BC137+50</f>
        <v>650</v>
      </c>
      <c r="BE137" s="37">
        <f t="shared" ref="BE137" si="484">BD137+50</f>
        <v>700</v>
      </c>
    </row>
    <row r="138" spans="1:57" ht="15" customHeight="1">
      <c r="A138" s="182" t="s">
        <v>69</v>
      </c>
      <c r="B138" s="36">
        <v>0</v>
      </c>
      <c r="C138" s="8">
        <f t="shared" ref="C138:R152" si="485">(POWER(2.718,((LN(((C$137*$B$3) +$B$4)/278)*5.35)+$B138)/5.35)-1)*$G$135</f>
        <v>0.72975669582299796</v>
      </c>
      <c r="D138" s="8">
        <f t="shared" si="485"/>
        <v>0.90441702275455338</v>
      </c>
      <c r="E138" s="8">
        <f t="shared" si="485"/>
        <v>1.0790766145808379</v>
      </c>
      <c r="F138" s="8">
        <f t="shared" si="485"/>
        <v>1.2537354999876242</v>
      </c>
      <c r="G138" s="8">
        <f t="shared" si="485"/>
        <v>1.4283937055055769</v>
      </c>
      <c r="H138" s="8">
        <f t="shared" si="485"/>
        <v>1.6030512557443637</v>
      </c>
      <c r="I138" s="8">
        <f t="shared" si="485"/>
        <v>1.777708173594051</v>
      </c>
      <c r="J138" s="8">
        <f t="shared" si="485"/>
        <v>1.9523644803992768</v>
      </c>
      <c r="K138" s="8">
        <f t="shared" si="485"/>
        <v>2.127020196110684</v>
      </c>
      <c r="L138" s="8">
        <f t="shared" si="485"/>
        <v>2.3016753394171769</v>
      </c>
      <c r="M138" s="8">
        <f t="shared" si="485"/>
        <v>2.4763299278619595</v>
      </c>
      <c r="N138" s="8">
        <f t="shared" si="485"/>
        <v>2.6509839779447799</v>
      </c>
      <c r="O138" s="8">
        <f t="shared" si="485"/>
        <v>2.8256375052123355</v>
      </c>
      <c r="P138" s="8">
        <f t="shared" si="485"/>
        <v>3.0002905243385531</v>
      </c>
      <c r="Q138" s="8">
        <f t="shared" si="485"/>
        <v>3.1749430491960697</v>
      </c>
      <c r="R138" s="8">
        <f t="shared" si="485"/>
        <v>3.3495950929201395</v>
      </c>
      <c r="U138" s="146" t="s">
        <v>75</v>
      </c>
      <c r="V138" s="36">
        <v>0</v>
      </c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N138" s="146" t="s">
        <v>75</v>
      </c>
      <c r="AO138" s="36">
        <v>0</v>
      </c>
      <c r="AP138" s="42"/>
      <c r="AQ138" s="8">
        <f t="shared" ref="AQ138:AQ152" si="486">(D138-C138)*2</f>
        <v>0.34932065386311084</v>
      </c>
      <c r="AR138" s="8">
        <f t="shared" ref="AR138:AR152" si="487">(E138-D138)*2</f>
        <v>0.34931918365256909</v>
      </c>
      <c r="AS138" s="8">
        <f t="shared" ref="AS138:AS152" si="488">(F138-E138)*2</f>
        <v>0.34931777081357263</v>
      </c>
      <c r="AT138" s="8">
        <f t="shared" ref="AT138:AT152" si="489">(G138-F138)*2</f>
        <v>0.34931641103590527</v>
      </c>
      <c r="AU138" s="8">
        <f t="shared" ref="AU138:AU152" si="490">(H138-G138)*2</f>
        <v>0.34931510047757364</v>
      </c>
      <c r="AV138" s="8">
        <f t="shared" ref="AV138:AV152" si="491">(I138-H138)*2</f>
        <v>0.34931383569937458</v>
      </c>
      <c r="AW138" s="8">
        <f t="shared" ref="AW138:AW152" si="492">(J138-I138)*2</f>
        <v>0.34931261361045163</v>
      </c>
      <c r="AX138" s="8">
        <f t="shared" ref="AX138:AX152" si="493">(K138-J138)*2</f>
        <v>0.34931143142281451</v>
      </c>
      <c r="AY138" s="8">
        <f t="shared" ref="AY138:AY152" si="494">(L138-K138)*2</f>
        <v>0.3493102866129858</v>
      </c>
      <c r="AZ138" s="8">
        <f t="shared" ref="AZ138:AZ152" si="495">(M138-L138)*2</f>
        <v>0.34930917688956509</v>
      </c>
      <c r="BA138" s="8">
        <f t="shared" ref="BA138:BA152" si="496">(N138-M138)*2</f>
        <v>0.34930810016564084</v>
      </c>
      <c r="BB138" s="8">
        <f t="shared" ref="BB138:BB152" si="497">(O138-N138)*2</f>
        <v>0.34930705453511113</v>
      </c>
      <c r="BC138" s="8">
        <f t="shared" ref="BC138:BC152" si="498">(P138-O138)*2</f>
        <v>0.34930603825243534</v>
      </c>
      <c r="BD138" s="8">
        <f t="shared" ref="BD138:BD152" si="499">(Q138-P138)*2</f>
        <v>0.34930504971503318</v>
      </c>
      <c r="BE138" s="8">
        <f t="shared" ref="BE138:BE152" si="500">(R138-Q138)*2</f>
        <v>0.34930408744813946</v>
      </c>
    </row>
    <row r="139" spans="1:57">
      <c r="A139" s="183"/>
      <c r="B139" s="36">
        <f t="shared" ref="B139:B152" si="501">B138+0.1</f>
        <v>0.1</v>
      </c>
      <c r="C139" s="8">
        <f t="shared" si="485"/>
        <v>0.80766618898404008</v>
      </c>
      <c r="D139" s="8">
        <f t="shared" si="485"/>
        <v>0.98562155205182744</v>
      </c>
      <c r="E139" s="8">
        <f t="shared" si="485"/>
        <v>1.1635761661462918</v>
      </c>
      <c r="F139" s="8">
        <f t="shared" si="485"/>
        <v>1.3415300604943743</v>
      </c>
      <c r="G139" s="8">
        <f t="shared" si="485"/>
        <v>1.5194832621272512</v>
      </c>
      <c r="H139" s="8">
        <f t="shared" si="485"/>
        <v>1.6974357961188629</v>
      </c>
      <c r="I139" s="8">
        <f t="shared" si="485"/>
        <v>1.8753876857911027</v>
      </c>
      <c r="J139" s="8">
        <f t="shared" si="485"/>
        <v>2.0533389528912873</v>
      </c>
      <c r="K139" s="8">
        <f t="shared" si="485"/>
        <v>2.2312896177464343</v>
      </c>
      <c r="L139" s="8">
        <f t="shared" si="485"/>
        <v>2.409239699398023</v>
      </c>
      <c r="M139" s="8">
        <f t="shared" si="485"/>
        <v>2.5871892157202128</v>
      </c>
      <c r="N139" s="8">
        <f t="shared" si="485"/>
        <v>2.7651381835240314</v>
      </c>
      <c r="O139" s="8">
        <f t="shared" si="485"/>
        <v>2.9430866186494691</v>
      </c>
      <c r="P139" s="8">
        <f t="shared" si="485"/>
        <v>3.1210345360472802</v>
      </c>
      <c r="Q139" s="8">
        <f t="shared" si="485"/>
        <v>3.2989819498518163</v>
      </c>
      <c r="R139" s="8">
        <f t="shared" si="485"/>
        <v>3.476928873446131</v>
      </c>
      <c r="U139" s="147"/>
      <c r="V139" s="36">
        <f t="shared" ref="V139:V152" si="502">V138+0.1</f>
        <v>0.1</v>
      </c>
      <c r="W139" s="9">
        <f t="shared" ref="W139:W152" si="503">C139-C138</f>
        <v>7.790949316104212E-2</v>
      </c>
      <c r="X139" s="9">
        <f t="shared" ref="X139:X152" si="504">D139-D138</f>
        <v>8.1204529297274064E-2</v>
      </c>
      <c r="Y139" s="9">
        <f t="shared" ref="Y139:Y152" si="505">E139-E138</f>
        <v>8.4499551565453856E-2</v>
      </c>
      <c r="Z139" s="9">
        <f t="shared" ref="Z139:Z152" si="506">F139-F138</f>
        <v>8.7794560506750052E-2</v>
      </c>
      <c r="AA139" s="9">
        <f t="shared" ref="AA139:AA152" si="507">G139-G138</f>
        <v>9.1089556621674284E-2</v>
      </c>
      <c r="AB139" s="9">
        <f t="shared" ref="AB139:AB152" si="508">H139-H138</f>
        <v>9.4384540374499171E-2</v>
      </c>
      <c r="AC139" s="9">
        <f t="shared" ref="AC139:AC152" si="509">I139-I138</f>
        <v>9.7679512197051732E-2</v>
      </c>
      <c r="AD139" s="9">
        <f t="shared" ref="AD139:AD152" si="510">J139-J138</f>
        <v>0.10097447249201053</v>
      </c>
      <c r="AE139" s="9">
        <f t="shared" ref="AE139:AE152" si="511">K139-K138</f>
        <v>0.10426942163575026</v>
      </c>
      <c r="AF139" s="9">
        <f t="shared" ref="AF139:AF152" si="512">L139-L138</f>
        <v>0.10756435998084601</v>
      </c>
      <c r="AG139" s="9">
        <f t="shared" ref="AG139:AG152" si="513">M139-M138</f>
        <v>0.11085928785825327</v>
      </c>
      <c r="AH139" s="9">
        <f t="shared" ref="AH139:AH152" si="514">N139-N138</f>
        <v>0.11415420557925149</v>
      </c>
      <c r="AI139" s="9">
        <f t="shared" ref="AI139:AI152" si="515">O139-O138</f>
        <v>0.1174491134371336</v>
      </c>
      <c r="AJ139" s="9">
        <f t="shared" ref="AJ139:AJ152" si="516">P139-P138</f>
        <v>0.12074401170872706</v>
      </c>
      <c r="AK139" s="9">
        <f t="shared" ref="AK139:AK152" si="517">Q139-Q138</f>
        <v>0.12403890065574652</v>
      </c>
      <c r="AL139" s="9">
        <f t="shared" ref="AL139:AL152" si="518">R139-R138</f>
        <v>0.12733378052599154</v>
      </c>
      <c r="AN139" s="147"/>
      <c r="AO139" s="36">
        <f t="shared" ref="AO139:AO152" si="519">AO138+0.1</f>
        <v>0.1</v>
      </c>
      <c r="AP139" s="9"/>
      <c r="AQ139" s="8">
        <f t="shared" si="486"/>
        <v>0.35591072613557473</v>
      </c>
      <c r="AR139" s="8">
        <f t="shared" si="487"/>
        <v>0.35590922818892867</v>
      </c>
      <c r="AS139" s="8">
        <f t="shared" si="488"/>
        <v>0.35590778869616502</v>
      </c>
      <c r="AT139" s="8">
        <f t="shared" si="489"/>
        <v>0.35590640326575373</v>
      </c>
      <c r="AU139" s="8">
        <f t="shared" si="490"/>
        <v>0.35590506798322341</v>
      </c>
      <c r="AV139" s="8">
        <f t="shared" si="491"/>
        <v>0.3559037793444797</v>
      </c>
      <c r="AW139" s="8">
        <f t="shared" si="492"/>
        <v>0.35590253420036921</v>
      </c>
      <c r="AX139" s="8">
        <f t="shared" si="493"/>
        <v>0.35590132971029398</v>
      </c>
      <c r="AY139" s="8">
        <f t="shared" si="494"/>
        <v>0.35590016330317731</v>
      </c>
      <c r="AZ139" s="8">
        <f t="shared" si="495"/>
        <v>0.35589903264437961</v>
      </c>
      <c r="BA139" s="8">
        <f t="shared" si="496"/>
        <v>0.35589793560763727</v>
      </c>
      <c r="BB139" s="8">
        <f t="shared" si="497"/>
        <v>0.35589687025087535</v>
      </c>
      <c r="BC139" s="8">
        <f t="shared" si="498"/>
        <v>0.35589583479562226</v>
      </c>
      <c r="BD139" s="8">
        <f t="shared" si="499"/>
        <v>0.3558948276090721</v>
      </c>
      <c r="BE139" s="8">
        <f t="shared" si="500"/>
        <v>0.35589384718862949</v>
      </c>
    </row>
    <row r="140" spans="1:57">
      <c r="A140" s="183"/>
      <c r="B140" s="36">
        <f t="shared" si="501"/>
        <v>0.2</v>
      </c>
      <c r="C140" s="8">
        <f t="shared" si="485"/>
        <v>0.88704547554253721</v>
      </c>
      <c r="D140" s="8">
        <f t="shared" si="485"/>
        <v>1.0683580369062728</v>
      </c>
      <c r="E140" s="8">
        <f t="shared" si="485"/>
        <v>1.2496698351670081</v>
      </c>
      <c r="F140" s="8">
        <f t="shared" si="485"/>
        <v>1.430980900103062</v>
      </c>
      <c r="G140" s="8">
        <f t="shared" si="485"/>
        <v>1.6122912592555636</v>
      </c>
      <c r="H140" s="8">
        <f t="shared" si="485"/>
        <v>1.7936009381714833</v>
      </c>
      <c r="I140" s="8">
        <f t="shared" si="485"/>
        <v>1.9749099606126912</v>
      </c>
      <c r="J140" s="8">
        <f t="shared" si="485"/>
        <v>2.1562183487367768</v>
      </c>
      <c r="K140" s="8">
        <f t="shared" si="485"/>
        <v>2.337526123254233</v>
      </c>
      <c r="L140" s="8">
        <f t="shared" si="485"/>
        <v>2.5188333035657648</v>
      </c>
      <c r="M140" s="8">
        <f t="shared" si="485"/>
        <v>2.7001399078827366</v>
      </c>
      <c r="N140" s="8">
        <f t="shared" si="485"/>
        <v>2.8814459533333201</v>
      </c>
      <c r="O140" s="8">
        <f t="shared" si="485"/>
        <v>3.0627514560563345</v>
      </c>
      <c r="P140" s="8">
        <f t="shared" si="485"/>
        <v>3.2440564312845863</v>
      </c>
      <c r="Q140" s="8">
        <f t="shared" si="485"/>
        <v>3.4253608934190756</v>
      </c>
      <c r="R140" s="8">
        <f t="shared" si="485"/>
        <v>3.6066648560953376</v>
      </c>
      <c r="U140" s="147"/>
      <c r="V140" s="36">
        <f t="shared" si="502"/>
        <v>0.2</v>
      </c>
      <c r="W140" s="9">
        <f t="shared" si="503"/>
        <v>7.9379286558497131E-2</v>
      </c>
      <c r="X140" s="9">
        <f t="shared" si="504"/>
        <v>8.2736484854445402E-2</v>
      </c>
      <c r="Y140" s="9">
        <f t="shared" si="505"/>
        <v>8.6093669020716357E-2</v>
      </c>
      <c r="Z140" s="9">
        <f t="shared" si="506"/>
        <v>8.9450839608687716E-2</v>
      </c>
      <c r="AA140" s="9">
        <f t="shared" si="507"/>
        <v>9.2807997128312447E-2</v>
      </c>
      <c r="AB140" s="9">
        <f t="shared" si="508"/>
        <v>9.6165142052620389E-2</v>
      </c>
      <c r="AC140" s="9">
        <f t="shared" si="509"/>
        <v>9.9522274821588486E-2</v>
      </c>
      <c r="AD140" s="9">
        <f t="shared" si="510"/>
        <v>0.10287939584548944</v>
      </c>
      <c r="AE140" s="9">
        <f t="shared" si="511"/>
        <v>0.10623650550779873</v>
      </c>
      <c r="AF140" s="9">
        <f t="shared" si="512"/>
        <v>0.10959360416774189</v>
      </c>
      <c r="AG140" s="9">
        <f t="shared" si="513"/>
        <v>0.11295069216252385</v>
      </c>
      <c r="AH140" s="9">
        <f t="shared" si="514"/>
        <v>0.1163077698092887</v>
      </c>
      <c r="AI140" s="9">
        <f t="shared" si="515"/>
        <v>0.1196648374068654</v>
      </c>
      <c r="AJ140" s="9">
        <f t="shared" si="516"/>
        <v>0.12302189523730611</v>
      </c>
      <c r="AK140" s="9">
        <f t="shared" si="517"/>
        <v>0.12637894356725932</v>
      </c>
      <c r="AL140" s="9">
        <f t="shared" si="518"/>
        <v>0.1297359826492066</v>
      </c>
      <c r="AN140" s="147"/>
      <c r="AO140" s="36">
        <f t="shared" si="519"/>
        <v>0.2</v>
      </c>
      <c r="AP140" s="9"/>
      <c r="AQ140" s="8">
        <f t="shared" si="486"/>
        <v>0.36262512272747127</v>
      </c>
      <c r="AR140" s="8">
        <f t="shared" si="487"/>
        <v>0.36262359652147058</v>
      </c>
      <c r="AS140" s="8">
        <f t="shared" si="488"/>
        <v>0.36262212987210773</v>
      </c>
      <c r="AT140" s="8">
        <f t="shared" si="489"/>
        <v>0.3626207183050032</v>
      </c>
      <c r="AU140" s="8">
        <f t="shared" si="490"/>
        <v>0.3626193578318393</v>
      </c>
      <c r="AV140" s="8">
        <f t="shared" si="491"/>
        <v>0.36261804488241589</v>
      </c>
      <c r="AW140" s="8">
        <f t="shared" si="492"/>
        <v>0.36261677624817112</v>
      </c>
      <c r="AX140" s="8">
        <f t="shared" si="493"/>
        <v>0.36261554903491255</v>
      </c>
      <c r="AY140" s="8">
        <f t="shared" si="494"/>
        <v>0.36261436062306363</v>
      </c>
      <c r="AZ140" s="8">
        <f t="shared" si="495"/>
        <v>0.36261320863394353</v>
      </c>
      <c r="BA140" s="8">
        <f t="shared" si="496"/>
        <v>0.36261209090116697</v>
      </c>
      <c r="BB140" s="8">
        <f t="shared" si="497"/>
        <v>0.36261100544602876</v>
      </c>
      <c r="BC140" s="8">
        <f t="shared" si="498"/>
        <v>0.36260995045650368</v>
      </c>
      <c r="BD140" s="8">
        <f t="shared" si="499"/>
        <v>0.36260892426897851</v>
      </c>
      <c r="BE140" s="8">
        <f t="shared" si="500"/>
        <v>0.36260792535252406</v>
      </c>
    </row>
    <row r="141" spans="1:57">
      <c r="A141" s="183"/>
      <c r="B141" s="36">
        <f t="shared" si="501"/>
        <v>0.30000000000000004</v>
      </c>
      <c r="C141" s="8">
        <f t="shared" si="485"/>
        <v>0.96792228373215339</v>
      </c>
      <c r="D141" s="8">
        <f t="shared" si="485"/>
        <v>1.1526553782652809</v>
      </c>
      <c r="E141" s="8">
        <f t="shared" si="485"/>
        <v>1.3373876952991677</v>
      </c>
      <c r="F141" s="8">
        <f t="shared" si="485"/>
        <v>1.522119265173913</v>
      </c>
      <c r="G141" s="8">
        <f t="shared" si="485"/>
        <v>1.7068501159502203</v>
      </c>
      <c r="H141" s="8">
        <f t="shared" si="485"/>
        <v>1.8915802736570133</v>
      </c>
      <c r="I141" s="8">
        <f t="shared" si="485"/>
        <v>2.0763097625044402</v>
      </c>
      <c r="J141" s="8">
        <f t="shared" si="485"/>
        <v>2.2610386050681002</v>
      </c>
      <c r="K141" s="8">
        <f t="shared" si="485"/>
        <v>2.4457668224492015</v>
      </c>
      <c r="L141" s="8">
        <f t="shared" si="485"/>
        <v>2.6304944344144463</v>
      </c>
      <c r="M141" s="8">
        <f t="shared" si="485"/>
        <v>2.8152214595187663</v>
      </c>
      <c r="N141" s="8">
        <f t="shared" si="485"/>
        <v>2.9999479152134629</v>
      </c>
      <c r="O141" s="8">
        <f t="shared" si="485"/>
        <v>3.184673817941821</v>
      </c>
      <c r="P141" s="8">
        <f t="shared" si="485"/>
        <v>3.3693991832240182</v>
      </c>
      <c r="Q141" s="8">
        <f t="shared" si="485"/>
        <v>3.5541240257327371</v>
      </c>
      <c r="R141" s="8">
        <f t="shared" si="485"/>
        <v>3.7388483593607496</v>
      </c>
      <c r="U141" s="147"/>
      <c r="V141" s="36">
        <f t="shared" si="502"/>
        <v>0.30000000000000004</v>
      </c>
      <c r="W141" s="9">
        <f t="shared" si="503"/>
        <v>8.0876808189616178E-2</v>
      </c>
      <c r="X141" s="9">
        <f t="shared" si="504"/>
        <v>8.4297341359008016E-2</v>
      </c>
      <c r="Y141" s="9">
        <f t="shared" si="505"/>
        <v>8.7717860132159542E-2</v>
      </c>
      <c r="Z141" s="9">
        <f t="shared" si="506"/>
        <v>9.1138365070851046E-2</v>
      </c>
      <c r="AA141" s="9">
        <f t="shared" si="507"/>
        <v>9.455885669465669E-2</v>
      </c>
      <c r="AB141" s="9">
        <f t="shared" si="508"/>
        <v>9.7979335485530061E-2</v>
      </c>
      <c r="AC141" s="9">
        <f t="shared" si="509"/>
        <v>0.10139980189174902</v>
      </c>
      <c r="AD141" s="9">
        <f t="shared" si="510"/>
        <v>0.10482025633132341</v>
      </c>
      <c r="AE141" s="9">
        <f t="shared" si="511"/>
        <v>0.10824069919496848</v>
      </c>
      <c r="AF141" s="9">
        <f t="shared" si="512"/>
        <v>0.11166113084868146</v>
      </c>
      <c r="AG141" s="9">
        <f t="shared" si="513"/>
        <v>0.11508155163602973</v>
      </c>
      <c r="AH141" s="9">
        <f t="shared" si="514"/>
        <v>0.11850196188014284</v>
      </c>
      <c r="AI141" s="9">
        <f t="shared" si="515"/>
        <v>0.12192236188548655</v>
      </c>
      <c r="AJ141" s="9">
        <f t="shared" si="516"/>
        <v>0.1253427519394319</v>
      </c>
      <c r="AK141" s="9">
        <f t="shared" si="517"/>
        <v>0.12876313231366154</v>
      </c>
      <c r="AL141" s="9">
        <f t="shared" si="518"/>
        <v>0.13218350326541195</v>
      </c>
      <c r="AN141" s="147"/>
      <c r="AO141" s="36">
        <f t="shared" si="519"/>
        <v>0.30000000000000004</v>
      </c>
      <c r="AP141" s="9"/>
      <c r="AQ141" s="8">
        <f t="shared" si="486"/>
        <v>0.36946618906625495</v>
      </c>
      <c r="AR141" s="8">
        <f t="shared" si="487"/>
        <v>0.36946463406777363</v>
      </c>
      <c r="AS141" s="8">
        <f t="shared" si="488"/>
        <v>0.36946313974949074</v>
      </c>
      <c r="AT141" s="8">
        <f t="shared" si="489"/>
        <v>0.36946170155261449</v>
      </c>
      <c r="AU141" s="8">
        <f t="shared" si="490"/>
        <v>0.36946031541358604</v>
      </c>
      <c r="AV141" s="8">
        <f t="shared" si="491"/>
        <v>0.36945897769485381</v>
      </c>
      <c r="AW141" s="8">
        <f t="shared" si="492"/>
        <v>0.36945768512731991</v>
      </c>
      <c r="AX141" s="8">
        <f t="shared" si="493"/>
        <v>0.36945643476220269</v>
      </c>
      <c r="AY141" s="8">
        <f t="shared" si="494"/>
        <v>0.36945522393048957</v>
      </c>
      <c r="AZ141" s="8">
        <f t="shared" si="495"/>
        <v>0.36945405020864008</v>
      </c>
      <c r="BA141" s="8">
        <f t="shared" si="496"/>
        <v>0.36945291138939318</v>
      </c>
      <c r="BB141" s="8">
        <f t="shared" si="497"/>
        <v>0.36945180545671619</v>
      </c>
      <c r="BC141" s="8">
        <f t="shared" si="498"/>
        <v>0.36945073056439437</v>
      </c>
      <c r="BD141" s="8">
        <f t="shared" si="499"/>
        <v>0.3694496850174378</v>
      </c>
      <c r="BE141" s="8">
        <f t="shared" si="500"/>
        <v>0.36944866725602488</v>
      </c>
    </row>
    <row r="142" spans="1:57">
      <c r="A142" s="183"/>
      <c r="B142" s="36">
        <f t="shared" si="501"/>
        <v>0.4</v>
      </c>
      <c r="C142" s="8">
        <f t="shared" si="485"/>
        <v>1.0503248648906494</v>
      </c>
      <c r="D142" s="8">
        <f t="shared" si="485"/>
        <v>1.2385430223040441</v>
      </c>
      <c r="E142" s="8">
        <f t="shared" si="485"/>
        <v>1.4267603875503669</v>
      </c>
      <c r="F142" s="8">
        <f t="shared" si="485"/>
        <v>1.6149769915420964</v>
      </c>
      <c r="G142" s="8">
        <f t="shared" si="485"/>
        <v>1.8031928628693108</v>
      </c>
      <c r="H142" s="8">
        <f t="shared" si="485"/>
        <v>1.9914080280519801</v>
      </c>
      <c r="I142" s="8">
        <f t="shared" si="485"/>
        <v>2.1796225117569885</v>
      </c>
      <c r="J142" s="8">
        <f t="shared" si="485"/>
        <v>2.3678363369858295</v>
      </c>
      <c r="K142" s="8">
        <f t="shared" si="485"/>
        <v>2.5560495252377957</v>
      </c>
      <c r="L142" s="8">
        <f t="shared" si="485"/>
        <v>2.7442620966524967</v>
      </c>
      <c r="M142" s="8">
        <f t="shared" si="485"/>
        <v>2.9324740701349103</v>
      </c>
      <c r="N142" s="8">
        <f t="shared" si="485"/>
        <v>3.120685463465561</v>
      </c>
      <c r="O142" s="8">
        <f t="shared" si="485"/>
        <v>3.3088962933979444</v>
      </c>
      <c r="P142" s="8">
        <f t="shared" si="485"/>
        <v>3.4971065757450339</v>
      </c>
      <c r="Q142" s="8">
        <f t="shared" si="485"/>
        <v>3.6853163254563164</v>
      </c>
      <c r="R142" s="8">
        <f t="shared" si="485"/>
        <v>3.8735255566866567</v>
      </c>
      <c r="U142" s="147"/>
      <c r="V142" s="36">
        <f t="shared" si="502"/>
        <v>0.4</v>
      </c>
      <c r="W142" s="9">
        <f t="shared" si="503"/>
        <v>8.2402581158495969E-2</v>
      </c>
      <c r="X142" s="9">
        <f t="shared" si="504"/>
        <v>8.5887644038763256E-2</v>
      </c>
      <c r="Y142" s="9">
        <f t="shared" si="505"/>
        <v>8.9372692251199259E-2</v>
      </c>
      <c r="Z142" s="9">
        <f t="shared" si="506"/>
        <v>9.2857726368183346E-2</v>
      </c>
      <c r="AA142" s="9">
        <f t="shared" si="507"/>
        <v>9.6342746919090505E-2</v>
      </c>
      <c r="AB142" s="9">
        <f t="shared" si="508"/>
        <v>9.9827754394966828E-2</v>
      </c>
      <c r="AC142" s="9">
        <f t="shared" si="509"/>
        <v>0.1033127492525483</v>
      </c>
      <c r="AD142" s="9">
        <f t="shared" si="510"/>
        <v>0.10679773191772934</v>
      </c>
      <c r="AE142" s="9">
        <f t="shared" si="511"/>
        <v>0.1102827027885942</v>
      </c>
      <c r="AF142" s="9">
        <f t="shared" si="512"/>
        <v>0.11376766223805035</v>
      </c>
      <c r="AG142" s="9">
        <f t="shared" si="513"/>
        <v>0.117252610616144</v>
      </c>
      <c r="AH142" s="9">
        <f t="shared" si="514"/>
        <v>0.12073754825209804</v>
      </c>
      <c r="AI142" s="9">
        <f t="shared" si="515"/>
        <v>0.12422247545612342</v>
      </c>
      <c r="AJ142" s="9">
        <f t="shared" si="516"/>
        <v>0.12770739252101571</v>
      </c>
      <c r="AK142" s="9">
        <f t="shared" si="517"/>
        <v>0.13119229972357926</v>
      </c>
      <c r="AL142" s="9">
        <f t="shared" si="518"/>
        <v>0.13467719732590711</v>
      </c>
      <c r="AN142" s="147"/>
      <c r="AO142" s="36">
        <f t="shared" si="519"/>
        <v>0.4</v>
      </c>
      <c r="AP142" s="9"/>
      <c r="AQ142" s="8">
        <f t="shared" si="486"/>
        <v>0.37643631482678952</v>
      </c>
      <c r="AR142" s="8">
        <f t="shared" si="487"/>
        <v>0.37643473049264564</v>
      </c>
      <c r="AS142" s="8">
        <f t="shared" si="488"/>
        <v>0.37643320798345892</v>
      </c>
      <c r="AT142" s="8">
        <f t="shared" si="489"/>
        <v>0.3764317426544288</v>
      </c>
      <c r="AU142" s="8">
        <f t="shared" si="490"/>
        <v>0.37643033036533868</v>
      </c>
      <c r="AV142" s="8">
        <f t="shared" si="491"/>
        <v>0.37642896741001675</v>
      </c>
      <c r="AW142" s="8">
        <f t="shared" si="492"/>
        <v>0.37642765045768201</v>
      </c>
      <c r="AX142" s="8">
        <f t="shared" si="493"/>
        <v>0.3764263765039324</v>
      </c>
      <c r="AY142" s="8">
        <f t="shared" si="494"/>
        <v>0.37642514282940187</v>
      </c>
      <c r="AZ142" s="8">
        <f t="shared" si="495"/>
        <v>0.37642394696482739</v>
      </c>
      <c r="BA142" s="8">
        <f t="shared" si="496"/>
        <v>0.37642278666130125</v>
      </c>
      <c r="BB142" s="8">
        <f t="shared" si="497"/>
        <v>0.37642165986476694</v>
      </c>
      <c r="BC142" s="8">
        <f t="shared" si="498"/>
        <v>0.37642056469417895</v>
      </c>
      <c r="BD142" s="8">
        <f t="shared" si="499"/>
        <v>0.37641949942256492</v>
      </c>
      <c r="BE142" s="8">
        <f t="shared" si="500"/>
        <v>0.37641846246068056</v>
      </c>
    </row>
    <row r="143" spans="1:57">
      <c r="A143" s="183"/>
      <c r="B143" s="36">
        <f t="shared" si="501"/>
        <v>0.5</v>
      </c>
      <c r="C143" s="8">
        <f t="shared" si="485"/>
        <v>1.1342820033284431</v>
      </c>
      <c r="D143" s="8">
        <f t="shared" si="485"/>
        <v>1.3260509707114942</v>
      </c>
      <c r="E143" s="8">
        <f t="shared" si="485"/>
        <v>1.5178191309829283</v>
      </c>
      <c r="F143" s="8">
        <f t="shared" si="485"/>
        <v>1.7095865156383998</v>
      </c>
      <c r="G143" s="8">
        <f t="shared" si="485"/>
        <v>1.9013531538073509</v>
      </c>
      <c r="H143" s="8">
        <f t="shared" si="485"/>
        <v>2.0931190725100608</v>
      </c>
      <c r="I143" s="8">
        <f t="shared" si="485"/>
        <v>2.2848842968787637</v>
      </c>
      <c r="J143" s="8">
        <f t="shared" si="485"/>
        <v>2.4766488503488868</v>
      </c>
      <c r="K143" s="8">
        <f t="shared" si="485"/>
        <v>2.6684127548253129</v>
      </c>
      <c r="L143" s="8">
        <f t="shared" si="485"/>
        <v>2.8601760308275961</v>
      </c>
      <c r="M143" s="8">
        <f t="shared" si="485"/>
        <v>3.0519386976173632</v>
      </c>
      <c r="N143" s="8">
        <f t="shared" si="485"/>
        <v>3.2437007733105743</v>
      </c>
      <c r="O143" s="8">
        <f t="shared" si="485"/>
        <v>3.435462274976786</v>
      </c>
      <c r="P143" s="8">
        <f t="shared" si="485"/>
        <v>3.6272232187272908</v>
      </c>
      <c r="Q143" s="8">
        <f t="shared" si="485"/>
        <v>3.8189836197936038</v>
      </c>
      <c r="R143" s="8">
        <f t="shared" si="485"/>
        <v>4.0107434925976291</v>
      </c>
      <c r="U143" s="147"/>
      <c r="V143" s="36">
        <f t="shared" si="502"/>
        <v>0.5</v>
      </c>
      <c r="W143" s="9">
        <f t="shared" si="503"/>
        <v>8.3957138437793732E-2</v>
      </c>
      <c r="X143" s="9">
        <f t="shared" si="504"/>
        <v>8.7507948407450131E-2</v>
      </c>
      <c r="Y143" s="9">
        <f t="shared" si="505"/>
        <v>9.1058743432561373E-2</v>
      </c>
      <c r="Z143" s="9">
        <f t="shared" si="506"/>
        <v>9.460952409630341E-2</v>
      </c>
      <c r="AA143" s="9">
        <f t="shared" si="507"/>
        <v>9.8160290938040129E-2</v>
      </c>
      <c r="AB143" s="9">
        <f t="shared" si="508"/>
        <v>0.10171104445808066</v>
      </c>
      <c r="AC143" s="9">
        <f t="shared" si="509"/>
        <v>0.1052617851217752</v>
      </c>
      <c r="AD143" s="9">
        <f t="shared" si="510"/>
        <v>0.10881251336305731</v>
      </c>
      <c r="AE143" s="9">
        <f t="shared" si="511"/>
        <v>0.11236322958751721</v>
      </c>
      <c r="AF143" s="9">
        <f t="shared" si="512"/>
        <v>0.11591393417509943</v>
      </c>
      <c r="AG143" s="9">
        <f t="shared" si="513"/>
        <v>0.1194646274824529</v>
      </c>
      <c r="AH143" s="9">
        <f t="shared" si="514"/>
        <v>0.1230153098450133</v>
      </c>
      <c r="AI143" s="9">
        <f t="shared" si="515"/>
        <v>0.12656598157884158</v>
      </c>
      <c r="AJ143" s="9">
        <f t="shared" si="516"/>
        <v>0.13011664298225689</v>
      </c>
      <c r="AK143" s="9">
        <f t="shared" si="517"/>
        <v>0.13366729433728741</v>
      </c>
      <c r="AL143" s="9">
        <f t="shared" si="518"/>
        <v>0.13721793591097242</v>
      </c>
      <c r="AN143" s="147"/>
      <c r="AO143" s="36">
        <f t="shared" si="519"/>
        <v>0.5</v>
      </c>
      <c r="AP143" s="9"/>
      <c r="AQ143" s="8">
        <f t="shared" si="486"/>
        <v>0.38353793476610232</v>
      </c>
      <c r="AR143" s="8">
        <f t="shared" si="487"/>
        <v>0.38353632054286813</v>
      </c>
      <c r="AS143" s="8">
        <f t="shared" si="488"/>
        <v>0.38353476931094299</v>
      </c>
      <c r="AT143" s="8">
        <f t="shared" si="489"/>
        <v>0.38353327633790224</v>
      </c>
      <c r="AU143" s="8">
        <f t="shared" si="490"/>
        <v>0.38353183740541974</v>
      </c>
      <c r="AV143" s="8">
        <f t="shared" si="491"/>
        <v>0.38353044873740583</v>
      </c>
      <c r="AW143" s="8">
        <f t="shared" si="492"/>
        <v>0.38352910694024622</v>
      </c>
      <c r="AX143" s="8">
        <f t="shared" si="493"/>
        <v>0.38352780895285221</v>
      </c>
      <c r="AY143" s="8">
        <f t="shared" si="494"/>
        <v>0.38352655200456631</v>
      </c>
      <c r="AZ143" s="8">
        <f t="shared" si="495"/>
        <v>0.38352533357953433</v>
      </c>
      <c r="BA143" s="8">
        <f t="shared" si="496"/>
        <v>0.38352415138642204</v>
      </c>
      <c r="BB143" s="8">
        <f t="shared" si="497"/>
        <v>0.38352300333242351</v>
      </c>
      <c r="BC143" s="8">
        <f t="shared" si="498"/>
        <v>0.38352188750100957</v>
      </c>
      <c r="BD143" s="8">
        <f t="shared" si="499"/>
        <v>0.38352080213262596</v>
      </c>
      <c r="BE143" s="8">
        <f t="shared" si="500"/>
        <v>0.38351974560805058</v>
      </c>
    </row>
    <row r="144" spans="1:57">
      <c r="A144" s="183"/>
      <c r="B144" s="36">
        <f t="shared" si="501"/>
        <v>0.6</v>
      </c>
      <c r="C144" s="8">
        <f t="shared" si="485"/>
        <v>1.2198230263833518</v>
      </c>
      <c r="D144" s="8">
        <f t="shared" si="485"/>
        <v>1.4152097911702886</v>
      </c>
      <c r="E144" s="8">
        <f t="shared" si="485"/>
        <v>1.6105957336191294</v>
      </c>
      <c r="F144" s="8">
        <f t="shared" si="485"/>
        <v>1.8059808858197053</v>
      </c>
      <c r="G144" s="8">
        <f t="shared" si="485"/>
        <v>2.0013652774509976</v>
      </c>
      <c r="H144" s="8">
        <f t="shared" si="485"/>
        <v>2.1967489360430341</v>
      </c>
      <c r="I144" s="8">
        <f t="shared" si="485"/>
        <v>2.3921318872021762</v>
      </c>
      <c r="J144" s="8">
        <f t="shared" si="485"/>
        <v>2.5875141548059735</v>
      </c>
      <c r="K144" s="8">
        <f t="shared" si="485"/>
        <v>2.7828957611725493</v>
      </c>
      <c r="L144" s="8">
        <f t="shared" si="485"/>
        <v>2.97827672720857</v>
      </c>
      <c r="M144" s="8">
        <f t="shared" si="485"/>
        <v>3.1736570725390396</v>
      </c>
      <c r="N144" s="8">
        <f t="shared" si="485"/>
        <v>3.369036815621683</v>
      </c>
      <c r="O144" s="8">
        <f t="shared" si="485"/>
        <v>3.5644159738480807</v>
      </c>
      <c r="P144" s="8">
        <f t="shared" si="485"/>
        <v>3.75979456363347</v>
      </c>
      <c r="Q144" s="8">
        <f t="shared" si="485"/>
        <v>3.9551726004967187</v>
      </c>
      <c r="R144" s="8">
        <f t="shared" si="485"/>
        <v>4.1505500991317978</v>
      </c>
      <c r="U144" s="147"/>
      <c r="V144" s="36">
        <f t="shared" si="502"/>
        <v>0.6</v>
      </c>
      <c r="W144" s="9">
        <f t="shared" si="503"/>
        <v>8.5541023054908738E-2</v>
      </c>
      <c r="X144" s="9">
        <f t="shared" si="504"/>
        <v>8.9158820458794308E-2</v>
      </c>
      <c r="Y144" s="9">
        <f t="shared" si="505"/>
        <v>9.2776602636201133E-2</v>
      </c>
      <c r="Z144" s="9">
        <f t="shared" si="506"/>
        <v>9.6394370181305478E-2</v>
      </c>
      <c r="AA144" s="9">
        <f t="shared" si="507"/>
        <v>0.10001212364364664</v>
      </c>
      <c r="AB144" s="9">
        <f t="shared" si="508"/>
        <v>0.10362986353297332</v>
      </c>
      <c r="AC144" s="9">
        <f t="shared" si="509"/>
        <v>0.10724759032341247</v>
      </c>
      <c r="AD144" s="9">
        <f t="shared" si="510"/>
        <v>0.11086530445708664</v>
      </c>
      <c r="AE144" s="9">
        <f t="shared" si="511"/>
        <v>0.1144830063472364</v>
      </c>
      <c r="AF144" s="9">
        <f t="shared" si="512"/>
        <v>0.11810069638097387</v>
      </c>
      <c r="AG144" s="9">
        <f t="shared" si="513"/>
        <v>0.12171837492167636</v>
      </c>
      <c r="AH144" s="9">
        <f t="shared" si="514"/>
        <v>0.12533604231110873</v>
      </c>
      <c r="AI144" s="9">
        <f t="shared" si="515"/>
        <v>0.12895369887129471</v>
      </c>
      <c r="AJ144" s="9">
        <f t="shared" si="516"/>
        <v>0.13257134490617917</v>
      </c>
      <c r="AK144" s="9">
        <f t="shared" si="517"/>
        <v>0.13618898070311491</v>
      </c>
      <c r="AL144" s="9">
        <f t="shared" si="518"/>
        <v>0.13980660653416876</v>
      </c>
      <c r="AN144" s="147"/>
      <c r="AO144" s="36">
        <f t="shared" si="519"/>
        <v>0.6</v>
      </c>
      <c r="AP144" s="9"/>
      <c r="AQ144" s="8">
        <f t="shared" si="486"/>
        <v>0.39077352957387346</v>
      </c>
      <c r="AR144" s="8">
        <f t="shared" si="487"/>
        <v>0.39077188489768178</v>
      </c>
      <c r="AS144" s="8">
        <f t="shared" si="488"/>
        <v>0.39077030440115168</v>
      </c>
      <c r="AT144" s="8">
        <f t="shared" si="489"/>
        <v>0.39076878326258457</v>
      </c>
      <c r="AU144" s="8">
        <f t="shared" si="490"/>
        <v>0.39076731718407309</v>
      </c>
      <c r="AV144" s="8">
        <f t="shared" si="491"/>
        <v>0.39076590231828412</v>
      </c>
      <c r="AW144" s="8">
        <f t="shared" si="492"/>
        <v>0.39076453520759458</v>
      </c>
      <c r="AX144" s="8">
        <f t="shared" si="493"/>
        <v>0.39076321273315173</v>
      </c>
      <c r="AY144" s="8">
        <f t="shared" si="494"/>
        <v>0.39076193207204124</v>
      </c>
      <c r="AZ144" s="8">
        <f t="shared" si="495"/>
        <v>0.39076069066093932</v>
      </c>
      <c r="BA144" s="8">
        <f t="shared" si="496"/>
        <v>0.39075948616528677</v>
      </c>
      <c r="BB144" s="8">
        <f t="shared" si="497"/>
        <v>0.39075831645279546</v>
      </c>
      <c r="BC144" s="8">
        <f t="shared" si="498"/>
        <v>0.39075717957077849</v>
      </c>
      <c r="BD144" s="8">
        <f t="shared" si="499"/>
        <v>0.39075607372649745</v>
      </c>
      <c r="BE144" s="8">
        <f t="shared" si="500"/>
        <v>0.39075499727015828</v>
      </c>
    </row>
    <row r="145" spans="1:57">
      <c r="A145" s="183"/>
      <c r="B145" s="36">
        <f t="shared" si="501"/>
        <v>0.7</v>
      </c>
      <c r="C145" s="8">
        <f t="shared" si="485"/>
        <v>1.3069778146650166</v>
      </c>
      <c r="D145" s="8">
        <f t="shared" si="485"/>
        <v>1.5060506280345065</v>
      </c>
      <c r="E145" s="8">
        <f t="shared" si="485"/>
        <v>1.7051226035521665</v>
      </c>
      <c r="F145" s="8">
        <f t="shared" si="485"/>
        <v>1.9041937739132162</v>
      </c>
      <c r="G145" s="8">
        <f t="shared" si="485"/>
        <v>2.103264169356541</v>
      </c>
      <c r="H145" s="8">
        <f t="shared" si="485"/>
        <v>2.302333817931534</v>
      </c>
      <c r="I145" s="8">
        <f t="shared" si="485"/>
        <v>2.5014027457276335</v>
      </c>
      <c r="J145" s="8">
        <f t="shared" si="485"/>
        <v>2.700470977072845</v>
      </c>
      <c r="K145" s="8">
        <f t="shared" si="485"/>
        <v>2.8995385347063345</v>
      </c>
      <c r="L145" s="8">
        <f t="shared" si="485"/>
        <v>3.0986054399291785</v>
      </c>
      <c r="M145" s="8">
        <f t="shared" si="485"/>
        <v>3.2976717127366153</v>
      </c>
      <c r="N145" s="8">
        <f t="shared" si="485"/>
        <v>3.496737371934584</v>
      </c>
      <c r="O145" s="8">
        <f t="shared" si="485"/>
        <v>3.6958024352427614</v>
      </c>
      <c r="P145" s="8">
        <f t="shared" si="485"/>
        <v>3.8948669193860681</v>
      </c>
      <c r="Q145" s="8">
        <f t="shared" si="485"/>
        <v>4.0939308401761352</v>
      </c>
      <c r="R145" s="8">
        <f t="shared" si="485"/>
        <v>4.2929942125841496</v>
      </c>
      <c r="U145" s="147"/>
      <c r="V145" s="36">
        <f t="shared" si="502"/>
        <v>0.7</v>
      </c>
      <c r="W145" s="9">
        <f t="shared" si="503"/>
        <v>8.7154788281664786E-2</v>
      </c>
      <c r="X145" s="9">
        <f t="shared" si="504"/>
        <v>9.0840836864217955E-2</v>
      </c>
      <c r="Y145" s="9">
        <f t="shared" si="505"/>
        <v>9.452686993303705E-2</v>
      </c>
      <c r="Z145" s="9">
        <f t="shared" si="506"/>
        <v>9.8212888093510919E-2</v>
      </c>
      <c r="AA145" s="9">
        <f t="shared" si="507"/>
        <v>0.10189889190554346</v>
      </c>
      <c r="AB145" s="9">
        <f t="shared" si="508"/>
        <v>0.1055848818884999</v>
      </c>
      <c r="AC145" s="9">
        <f t="shared" si="509"/>
        <v>0.10927085852545737</v>
      </c>
      <c r="AD145" s="9">
        <f t="shared" si="510"/>
        <v>0.11295682226687154</v>
      </c>
      <c r="AE145" s="9">
        <f t="shared" si="511"/>
        <v>0.11664277353378516</v>
      </c>
      <c r="AF145" s="9">
        <f t="shared" si="512"/>
        <v>0.12032871272060852</v>
      </c>
      <c r="AG145" s="9">
        <f t="shared" si="513"/>
        <v>0.12401464019757569</v>
      </c>
      <c r="AH145" s="9">
        <f t="shared" si="514"/>
        <v>0.127700556312901</v>
      </c>
      <c r="AI145" s="9">
        <f t="shared" si="515"/>
        <v>0.13138646139468069</v>
      </c>
      <c r="AJ145" s="9">
        <f t="shared" si="516"/>
        <v>0.13507235575259813</v>
      </c>
      <c r="AK145" s="9">
        <f t="shared" si="517"/>
        <v>0.13875823967941647</v>
      </c>
      <c r="AL145" s="9">
        <f t="shared" si="518"/>
        <v>0.14244411345235175</v>
      </c>
      <c r="AN145" s="147"/>
      <c r="AO145" s="36">
        <f t="shared" si="519"/>
        <v>0.7</v>
      </c>
      <c r="AP145" s="9"/>
      <c r="AQ145" s="8">
        <f t="shared" si="486"/>
        <v>0.3981456267389798</v>
      </c>
      <c r="AR145" s="8">
        <f t="shared" si="487"/>
        <v>0.39814395103531997</v>
      </c>
      <c r="AS145" s="8">
        <f t="shared" si="488"/>
        <v>0.39814234072209942</v>
      </c>
      <c r="AT145" s="8">
        <f t="shared" si="489"/>
        <v>0.39814079088664966</v>
      </c>
      <c r="AU145" s="8">
        <f t="shared" si="490"/>
        <v>0.39813929714998597</v>
      </c>
      <c r="AV145" s="8">
        <f t="shared" si="491"/>
        <v>0.39813785559219905</v>
      </c>
      <c r="AW145" s="8">
        <f t="shared" si="492"/>
        <v>0.39813646269042291</v>
      </c>
      <c r="AX145" s="8">
        <f t="shared" si="493"/>
        <v>0.39813511526697898</v>
      </c>
      <c r="AY145" s="8">
        <f t="shared" si="494"/>
        <v>0.39813381044568796</v>
      </c>
      <c r="AZ145" s="8">
        <f t="shared" si="495"/>
        <v>0.39813254561487366</v>
      </c>
      <c r="BA145" s="8">
        <f t="shared" si="496"/>
        <v>0.39813131839593741</v>
      </c>
      <c r="BB145" s="8">
        <f t="shared" si="497"/>
        <v>0.39813012661635483</v>
      </c>
      <c r="BC145" s="8">
        <f t="shared" si="498"/>
        <v>0.39812896828661337</v>
      </c>
      <c r="BD145" s="8">
        <f t="shared" si="499"/>
        <v>0.39812784158013415</v>
      </c>
      <c r="BE145" s="8">
        <f t="shared" si="500"/>
        <v>0.39812674481602883</v>
      </c>
    </row>
    <row r="146" spans="1:57">
      <c r="A146" s="183"/>
      <c r="B146" s="36">
        <f t="shared" si="501"/>
        <v>0.79999999999999993</v>
      </c>
      <c r="C146" s="8">
        <f t="shared" si="485"/>
        <v>1.3957768124925978</v>
      </c>
      <c r="D146" s="8">
        <f t="shared" si="485"/>
        <v>1.598605213208782</v>
      </c>
      <c r="E146" s="8">
        <f t="shared" si="485"/>
        <v>1.8014327602667302</v>
      </c>
      <c r="F146" s="8">
        <f t="shared" si="485"/>
        <v>2.0042594869784702</v>
      </c>
      <c r="G146" s="8">
        <f t="shared" si="485"/>
        <v>2.2070854241533566</v>
      </c>
      <c r="H146" s="8">
        <f t="shared" si="485"/>
        <v>2.4099106003699458</v>
      </c>
      <c r="I146" s="8">
        <f t="shared" si="485"/>
        <v>2.6127350422098603</v>
      </c>
      <c r="J146" s="8">
        <f t="shared" si="485"/>
        <v>2.8155587744600661</v>
      </c>
      <c r="K146" s="8">
        <f t="shared" si="485"/>
        <v>3.0183818202887118</v>
      </c>
      <c r="L146" s="8">
        <f t="shared" si="485"/>
        <v>3.2212042013987277</v>
      </c>
      <c r="M146" s="8">
        <f t="shared" si="485"/>
        <v>3.4240259381625688</v>
      </c>
      <c r="N146" s="8">
        <f t="shared" si="485"/>
        <v>3.6268470497409577</v>
      </c>
      <c r="O146" s="8">
        <f t="shared" si="485"/>
        <v>3.8296675541878602</v>
      </c>
      <c r="P146" s="8">
        <f t="shared" si="485"/>
        <v>4.0324874685437155</v>
      </c>
      <c r="Q146" s="8">
        <f t="shared" si="485"/>
        <v>4.2353068089184491</v>
      </c>
      <c r="R146" s="8">
        <f t="shared" si="485"/>
        <v>4.4381255905656865</v>
      </c>
      <c r="U146" s="147"/>
      <c r="V146" s="36">
        <f t="shared" si="502"/>
        <v>0.79999999999999993</v>
      </c>
      <c r="W146" s="9">
        <f t="shared" si="503"/>
        <v>8.8798997827581161E-2</v>
      </c>
      <c r="X146" s="9">
        <f t="shared" si="504"/>
        <v>9.2554585174275505E-2</v>
      </c>
      <c r="Y146" s="9">
        <f t="shared" si="505"/>
        <v>9.6310156714563666E-2</v>
      </c>
      <c r="Z146" s="9">
        <f t="shared" si="506"/>
        <v>0.10006571306525402</v>
      </c>
      <c r="AA146" s="9">
        <f t="shared" si="507"/>
        <v>0.10382125479681559</v>
      </c>
      <c r="AB146" s="9">
        <f t="shared" si="508"/>
        <v>0.10757678243841173</v>
      </c>
      <c r="AC146" s="9">
        <f t="shared" si="509"/>
        <v>0.11133229648222676</v>
      </c>
      <c r="AD146" s="9">
        <f t="shared" si="510"/>
        <v>0.11508779738722108</v>
      </c>
      <c r="AE146" s="9">
        <f t="shared" si="511"/>
        <v>0.11884328558237733</v>
      </c>
      <c r="AF146" s="9">
        <f t="shared" si="512"/>
        <v>0.12259876146954918</v>
      </c>
      <c r="AG146" s="9">
        <f t="shared" si="513"/>
        <v>0.12635422542595354</v>
      </c>
      <c r="AH146" s="9">
        <f t="shared" si="514"/>
        <v>0.13010967780637372</v>
      </c>
      <c r="AI146" s="9">
        <f t="shared" si="515"/>
        <v>0.13386511894509878</v>
      </c>
      <c r="AJ146" s="9">
        <f t="shared" si="516"/>
        <v>0.13762054915764743</v>
      </c>
      <c r="AK146" s="9">
        <f t="shared" si="517"/>
        <v>0.14137596874231395</v>
      </c>
      <c r="AL146" s="9">
        <f t="shared" si="518"/>
        <v>0.14513137798153686</v>
      </c>
      <c r="AN146" s="147"/>
      <c r="AO146" s="36">
        <f t="shared" si="519"/>
        <v>0.79999999999999993</v>
      </c>
      <c r="AP146" s="9"/>
      <c r="AQ146" s="8">
        <f t="shared" si="486"/>
        <v>0.40565680143236849</v>
      </c>
      <c r="AR146" s="8">
        <f t="shared" si="487"/>
        <v>0.40565509411589629</v>
      </c>
      <c r="AS146" s="8">
        <f t="shared" si="488"/>
        <v>0.40565345342348014</v>
      </c>
      <c r="AT146" s="8">
        <f t="shared" si="489"/>
        <v>0.40565187434977279</v>
      </c>
      <c r="AU146" s="8">
        <f t="shared" si="490"/>
        <v>0.40565035243317826</v>
      </c>
      <c r="AV146" s="8">
        <f t="shared" si="491"/>
        <v>0.4056488836798291</v>
      </c>
      <c r="AW146" s="8">
        <f t="shared" si="492"/>
        <v>0.40564746450041156</v>
      </c>
      <c r="AX146" s="8">
        <f t="shared" si="493"/>
        <v>0.40564609165729149</v>
      </c>
      <c r="AY146" s="8">
        <f t="shared" si="494"/>
        <v>0.40564476222003165</v>
      </c>
      <c r="AZ146" s="8">
        <f t="shared" si="495"/>
        <v>0.40564347352768237</v>
      </c>
      <c r="BA146" s="8">
        <f t="shared" si="496"/>
        <v>0.40564222315677778</v>
      </c>
      <c r="BB146" s="8">
        <f t="shared" si="497"/>
        <v>0.40564100889380494</v>
      </c>
      <c r="BC146" s="8">
        <f t="shared" si="498"/>
        <v>0.40563982871171067</v>
      </c>
      <c r="BD146" s="8">
        <f t="shared" si="499"/>
        <v>0.40563868074946718</v>
      </c>
      <c r="BE146" s="8">
        <f t="shared" si="500"/>
        <v>0.40563756329447465</v>
      </c>
    </row>
    <row r="147" spans="1:57">
      <c r="A147" s="183"/>
      <c r="B147" s="36">
        <f t="shared" si="501"/>
        <v>0.89999999999999991</v>
      </c>
      <c r="C147" s="8">
        <f t="shared" si="485"/>
        <v>1.4862510385293737</v>
      </c>
      <c r="D147" s="8">
        <f t="shared" si="485"/>
        <v>1.6929058772326786</v>
      </c>
      <c r="E147" s="8">
        <f t="shared" si="485"/>
        <v>1.8995598461731475</v>
      </c>
      <c r="F147" s="8">
        <f t="shared" si="485"/>
        <v>2.1062129792912527</v>
      </c>
      <c r="G147" s="8">
        <f t="shared" si="485"/>
        <v>2.3128653079775794</v>
      </c>
      <c r="H147" s="8">
        <f t="shared" si="485"/>
        <v>2.5195168613498282</v>
      </c>
      <c r="I147" s="8">
        <f t="shared" si="485"/>
        <v>2.7261676664910972</v>
      </c>
      <c r="J147" s="8">
        <f t="shared" si="485"/>
        <v>2.932817748655967</v>
      </c>
      <c r="K147" s="8">
        <f t="shared" si="485"/>
        <v>3.1394671314496621</v>
      </c>
      <c r="L147" s="8">
        <f t="shared" si="485"/>
        <v>3.3461158369845481</v>
      </c>
      <c r="M147" s="8">
        <f t="shared" si="485"/>
        <v>3.5527638860174142</v>
      </c>
      <c r="N147" s="8">
        <f t="shared" si="485"/>
        <v>3.7594112980704568</v>
      </c>
      <c r="O147" s="8">
        <f t="shared" si="485"/>
        <v>3.9660580915382355</v>
      </c>
      <c r="P147" s="8">
        <f t="shared" si="485"/>
        <v>4.1727042837826689</v>
      </c>
      <c r="Q147" s="8">
        <f t="shared" si="485"/>
        <v>4.3793498912175979</v>
      </c>
      <c r="R147" s="8">
        <f t="shared" si="485"/>
        <v>4.585994929384416</v>
      </c>
      <c r="U147" s="147"/>
      <c r="V147" s="36">
        <f t="shared" si="502"/>
        <v>0.89999999999999991</v>
      </c>
      <c r="W147" s="9">
        <f t="shared" si="503"/>
        <v>9.0474226036775907E-2</v>
      </c>
      <c r="X147" s="9">
        <f t="shared" si="504"/>
        <v>9.4300664023896585E-2</v>
      </c>
      <c r="Y147" s="9">
        <f t="shared" si="505"/>
        <v>9.8127085906417388E-2</v>
      </c>
      <c r="Z147" s="9">
        <f t="shared" si="506"/>
        <v>0.1019534923127825</v>
      </c>
      <c r="AA147" s="9">
        <f t="shared" si="507"/>
        <v>0.10577988382422276</v>
      </c>
      <c r="AB147" s="9">
        <f t="shared" si="508"/>
        <v>0.10960626097988246</v>
      </c>
      <c r="AC147" s="9">
        <f t="shared" si="509"/>
        <v>0.1134326242812369</v>
      </c>
      <c r="AD147" s="9">
        <f t="shared" si="510"/>
        <v>0.11725897419590092</v>
      </c>
      <c r="AE147" s="9">
        <f t="shared" si="511"/>
        <v>0.12108531116095023</v>
      </c>
      <c r="AF147" s="9">
        <f t="shared" si="512"/>
        <v>0.12491163558582041</v>
      </c>
      <c r="AG147" s="9">
        <f t="shared" si="513"/>
        <v>0.12873794785484538</v>
      </c>
      <c r="AH147" s="9">
        <f t="shared" si="514"/>
        <v>0.13256424832949909</v>
      </c>
      <c r="AI147" s="9">
        <f t="shared" si="515"/>
        <v>0.13639053735037532</v>
      </c>
      <c r="AJ147" s="9">
        <f t="shared" si="516"/>
        <v>0.14021681523895335</v>
      </c>
      <c r="AK147" s="9">
        <f t="shared" si="517"/>
        <v>0.14404308229914875</v>
      </c>
      <c r="AL147" s="9">
        <f t="shared" si="518"/>
        <v>0.14786933881872955</v>
      </c>
      <c r="AN147" s="147"/>
      <c r="AO147" s="36">
        <f t="shared" si="519"/>
        <v>0.89999999999999991</v>
      </c>
      <c r="AP147" s="8"/>
      <c r="AQ147" s="8">
        <f t="shared" si="486"/>
        <v>0.41330967740660984</v>
      </c>
      <c r="AR147" s="8">
        <f t="shared" si="487"/>
        <v>0.41330793788093789</v>
      </c>
      <c r="AS147" s="8">
        <f t="shared" si="488"/>
        <v>0.41330626623621036</v>
      </c>
      <c r="AT147" s="8">
        <f t="shared" si="489"/>
        <v>0.41330465737265332</v>
      </c>
      <c r="AU147" s="8">
        <f t="shared" si="490"/>
        <v>0.41330310674449766</v>
      </c>
      <c r="AV147" s="8">
        <f t="shared" si="491"/>
        <v>0.41330161028253798</v>
      </c>
      <c r="AW147" s="8">
        <f t="shared" si="492"/>
        <v>0.41330016432973959</v>
      </c>
      <c r="AX147" s="8">
        <f t="shared" si="493"/>
        <v>0.41329876558739009</v>
      </c>
      <c r="AY147" s="8">
        <f t="shared" si="494"/>
        <v>0.41329741106977202</v>
      </c>
      <c r="AZ147" s="8">
        <f t="shared" si="495"/>
        <v>0.41329609806573231</v>
      </c>
      <c r="BA147" s="8">
        <f t="shared" si="496"/>
        <v>0.4132948241060852</v>
      </c>
      <c r="BB147" s="8">
        <f t="shared" si="497"/>
        <v>0.4132935869355574</v>
      </c>
      <c r="BC147" s="8">
        <f t="shared" si="498"/>
        <v>0.41329238448886674</v>
      </c>
      <c r="BD147" s="8">
        <f t="shared" si="499"/>
        <v>0.41329121486985798</v>
      </c>
      <c r="BE147" s="8">
        <f t="shared" si="500"/>
        <v>0.41329007633363624</v>
      </c>
    </row>
    <row r="148" spans="1:57">
      <c r="A148" s="183"/>
      <c r="B148" s="36">
        <f t="shared" si="501"/>
        <v>0.99999999999999989</v>
      </c>
      <c r="C148" s="8">
        <f t="shared" si="485"/>
        <v>1.5784320966179737</v>
      </c>
      <c r="D148" s="8">
        <f t="shared" si="485"/>
        <v>1.7889855605741745</v>
      </c>
      <c r="E148" s="8">
        <f t="shared" si="485"/>
        <v>1.9995381383591193</v>
      </c>
      <c r="F148" s="8">
        <f t="shared" si="485"/>
        <v>2.2100898645535811</v>
      </c>
      <c r="G148" s="8">
        <f t="shared" si="485"/>
        <v>2.4206407711403406</v>
      </c>
      <c r="H148" s="8">
        <f t="shared" si="485"/>
        <v>2.6311908877864152</v>
      </c>
      <c r="I148" s="8">
        <f t="shared" si="485"/>
        <v>2.8417402420858382</v>
      </c>
      <c r="J148" s="8">
        <f t="shared" si="485"/>
        <v>3.0522888597696252</v>
      </c>
      <c r="K148" s="8">
        <f t="shared" si="485"/>
        <v>3.2628367648883247</v>
      </c>
      <c r="L148" s="8">
        <f t="shared" si="485"/>
        <v>3.4733839799714588</v>
      </c>
      <c r="M148" s="8">
        <f t="shared" si="485"/>
        <v>3.6839305261674031</v>
      </c>
      <c r="N148" s="8">
        <f t="shared" si="485"/>
        <v>3.8944764233666449</v>
      </c>
      <c r="O148" s="8">
        <f t="shared" si="485"/>
        <v>4.105021690310771</v>
      </c>
      <c r="P148" s="8">
        <f t="shared" si="485"/>
        <v>4.3155663446892341</v>
      </c>
      <c r="Q148" s="8">
        <f t="shared" si="485"/>
        <v>4.526110403225533</v>
      </c>
      <c r="R148" s="8">
        <f t="shared" si="485"/>
        <v>4.7366538817542487</v>
      </c>
      <c r="U148" s="147"/>
      <c r="V148" s="36">
        <f t="shared" si="502"/>
        <v>0.99999999999999989</v>
      </c>
      <c r="W148" s="9">
        <f t="shared" si="503"/>
        <v>9.2181058088599999E-2</v>
      </c>
      <c r="X148" s="9">
        <f t="shared" si="504"/>
        <v>9.6079683341495858E-2</v>
      </c>
      <c r="Y148" s="9">
        <f t="shared" si="505"/>
        <v>9.9978292185971762E-2</v>
      </c>
      <c r="Z148" s="9">
        <f t="shared" si="506"/>
        <v>0.10387688526232841</v>
      </c>
      <c r="AA148" s="9">
        <f t="shared" si="507"/>
        <v>0.10777546316276121</v>
      </c>
      <c r="AB148" s="9">
        <f t="shared" si="508"/>
        <v>0.11167402643658697</v>
      </c>
      <c r="AC148" s="9">
        <f t="shared" si="509"/>
        <v>0.11557257559474099</v>
      </c>
      <c r="AD148" s="9">
        <f t="shared" si="510"/>
        <v>0.11947111111365816</v>
      </c>
      <c r="AE148" s="9">
        <f t="shared" si="511"/>
        <v>0.1233696334386627</v>
      </c>
      <c r="AF148" s="9">
        <f t="shared" si="512"/>
        <v>0.12726814298691069</v>
      </c>
      <c r="AG148" s="9">
        <f t="shared" si="513"/>
        <v>0.13116664014998891</v>
      </c>
      <c r="AH148" s="9">
        <f t="shared" si="514"/>
        <v>0.13506512529618808</v>
      </c>
      <c r="AI148" s="9">
        <f t="shared" si="515"/>
        <v>0.1389635987725355</v>
      </c>
      <c r="AJ148" s="9">
        <f t="shared" si="516"/>
        <v>0.14286206090656517</v>
      </c>
      <c r="AK148" s="9">
        <f t="shared" si="517"/>
        <v>0.14676051200793516</v>
      </c>
      <c r="AL148" s="9">
        <f t="shared" si="518"/>
        <v>0.15065895236983273</v>
      </c>
      <c r="AN148" s="147"/>
      <c r="AO148" s="36">
        <f t="shared" si="519"/>
        <v>0.99999999999999989</v>
      </c>
      <c r="AP148" s="9"/>
      <c r="AQ148" s="8">
        <f t="shared" si="486"/>
        <v>0.42110692791240156</v>
      </c>
      <c r="AR148" s="8">
        <f t="shared" si="487"/>
        <v>0.4211051555698897</v>
      </c>
      <c r="AS148" s="8">
        <f t="shared" si="488"/>
        <v>0.42110345238892366</v>
      </c>
      <c r="AT148" s="8">
        <f t="shared" si="489"/>
        <v>0.42110181317351891</v>
      </c>
      <c r="AU148" s="8">
        <f t="shared" si="490"/>
        <v>0.42110023329214918</v>
      </c>
      <c r="AV148" s="8">
        <f t="shared" si="491"/>
        <v>0.42109870859884602</v>
      </c>
      <c r="AW148" s="8">
        <f t="shared" si="492"/>
        <v>0.42109723536757393</v>
      </c>
      <c r="AX148" s="8">
        <f t="shared" si="493"/>
        <v>0.42109581023739917</v>
      </c>
      <c r="AY148" s="8">
        <f t="shared" si="494"/>
        <v>0.42109443016626802</v>
      </c>
      <c r="AZ148" s="8">
        <f t="shared" si="495"/>
        <v>0.42109309239188875</v>
      </c>
      <c r="BA148" s="8">
        <f t="shared" si="496"/>
        <v>0.42109179439848354</v>
      </c>
      <c r="BB148" s="8">
        <f t="shared" si="497"/>
        <v>0.42109053388825224</v>
      </c>
      <c r="BC148" s="8">
        <f t="shared" si="498"/>
        <v>0.42108930875692607</v>
      </c>
      <c r="BD148" s="8">
        <f t="shared" si="499"/>
        <v>0.42108811707259797</v>
      </c>
      <c r="BE148" s="8">
        <f t="shared" si="500"/>
        <v>0.42108695705743138</v>
      </c>
    </row>
    <row r="149" spans="1:57">
      <c r="A149" s="183"/>
      <c r="B149" s="36">
        <f t="shared" si="501"/>
        <v>1.0999999999999999</v>
      </c>
      <c r="C149" s="8">
        <f t="shared" si="485"/>
        <v>1.6723521868200133</v>
      </c>
      <c r="D149" s="8">
        <f t="shared" si="485"/>
        <v>1.8868778251362006</v>
      </c>
      <c r="E149" s="8">
        <f t="shared" si="485"/>
        <v>2.101402560563161</v>
      </c>
      <c r="F149" s="8">
        <f t="shared" si="485"/>
        <v>2.3159264283340453</v>
      </c>
      <c r="G149" s="8">
        <f t="shared" si="485"/>
        <v>2.5304494610350057</v>
      </c>
      <c r="H149" s="8">
        <f t="shared" si="485"/>
        <v>2.7449716888927376</v>
      </c>
      <c r="I149" s="8">
        <f t="shared" si="485"/>
        <v>2.9594931400218467</v>
      </c>
      <c r="J149" s="8">
        <f t="shared" si="485"/>
        <v>3.1740138406387732</v>
      </c>
      <c r="K149" s="8">
        <f t="shared" si="485"/>
        <v>3.3885338152477922</v>
      </c>
      <c r="L149" s="8">
        <f t="shared" si="485"/>
        <v>3.6030530868034503</v>
      </c>
      <c r="M149" s="8">
        <f t="shared" si="485"/>
        <v>3.8175716768530981</v>
      </c>
      <c r="N149" s="8">
        <f t="shared" si="485"/>
        <v>4.0320896056624669</v>
      </c>
      <c r="O149" s="8">
        <f t="shared" si="485"/>
        <v>4.246606892326704</v>
      </c>
      <c r="P149" s="8">
        <f t="shared" si="485"/>
        <v>4.4611235548689852</v>
      </c>
      <c r="Q149" s="8">
        <f t="shared" si="485"/>
        <v>4.6756396103283047</v>
      </c>
      <c r="R149" s="8">
        <f t="shared" si="485"/>
        <v>4.8901550748379696</v>
      </c>
      <c r="U149" s="147"/>
      <c r="V149" s="36">
        <f t="shared" si="502"/>
        <v>1.0999999999999999</v>
      </c>
      <c r="W149" s="9">
        <f t="shared" si="503"/>
        <v>9.3920090202039619E-2</v>
      </c>
      <c r="X149" s="9">
        <f t="shared" si="504"/>
        <v>9.7892264562026154E-2</v>
      </c>
      <c r="Y149" s="9">
        <f t="shared" si="505"/>
        <v>0.10186442220404168</v>
      </c>
      <c r="Z149" s="9">
        <f t="shared" si="506"/>
        <v>0.10583656378046413</v>
      </c>
      <c r="AA149" s="9">
        <f t="shared" si="507"/>
        <v>0.10980868989466508</v>
      </c>
      <c r="AB149" s="9">
        <f t="shared" si="508"/>
        <v>0.11378080110632238</v>
      </c>
      <c r="AC149" s="9">
        <f t="shared" si="509"/>
        <v>0.11775289793600852</v>
      </c>
      <c r="AD149" s="9">
        <f t="shared" si="510"/>
        <v>0.12172498086914807</v>
      </c>
      <c r="AE149" s="9">
        <f t="shared" si="511"/>
        <v>0.12569705035946743</v>
      </c>
      <c r="AF149" s="9">
        <f t="shared" si="512"/>
        <v>0.12966910683199151</v>
      </c>
      <c r="AG149" s="9">
        <f t="shared" si="513"/>
        <v>0.13364115068569493</v>
      </c>
      <c r="AH149" s="9">
        <f t="shared" si="514"/>
        <v>0.13761318229582198</v>
      </c>
      <c r="AI149" s="9">
        <f t="shared" si="515"/>
        <v>0.14158520201593294</v>
      </c>
      <c r="AJ149" s="9">
        <f t="shared" si="516"/>
        <v>0.1455572101797511</v>
      </c>
      <c r="AK149" s="9">
        <f t="shared" si="517"/>
        <v>0.14952920710277162</v>
      </c>
      <c r="AL149" s="9">
        <f t="shared" si="518"/>
        <v>0.1535011930837209</v>
      </c>
      <c r="AN149" s="147"/>
      <c r="AO149" s="36">
        <f t="shared" si="519"/>
        <v>1.0999999999999999</v>
      </c>
      <c r="AP149" s="9"/>
      <c r="AQ149" s="8">
        <f t="shared" si="486"/>
        <v>0.42905127663237463</v>
      </c>
      <c r="AR149" s="8">
        <f t="shared" si="487"/>
        <v>0.42904947085392076</v>
      </c>
      <c r="AS149" s="8">
        <f t="shared" si="488"/>
        <v>0.42904773554176856</v>
      </c>
      <c r="AT149" s="8">
        <f t="shared" si="489"/>
        <v>0.42904606540192081</v>
      </c>
      <c r="AU149" s="8">
        <f t="shared" si="490"/>
        <v>0.42904445571546379</v>
      </c>
      <c r="AV149" s="8">
        <f t="shared" si="491"/>
        <v>0.42904290225821828</v>
      </c>
      <c r="AW149" s="8">
        <f t="shared" si="492"/>
        <v>0.42904140123385304</v>
      </c>
      <c r="AX149" s="8">
        <f t="shared" si="493"/>
        <v>0.4290399492180379</v>
      </c>
      <c r="AY149" s="8">
        <f t="shared" si="494"/>
        <v>0.42903854311131617</v>
      </c>
      <c r="AZ149" s="8">
        <f t="shared" si="495"/>
        <v>0.42903718009929559</v>
      </c>
      <c r="BA149" s="8">
        <f t="shared" si="496"/>
        <v>0.42903585761873764</v>
      </c>
      <c r="BB149" s="8">
        <f t="shared" si="497"/>
        <v>0.42903457332847417</v>
      </c>
      <c r="BC149" s="8">
        <f t="shared" si="498"/>
        <v>0.42903332508456238</v>
      </c>
      <c r="BD149" s="8">
        <f t="shared" si="499"/>
        <v>0.42903211091863902</v>
      </c>
      <c r="BE149" s="8">
        <f t="shared" si="500"/>
        <v>0.42903092901932993</v>
      </c>
    </row>
    <row r="150" spans="1:57">
      <c r="A150" s="183"/>
      <c r="B150" s="36">
        <f t="shared" si="501"/>
        <v>1.2</v>
      </c>
      <c r="C150" s="8">
        <f t="shared" si="485"/>
        <v>1.7680441166640062</v>
      </c>
      <c r="D150" s="8">
        <f t="shared" si="485"/>
        <v>1.9866168659802603</v>
      </c>
      <c r="E150" s="8">
        <f t="shared" si="485"/>
        <v>2.2051886953739239</v>
      </c>
      <c r="F150" s="8">
        <f t="shared" si="485"/>
        <v>2.4237596407428388</v>
      </c>
      <c r="G150" s="8">
        <f t="shared" si="485"/>
        <v>2.6423297352879027</v>
      </c>
      <c r="H150" s="8">
        <f t="shared" si="485"/>
        <v>2.8608990098060549</v>
      </c>
      <c r="I150" s="8">
        <f t="shared" si="485"/>
        <v>3.0794674929422898</v>
      </c>
      <c r="J150" s="8">
        <f t="shared" si="485"/>
        <v>3.2980352114076346</v>
      </c>
      <c r="K150" s="8">
        <f t="shared" si="485"/>
        <v>3.5166021901686428</v>
      </c>
      <c r="L150" s="8">
        <f t="shared" si="485"/>
        <v>3.7351684526129136</v>
      </c>
      <c r="M150" s="8">
        <f t="shared" si="485"/>
        <v>3.953734020694291</v>
      </c>
      <c r="N150" s="8">
        <f t="shared" si="485"/>
        <v>4.1722989150608303</v>
      </c>
      <c r="O150" s="8">
        <f t="shared" si="485"/>
        <v>4.3908631551679189</v>
      </c>
      <c r="P150" s="8">
        <f t="shared" si="485"/>
        <v>4.6094267593787421</v>
      </c>
      <c r="Q150" s="8">
        <f t="shared" si="485"/>
        <v>4.8279897450537437</v>
      </c>
      <c r="R150" s="8">
        <f t="shared" si="485"/>
        <v>5.0465521286305917</v>
      </c>
      <c r="U150" s="147"/>
      <c r="V150" s="36">
        <f t="shared" si="502"/>
        <v>1.2</v>
      </c>
      <c r="W150" s="9">
        <f t="shared" si="503"/>
        <v>9.5691929843992884E-2</v>
      </c>
      <c r="X150" s="9">
        <f t="shared" si="504"/>
        <v>9.9739040844059712E-2</v>
      </c>
      <c r="Y150" s="9">
        <f t="shared" si="505"/>
        <v>0.10378613481076293</v>
      </c>
      <c r="Z150" s="9">
        <f t="shared" si="506"/>
        <v>0.10783321240879351</v>
      </c>
      <c r="AA150" s="9">
        <f t="shared" si="507"/>
        <v>0.11188027425289704</v>
      </c>
      <c r="AB150" s="9">
        <f t="shared" si="508"/>
        <v>0.11592732091331737</v>
      </c>
      <c r="AC150" s="9">
        <f t="shared" si="509"/>
        <v>0.11997435292044312</v>
      </c>
      <c r="AD150" s="9">
        <f t="shared" si="510"/>
        <v>0.12402137076886133</v>
      </c>
      <c r="AE150" s="9">
        <f t="shared" si="511"/>
        <v>0.12806837492085066</v>
      </c>
      <c r="AF150" s="9">
        <f t="shared" si="512"/>
        <v>0.13211536580946337</v>
      </c>
      <c r="AG150" s="9">
        <f t="shared" si="513"/>
        <v>0.13616234384119297</v>
      </c>
      <c r="AH150" s="9">
        <f t="shared" si="514"/>
        <v>0.1402093093983634</v>
      </c>
      <c r="AI150" s="9">
        <f t="shared" si="515"/>
        <v>0.14425626284121496</v>
      </c>
      <c r="AJ150" s="9">
        <f t="shared" si="516"/>
        <v>0.14830320450975698</v>
      </c>
      <c r="AK150" s="9">
        <f t="shared" si="517"/>
        <v>0.15235013472543901</v>
      </c>
      <c r="AL150" s="9">
        <f t="shared" si="518"/>
        <v>0.15639705379262203</v>
      </c>
      <c r="AN150" s="147"/>
      <c r="AO150" s="36">
        <f t="shared" si="519"/>
        <v>1.2</v>
      </c>
      <c r="AP150" s="9"/>
      <c r="AQ150" s="8">
        <f t="shared" si="486"/>
        <v>0.43714549863250829</v>
      </c>
      <c r="AR150" s="8">
        <f t="shared" si="487"/>
        <v>0.43714365878732719</v>
      </c>
      <c r="AS150" s="8">
        <f t="shared" si="488"/>
        <v>0.43714189073782972</v>
      </c>
      <c r="AT150" s="8">
        <f t="shared" si="489"/>
        <v>0.43714018909012786</v>
      </c>
      <c r="AU150" s="8">
        <f t="shared" si="490"/>
        <v>0.43713854903630445</v>
      </c>
      <c r="AV150" s="8">
        <f t="shared" si="491"/>
        <v>0.43713696627246978</v>
      </c>
      <c r="AW150" s="8">
        <f t="shared" si="492"/>
        <v>0.43713543693068946</v>
      </c>
      <c r="AX150" s="8">
        <f t="shared" si="493"/>
        <v>0.43713395752201656</v>
      </c>
      <c r="AY150" s="8">
        <f t="shared" si="494"/>
        <v>0.4371325248885416</v>
      </c>
      <c r="AZ150" s="8">
        <f t="shared" si="495"/>
        <v>0.43713113616275479</v>
      </c>
      <c r="BA150" s="8">
        <f t="shared" si="496"/>
        <v>0.43712978873307851</v>
      </c>
      <c r="BB150" s="8">
        <f t="shared" si="497"/>
        <v>0.43712848021417727</v>
      </c>
      <c r="BC150" s="8">
        <f t="shared" si="498"/>
        <v>0.43712720842164643</v>
      </c>
      <c r="BD150" s="8">
        <f t="shared" si="499"/>
        <v>0.43712597135000308</v>
      </c>
      <c r="BE150" s="8">
        <f t="shared" si="500"/>
        <v>0.43712476715369597</v>
      </c>
    </row>
    <row r="151" spans="1:57">
      <c r="A151" s="183"/>
      <c r="B151" s="36">
        <f t="shared" si="501"/>
        <v>1.3</v>
      </c>
      <c r="C151" s="8">
        <f t="shared" si="485"/>
        <v>1.865541312605465</v>
      </c>
      <c r="D151" s="8">
        <f t="shared" si="485"/>
        <v>2.0882375232712138</v>
      </c>
      <c r="E151" s="8">
        <f t="shared" si="485"/>
        <v>2.3109327966596696</v>
      </c>
      <c r="F151" s="8">
        <f t="shared" si="485"/>
        <v>2.5336271693458992</v>
      </c>
      <c r="G151" s="8">
        <f t="shared" si="485"/>
        <v>2.7563206751571498</v>
      </c>
      <c r="H151" s="8">
        <f t="shared" si="485"/>
        <v>2.979013345471357</v>
      </c>
      <c r="I151" s="8">
        <f t="shared" si="485"/>
        <v>3.2017052094739138</v>
      </c>
      <c r="J151" s="8">
        <f t="shared" si="485"/>
        <v>3.4243962943797617</v>
      </c>
      <c r="K151" s="8">
        <f t="shared" si="485"/>
        <v>3.6470866256264602</v>
      </c>
      <c r="L151" s="8">
        <f t="shared" si="485"/>
        <v>3.8697762270428187</v>
      </c>
      <c r="M151" s="8">
        <f t="shared" si="485"/>
        <v>4.0924651209968577</v>
      </c>
      <c r="N151" s="8">
        <f t="shared" si="485"/>
        <v>4.3151533285261596</v>
      </c>
      <c r="O151" s="8">
        <f t="shared" si="485"/>
        <v>4.5378408694531469</v>
      </c>
      <c r="P151" s="8">
        <f t="shared" si="485"/>
        <v>4.7605277624874338</v>
      </c>
      <c r="Q151" s="8">
        <f t="shared" si="485"/>
        <v>4.9832140253169772</v>
      </c>
      <c r="R151" s="8">
        <f t="shared" si="485"/>
        <v>5.2058996746895474</v>
      </c>
      <c r="U151" s="147"/>
      <c r="V151" s="36">
        <f t="shared" si="502"/>
        <v>1.3</v>
      </c>
      <c r="W151" s="9">
        <f t="shared" si="503"/>
        <v>9.7497195941458781E-2</v>
      </c>
      <c r="X151" s="9">
        <f t="shared" si="504"/>
        <v>0.10162065729095349</v>
      </c>
      <c r="Y151" s="9">
        <f t="shared" si="505"/>
        <v>0.10574410128574563</v>
      </c>
      <c r="Z151" s="9">
        <f t="shared" si="506"/>
        <v>0.10986752860306037</v>
      </c>
      <c r="AA151" s="9">
        <f t="shared" si="507"/>
        <v>0.11399093986924713</v>
      </c>
      <c r="AB151" s="9">
        <f t="shared" si="508"/>
        <v>0.11811433566530205</v>
      </c>
      <c r="AC151" s="9">
        <f t="shared" si="509"/>
        <v>0.12223771653162396</v>
      </c>
      <c r="AD151" s="9">
        <f t="shared" si="510"/>
        <v>0.12636108297212711</v>
      </c>
      <c r="AE151" s="9">
        <f t="shared" si="511"/>
        <v>0.1304844354578174</v>
      </c>
      <c r="AF151" s="9">
        <f t="shared" si="512"/>
        <v>0.13460777442990501</v>
      </c>
      <c r="AG151" s="9">
        <f t="shared" si="513"/>
        <v>0.13873110030256663</v>
      </c>
      <c r="AH151" s="9">
        <f t="shared" si="514"/>
        <v>0.14285441346532934</v>
      </c>
      <c r="AI151" s="9">
        <f t="shared" si="515"/>
        <v>0.14697771428522799</v>
      </c>
      <c r="AJ151" s="9">
        <f t="shared" si="516"/>
        <v>0.15110100310869168</v>
      </c>
      <c r="AK151" s="9">
        <f t="shared" si="517"/>
        <v>0.15522428026323354</v>
      </c>
      <c r="AL151" s="9">
        <f t="shared" si="518"/>
        <v>0.15934754605895574</v>
      </c>
      <c r="AN151" s="147"/>
      <c r="AO151" s="36">
        <f t="shared" si="519"/>
        <v>1.3</v>
      </c>
      <c r="AP151" s="9"/>
      <c r="AQ151" s="8">
        <f t="shared" si="486"/>
        <v>0.4453924213314977</v>
      </c>
      <c r="AR151" s="8">
        <f t="shared" si="487"/>
        <v>0.44539054677691148</v>
      </c>
      <c r="AS151" s="8">
        <f t="shared" si="488"/>
        <v>0.4453887453724592</v>
      </c>
      <c r="AT151" s="8">
        <f t="shared" si="489"/>
        <v>0.44538701162250138</v>
      </c>
      <c r="AU151" s="8">
        <f t="shared" si="490"/>
        <v>0.44538534062841428</v>
      </c>
      <c r="AV151" s="8">
        <f t="shared" si="491"/>
        <v>0.44538372800511361</v>
      </c>
      <c r="AW151" s="8">
        <f t="shared" si="492"/>
        <v>0.44538216981169576</v>
      </c>
      <c r="AX151" s="8">
        <f t="shared" si="493"/>
        <v>0.44538066249339714</v>
      </c>
      <c r="AY151" s="8">
        <f t="shared" si="494"/>
        <v>0.44537920283271681</v>
      </c>
      <c r="AZ151" s="8">
        <f t="shared" si="495"/>
        <v>0.44537778790807803</v>
      </c>
      <c r="BA151" s="8">
        <f t="shared" si="496"/>
        <v>0.44537641505860392</v>
      </c>
      <c r="BB151" s="8">
        <f t="shared" si="497"/>
        <v>0.44537508185397456</v>
      </c>
      <c r="BC151" s="8">
        <f t="shared" si="498"/>
        <v>0.44537378606857381</v>
      </c>
      <c r="BD151" s="8">
        <f t="shared" si="499"/>
        <v>0.4453725256590868</v>
      </c>
      <c r="BE151" s="8">
        <f t="shared" si="500"/>
        <v>0.44537129874514036</v>
      </c>
    </row>
    <row r="152" spans="1:57">
      <c r="A152" s="184"/>
      <c r="B152" s="36">
        <f t="shared" si="501"/>
        <v>1.4000000000000001</v>
      </c>
      <c r="C152" s="8">
        <f t="shared" si="485"/>
        <v>1.9648778317032005</v>
      </c>
      <c r="D152" s="8">
        <f t="shared" si="485"/>
        <v>2.191775294447408</v>
      </c>
      <c r="E152" s="8">
        <f t="shared" si="485"/>
        <v>2.4186718022322151</v>
      </c>
      <c r="F152" s="8">
        <f t="shared" si="485"/>
        <v>2.6455673923226928</v>
      </c>
      <c r="G152" s="8">
        <f t="shared" si="485"/>
        <v>2.8724620991842524</v>
      </c>
      <c r="H152" s="8">
        <f t="shared" si="485"/>
        <v>3.0993559547867848</v>
      </c>
      <c r="I152" s="8">
        <f t="shared" si="485"/>
        <v>3.3262489888662805</v>
      </c>
      <c r="J152" s="8">
        <f t="shared" si="485"/>
        <v>3.5531412291511</v>
      </c>
      <c r="K152" s="8">
        <f t="shared" si="485"/>
        <v>3.7800327015586896</v>
      </c>
      <c r="L152" s="8">
        <f t="shared" si="485"/>
        <v>4.0069234303674044</v>
      </c>
      <c r="M152" s="8">
        <f t="shared" si="485"/>
        <v>4.2338134383672417</v>
      </c>
      <c r="N152" s="8">
        <f t="shared" si="485"/>
        <v>4.4607027469926663</v>
      </c>
      <c r="O152" s="8">
        <f t="shared" si="485"/>
        <v>4.6875913764400625</v>
      </c>
      <c r="P152" s="8">
        <f t="shared" si="485"/>
        <v>4.9144793457720057</v>
      </c>
      <c r="Q152" s="8">
        <f t="shared" si="485"/>
        <v>5.1413666730101442</v>
      </c>
      <c r="R152" s="8">
        <f t="shared" si="485"/>
        <v>5.3682533752182007</v>
      </c>
      <c r="U152" s="148"/>
      <c r="V152" s="36">
        <f t="shared" si="502"/>
        <v>1.4000000000000001</v>
      </c>
      <c r="W152" s="9">
        <f t="shared" si="503"/>
        <v>9.9336519097735554E-2</v>
      </c>
      <c r="X152" s="9">
        <f t="shared" si="504"/>
        <v>0.10353777117619423</v>
      </c>
      <c r="Y152" s="9">
        <f t="shared" si="505"/>
        <v>0.10773900557254557</v>
      </c>
      <c r="Z152" s="9">
        <f t="shared" si="506"/>
        <v>0.11194022297679362</v>
      </c>
      <c r="AA152" s="9">
        <f t="shared" si="507"/>
        <v>0.11614142402710259</v>
      </c>
      <c r="AB152" s="9">
        <f t="shared" si="508"/>
        <v>0.12034260931542784</v>
      </c>
      <c r="AC152" s="9">
        <f t="shared" si="509"/>
        <v>0.12454377939236672</v>
      </c>
      <c r="AD152" s="9">
        <f t="shared" si="510"/>
        <v>0.1287449347713383</v>
      </c>
      <c r="AE152" s="9">
        <f t="shared" si="511"/>
        <v>0.1329460759322294</v>
      </c>
      <c r="AF152" s="9">
        <f t="shared" si="512"/>
        <v>0.13714720332458574</v>
      </c>
      <c r="AG152" s="9">
        <f t="shared" si="513"/>
        <v>0.141348317370384</v>
      </c>
      <c r="AH152" s="9">
        <f t="shared" si="514"/>
        <v>0.14554941846650671</v>
      </c>
      <c r="AI152" s="9">
        <f t="shared" si="515"/>
        <v>0.14975050698691561</v>
      </c>
      <c r="AJ152" s="9">
        <f t="shared" si="516"/>
        <v>0.15395158328457192</v>
      </c>
      <c r="AK152" s="9">
        <f t="shared" si="517"/>
        <v>0.15815264769316695</v>
      </c>
      <c r="AL152" s="9">
        <f t="shared" si="518"/>
        <v>0.16235370052865328</v>
      </c>
      <c r="AN152" s="148"/>
      <c r="AO152" s="36">
        <f t="shared" si="519"/>
        <v>1.4000000000000001</v>
      </c>
      <c r="AP152" s="9"/>
      <c r="AQ152" s="8">
        <f t="shared" si="486"/>
        <v>0.45379492548841505</v>
      </c>
      <c r="AR152" s="8">
        <f t="shared" si="487"/>
        <v>0.45379301556961416</v>
      </c>
      <c r="AS152" s="8">
        <f t="shared" si="488"/>
        <v>0.45379118018095532</v>
      </c>
      <c r="AT152" s="8">
        <f t="shared" si="489"/>
        <v>0.45378941372311932</v>
      </c>
      <c r="AU152" s="8">
        <f t="shared" si="490"/>
        <v>0.45378771120506478</v>
      </c>
      <c r="AV152" s="8">
        <f t="shared" si="491"/>
        <v>0.45378606815899136</v>
      </c>
      <c r="AW152" s="8">
        <f t="shared" si="492"/>
        <v>0.45378448056963894</v>
      </c>
      <c r="AX152" s="8">
        <f t="shared" si="493"/>
        <v>0.45378294481517933</v>
      </c>
      <c r="AY152" s="8">
        <f t="shared" si="494"/>
        <v>0.4537814576174295</v>
      </c>
      <c r="AZ152" s="8">
        <f t="shared" si="495"/>
        <v>0.45378001599967455</v>
      </c>
      <c r="BA152" s="8">
        <f t="shared" si="496"/>
        <v>0.45377861725084934</v>
      </c>
      <c r="BB152" s="8">
        <f t="shared" si="497"/>
        <v>0.45377725889479237</v>
      </c>
      <c r="BC152" s="8">
        <f t="shared" si="498"/>
        <v>0.45377593866388644</v>
      </c>
      <c r="BD152" s="8">
        <f t="shared" si="499"/>
        <v>0.45377465447627685</v>
      </c>
      <c r="BE152" s="8">
        <f t="shared" si="500"/>
        <v>0.45377340441611302</v>
      </c>
    </row>
    <row r="153" spans="1:57">
      <c r="A153" s="188"/>
      <c r="B153" s="189"/>
      <c r="C153" s="185" t="s">
        <v>105</v>
      </c>
      <c r="D153" s="186"/>
      <c r="E153" s="186"/>
      <c r="F153" s="186"/>
      <c r="G153" s="186"/>
      <c r="H153" s="186"/>
      <c r="I153" s="186"/>
      <c r="J153" s="186"/>
      <c r="K153" s="186"/>
      <c r="L153" s="186"/>
      <c r="M153" s="186"/>
      <c r="N153" s="186"/>
      <c r="O153" s="186"/>
      <c r="P153" s="186"/>
      <c r="Q153" s="186"/>
      <c r="R153" s="187"/>
      <c r="U153" s="138"/>
      <c r="V153" s="138"/>
      <c r="W153" s="161" t="s">
        <v>90</v>
      </c>
      <c r="X153" s="161"/>
      <c r="Y153" s="161"/>
      <c r="Z153" s="161"/>
      <c r="AA153" s="161"/>
      <c r="AB153" s="161"/>
      <c r="AC153" s="161"/>
      <c r="AD153" s="161"/>
      <c r="AE153" s="161"/>
      <c r="AF153" s="161"/>
      <c r="AG153" s="161"/>
      <c r="AH153" s="161"/>
      <c r="AI153" s="161"/>
      <c r="AJ153" s="161"/>
      <c r="AK153" s="161"/>
      <c r="AL153" s="161"/>
      <c r="AN153" s="138"/>
      <c r="AO153" s="138"/>
      <c r="AP153" s="161" t="s">
        <v>91</v>
      </c>
      <c r="AQ153" s="161"/>
      <c r="AR153" s="161"/>
      <c r="AS153" s="161"/>
      <c r="AT153" s="161"/>
      <c r="AU153" s="161"/>
      <c r="AV153" s="161"/>
      <c r="AW153" s="161"/>
      <c r="AX153" s="161"/>
      <c r="AY153" s="161"/>
      <c r="AZ153" s="161"/>
      <c r="BA153" s="161"/>
      <c r="BB153" s="161"/>
      <c r="BC153" s="161"/>
      <c r="BD153" s="161"/>
      <c r="BE153" s="161"/>
    </row>
    <row r="154" spans="1:57" ht="14.25" customHeight="1"/>
    <row r="156" spans="1:57">
      <c r="A156" s="149"/>
      <c r="B156" s="150"/>
      <c r="C156" s="139" t="s">
        <v>63</v>
      </c>
      <c r="D156" s="140"/>
      <c r="E156" s="140"/>
      <c r="F156" s="141"/>
      <c r="G156" s="155">
        <v>3.8</v>
      </c>
      <c r="H156" s="156"/>
      <c r="I156" s="156"/>
      <c r="J156" s="156"/>
      <c r="K156" s="156"/>
      <c r="L156" s="156"/>
      <c r="M156" s="156"/>
      <c r="N156" s="156"/>
      <c r="O156" s="156"/>
      <c r="P156" s="156"/>
      <c r="Q156" s="156"/>
      <c r="R156" s="157"/>
      <c r="U156" s="138"/>
      <c r="V156" s="138"/>
      <c r="W156" s="139" t="s">
        <v>63</v>
      </c>
      <c r="X156" s="140"/>
      <c r="Y156" s="140"/>
      <c r="Z156" s="141"/>
      <c r="AA156" s="155">
        <v>3.8</v>
      </c>
      <c r="AB156" s="156"/>
      <c r="AC156" s="156"/>
      <c r="AD156" s="156"/>
      <c r="AE156" s="156"/>
      <c r="AF156" s="156"/>
      <c r="AG156" s="156"/>
      <c r="AH156" s="156"/>
      <c r="AI156" s="156"/>
      <c r="AJ156" s="156"/>
      <c r="AK156" s="156"/>
      <c r="AL156" s="157"/>
      <c r="AN156" s="138"/>
      <c r="AO156" s="138"/>
      <c r="AP156" s="139" t="s">
        <v>63</v>
      </c>
      <c r="AQ156" s="140"/>
      <c r="AR156" s="140"/>
      <c r="AS156" s="141"/>
      <c r="AT156" s="155">
        <v>3.8</v>
      </c>
      <c r="AU156" s="156"/>
      <c r="AV156" s="156"/>
      <c r="AW156" s="156"/>
      <c r="AX156" s="156"/>
      <c r="AY156" s="156"/>
      <c r="AZ156" s="156"/>
      <c r="BA156" s="156"/>
      <c r="BB156" s="156"/>
      <c r="BC156" s="156"/>
      <c r="BD156" s="156"/>
      <c r="BE156" s="157"/>
    </row>
    <row r="157" spans="1:57">
      <c r="A157" s="151"/>
      <c r="B157" s="152"/>
      <c r="C157" s="158" t="s">
        <v>60</v>
      </c>
      <c r="D157" s="159"/>
      <c r="E157" s="159"/>
      <c r="F157" s="159"/>
      <c r="G157" s="159"/>
      <c r="H157" s="159"/>
      <c r="I157" s="159"/>
      <c r="J157" s="159"/>
      <c r="K157" s="159"/>
      <c r="L157" s="159"/>
      <c r="M157" s="159"/>
      <c r="N157" s="159"/>
      <c r="O157" s="159"/>
      <c r="P157" s="159"/>
      <c r="Q157" s="159"/>
      <c r="R157" s="160"/>
      <c r="U157" s="138"/>
      <c r="V157" s="138"/>
      <c r="W157" s="158" t="s">
        <v>60</v>
      </c>
      <c r="X157" s="159"/>
      <c r="Y157" s="159"/>
      <c r="Z157" s="159"/>
      <c r="AA157" s="159"/>
      <c r="AB157" s="159"/>
      <c r="AC157" s="159"/>
      <c r="AD157" s="159"/>
      <c r="AE157" s="159"/>
      <c r="AF157" s="159"/>
      <c r="AG157" s="159"/>
      <c r="AH157" s="159"/>
      <c r="AI157" s="159"/>
      <c r="AJ157" s="159"/>
      <c r="AK157" s="159"/>
      <c r="AL157" s="160"/>
      <c r="AN157" s="138"/>
      <c r="AO157" s="138"/>
      <c r="AP157" s="158" t="s">
        <v>60</v>
      </c>
      <c r="AQ157" s="159"/>
      <c r="AR157" s="159"/>
      <c r="AS157" s="159"/>
      <c r="AT157" s="159"/>
      <c r="AU157" s="159"/>
      <c r="AV157" s="159"/>
      <c r="AW157" s="159"/>
      <c r="AX157" s="159"/>
      <c r="AY157" s="159"/>
      <c r="AZ157" s="159"/>
      <c r="BA157" s="159"/>
      <c r="BB157" s="159"/>
      <c r="BC157" s="159"/>
      <c r="BD157" s="159"/>
      <c r="BE157" s="160"/>
    </row>
    <row r="158" spans="1:57">
      <c r="A158" s="153"/>
      <c r="B158" s="154"/>
      <c r="C158" s="37">
        <v>-50</v>
      </c>
      <c r="D158" s="37">
        <f>C158+50</f>
        <v>0</v>
      </c>
      <c r="E158" s="37">
        <f t="shared" ref="E158" si="520">D158+50</f>
        <v>50</v>
      </c>
      <c r="F158" s="37">
        <f t="shared" ref="F158" si="521">E158+50</f>
        <v>100</v>
      </c>
      <c r="G158" s="37">
        <f t="shared" ref="G158" si="522">F158+50</f>
        <v>150</v>
      </c>
      <c r="H158" s="37">
        <f t="shared" ref="H158" si="523">G158+50</f>
        <v>200</v>
      </c>
      <c r="I158" s="37">
        <f t="shared" ref="I158" si="524">H158+50</f>
        <v>250</v>
      </c>
      <c r="J158" s="37">
        <f t="shared" ref="J158" si="525">I158+50</f>
        <v>300</v>
      </c>
      <c r="K158" s="37">
        <f t="shared" ref="K158" si="526">J158+50</f>
        <v>350</v>
      </c>
      <c r="L158" s="37">
        <f t="shared" ref="L158" si="527">K158+50</f>
        <v>400</v>
      </c>
      <c r="M158" s="37">
        <f t="shared" ref="M158" si="528">L158+50</f>
        <v>450</v>
      </c>
      <c r="N158" s="37">
        <f t="shared" ref="N158" si="529">M158+50</f>
        <v>500</v>
      </c>
      <c r="O158" s="37">
        <f t="shared" ref="O158" si="530">N158+50</f>
        <v>550</v>
      </c>
      <c r="P158" s="37">
        <f t="shared" ref="P158" si="531">O158+50</f>
        <v>600</v>
      </c>
      <c r="Q158" s="37">
        <f t="shared" ref="Q158" si="532">P158+50</f>
        <v>650</v>
      </c>
      <c r="R158" s="37">
        <f t="shared" ref="R158" si="533">Q158+50</f>
        <v>700</v>
      </c>
      <c r="U158" s="138"/>
      <c r="V158" s="138"/>
      <c r="W158" s="37">
        <v>-50</v>
      </c>
      <c r="X158" s="37">
        <f>W158+50</f>
        <v>0</v>
      </c>
      <c r="Y158" s="37">
        <f t="shared" ref="Y158" si="534">X158+50</f>
        <v>50</v>
      </c>
      <c r="Z158" s="37">
        <f t="shared" ref="Z158" si="535">Y158+50</f>
        <v>100</v>
      </c>
      <c r="AA158" s="37">
        <f t="shared" ref="AA158" si="536">Z158+50</f>
        <v>150</v>
      </c>
      <c r="AB158" s="37">
        <f t="shared" ref="AB158" si="537">AA158+50</f>
        <v>200</v>
      </c>
      <c r="AC158" s="37">
        <f t="shared" ref="AC158" si="538">AB158+50</f>
        <v>250</v>
      </c>
      <c r="AD158" s="37">
        <f t="shared" ref="AD158" si="539">AC158+50</f>
        <v>300</v>
      </c>
      <c r="AE158" s="37">
        <f t="shared" ref="AE158" si="540">AD158+50</f>
        <v>350</v>
      </c>
      <c r="AF158" s="37">
        <f t="shared" ref="AF158" si="541">AE158+50</f>
        <v>400</v>
      </c>
      <c r="AG158" s="37">
        <f t="shared" ref="AG158" si="542">AF158+50</f>
        <v>450</v>
      </c>
      <c r="AH158" s="37">
        <f t="shared" ref="AH158" si="543">AG158+50</f>
        <v>500</v>
      </c>
      <c r="AI158" s="37">
        <f t="shared" ref="AI158" si="544">AH158+50</f>
        <v>550</v>
      </c>
      <c r="AJ158" s="37">
        <f t="shared" ref="AJ158" si="545">AI158+50</f>
        <v>600</v>
      </c>
      <c r="AK158" s="37">
        <f t="shared" ref="AK158" si="546">AJ158+50</f>
        <v>650</v>
      </c>
      <c r="AL158" s="37">
        <f t="shared" ref="AL158" si="547">AK158+50</f>
        <v>700</v>
      </c>
      <c r="AN158" s="138"/>
      <c r="AO158" s="138"/>
      <c r="AP158" s="37">
        <v>-50</v>
      </c>
      <c r="AQ158" s="37">
        <f>AP158+50</f>
        <v>0</v>
      </c>
      <c r="AR158" s="37">
        <f t="shared" ref="AR158" si="548">AQ158+50</f>
        <v>50</v>
      </c>
      <c r="AS158" s="37">
        <f t="shared" ref="AS158" si="549">AR158+50</f>
        <v>100</v>
      </c>
      <c r="AT158" s="37">
        <f t="shared" ref="AT158" si="550">AS158+50</f>
        <v>150</v>
      </c>
      <c r="AU158" s="37">
        <f t="shared" ref="AU158" si="551">AT158+50</f>
        <v>200</v>
      </c>
      <c r="AV158" s="37">
        <f t="shared" ref="AV158" si="552">AU158+50</f>
        <v>250</v>
      </c>
      <c r="AW158" s="37">
        <f t="shared" ref="AW158" si="553">AV158+50</f>
        <v>300</v>
      </c>
      <c r="AX158" s="37">
        <f t="shared" ref="AX158" si="554">AW158+50</f>
        <v>350</v>
      </c>
      <c r="AY158" s="37">
        <f t="shared" ref="AY158" si="555">AX158+50</f>
        <v>400</v>
      </c>
      <c r="AZ158" s="37">
        <f t="shared" ref="AZ158" si="556">AY158+50</f>
        <v>450</v>
      </c>
      <c r="BA158" s="37">
        <f t="shared" ref="BA158" si="557">AZ158+50</f>
        <v>500</v>
      </c>
      <c r="BB158" s="37">
        <f t="shared" ref="BB158" si="558">BA158+50</f>
        <v>550</v>
      </c>
      <c r="BC158" s="37">
        <f t="shared" ref="BC158" si="559">BB158+50</f>
        <v>600</v>
      </c>
      <c r="BD158" s="37">
        <f t="shared" ref="BD158" si="560">BC158+50</f>
        <v>650</v>
      </c>
      <c r="BE158" s="37">
        <f t="shared" ref="BE158" si="561">BD158+50</f>
        <v>700</v>
      </c>
    </row>
    <row r="159" spans="1:57" ht="15" customHeight="1">
      <c r="A159" s="182" t="s">
        <v>69</v>
      </c>
      <c r="B159" s="36">
        <v>0</v>
      </c>
      <c r="C159" s="8">
        <f t="shared" ref="C159:R173" si="562">(POWER(2.718,((LN(((C$158*$B$3) +$B$4)/278)*5.35)+$B159)/5.35)-1)*$G$156</f>
        <v>0.81561042474335066</v>
      </c>
      <c r="D159" s="8">
        <f t="shared" si="562"/>
        <v>1.0108190254315597</v>
      </c>
      <c r="E159" s="8">
        <f t="shared" si="562"/>
        <v>1.2060268045315246</v>
      </c>
      <c r="F159" s="8">
        <f t="shared" si="562"/>
        <v>1.4012337941038153</v>
      </c>
      <c r="G159" s="8">
        <f t="shared" si="562"/>
        <v>1.5964400238003504</v>
      </c>
      <c r="H159" s="8">
        <f t="shared" si="562"/>
        <v>1.7916455211260534</v>
      </c>
      <c r="I159" s="8">
        <f t="shared" si="562"/>
        <v>1.9868503116639393</v>
      </c>
      <c r="J159" s="8">
        <f t="shared" si="562"/>
        <v>2.1820544192697797</v>
      </c>
      <c r="K159" s="8">
        <f t="shared" si="562"/>
        <v>2.377257866241353</v>
      </c>
      <c r="L159" s="8">
        <f t="shared" si="562"/>
        <v>2.5724606734662565</v>
      </c>
      <c r="M159" s="8">
        <f t="shared" si="562"/>
        <v>2.7676628605516016</v>
      </c>
      <c r="N159" s="8">
        <f t="shared" si="562"/>
        <v>2.9628644459382834</v>
      </c>
      <c r="O159" s="8">
        <f t="shared" si="562"/>
        <v>3.1580654470020217</v>
      </c>
      <c r="P159" s="8">
        <f t="shared" si="562"/>
        <v>3.353265880143089</v>
      </c>
      <c r="Q159" s="8">
        <f t="shared" si="562"/>
        <v>3.5484657608661956</v>
      </c>
      <c r="R159" s="8">
        <f t="shared" si="562"/>
        <v>3.7436651038519204</v>
      </c>
      <c r="U159" s="146" t="s">
        <v>75</v>
      </c>
      <c r="V159" s="36">
        <v>0</v>
      </c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N159" s="146" t="s">
        <v>75</v>
      </c>
      <c r="AO159" s="36">
        <v>0</v>
      </c>
      <c r="AP159" s="42"/>
      <c r="AQ159" s="8">
        <f t="shared" ref="AQ159:AQ173" si="563">(D159-C159)*2</f>
        <v>0.390417201376418</v>
      </c>
      <c r="AR159" s="8">
        <f t="shared" ref="AR159:AR173" si="564">(E159-D159)*2</f>
        <v>0.39041555819992979</v>
      </c>
      <c r="AS159" s="8">
        <f t="shared" ref="AS159:AS173" si="565">(F159-E159)*2</f>
        <v>0.39041397914458154</v>
      </c>
      <c r="AT159" s="8">
        <f t="shared" ref="AT159:AT173" si="566">(G159-F159)*2</f>
        <v>0.39041245939307023</v>
      </c>
      <c r="AU159" s="8">
        <f t="shared" ref="AU159:AU173" si="567">(H159-G159)*2</f>
        <v>0.39041099465140583</v>
      </c>
      <c r="AV159" s="8">
        <f t="shared" ref="AV159:AV173" si="568">(I159-H159)*2</f>
        <v>0.39040958107577195</v>
      </c>
      <c r="AW159" s="8">
        <f t="shared" ref="AW159:AW173" si="569">(J159-I159)*2</f>
        <v>0.39040821521168079</v>
      </c>
      <c r="AX159" s="8">
        <f t="shared" ref="AX159:AX173" si="570">(K159-J159)*2</f>
        <v>0.39040689394314665</v>
      </c>
      <c r="AY159" s="8">
        <f t="shared" ref="AY159:AY173" si="571">(L159-K159)*2</f>
        <v>0.39040561444980693</v>
      </c>
      <c r="AZ159" s="8">
        <f t="shared" ref="AZ159:AZ173" si="572">(M159-L159)*2</f>
        <v>0.39040437417069018</v>
      </c>
      <c r="BA159" s="8">
        <f t="shared" ref="BA159:BA173" si="573">(N159-M159)*2</f>
        <v>0.39040317077336351</v>
      </c>
      <c r="BB159" s="8">
        <f t="shared" ref="BB159:BB173" si="574">(O159-N159)*2</f>
        <v>0.39040200212747678</v>
      </c>
      <c r="BC159" s="8">
        <f t="shared" ref="BC159:BC173" si="575">(P159-O159)*2</f>
        <v>0.39040086628213455</v>
      </c>
      <c r="BD159" s="8">
        <f t="shared" ref="BD159:BD173" si="576">(Q159-P159)*2</f>
        <v>0.39039976144621313</v>
      </c>
      <c r="BE159" s="8">
        <f t="shared" ref="BE159:BE173" si="577">(R159-Q159)*2</f>
        <v>0.39039868597144967</v>
      </c>
    </row>
    <row r="160" spans="1:57">
      <c r="A160" s="183"/>
      <c r="B160" s="36">
        <f t="shared" ref="B160:B173" si="578">B159+0.1</f>
        <v>0.1</v>
      </c>
      <c r="C160" s="8">
        <f t="shared" si="562"/>
        <v>0.90268574062922124</v>
      </c>
      <c r="D160" s="8">
        <f t="shared" si="562"/>
        <v>1.1015770287638071</v>
      </c>
      <c r="E160" s="8">
        <f t="shared" si="562"/>
        <v>1.3004674798105615</v>
      </c>
      <c r="F160" s="8">
        <f t="shared" si="562"/>
        <v>1.4993571264348888</v>
      </c>
      <c r="G160" s="8">
        <f t="shared" si="562"/>
        <v>1.6982459988481042</v>
      </c>
      <c r="H160" s="8">
        <f t="shared" si="562"/>
        <v>1.897134125074023</v>
      </c>
      <c r="I160" s="8">
        <f t="shared" si="562"/>
        <v>2.096021531178291</v>
      </c>
      <c r="J160" s="8">
        <f t="shared" si="562"/>
        <v>2.2949082414667328</v>
      </c>
      <c r="K160" s="8">
        <f t="shared" si="562"/>
        <v>2.4937942786577798</v>
      </c>
      <c r="L160" s="8">
        <f t="shared" si="562"/>
        <v>2.6926796640330841</v>
      </c>
      <c r="M160" s="8">
        <f t="shared" si="562"/>
        <v>2.8915644175696498</v>
      </c>
      <c r="N160" s="8">
        <f t="shared" si="562"/>
        <v>3.0904485580562704</v>
      </c>
      <c r="O160" s="8">
        <f t="shared" si="562"/>
        <v>3.2893321031964651</v>
      </c>
      <c r="P160" s="8">
        <f t="shared" si="562"/>
        <v>3.4882150696999012</v>
      </c>
      <c r="Q160" s="8">
        <f t="shared" si="562"/>
        <v>3.6870974733637945</v>
      </c>
      <c r="R160" s="8">
        <f t="shared" si="562"/>
        <v>3.8859793291456755</v>
      </c>
      <c r="U160" s="147"/>
      <c r="V160" s="36">
        <f t="shared" ref="V160:V173" si="579">V159+0.1</f>
        <v>0.1</v>
      </c>
      <c r="W160" s="9">
        <f t="shared" ref="W160:W173" si="580">C160-C159</f>
        <v>8.7075315885870586E-2</v>
      </c>
      <c r="X160" s="9">
        <f t="shared" ref="X160:X173" si="581">D160-D159</f>
        <v>9.0758003332247483E-2</v>
      </c>
      <c r="Y160" s="9">
        <f t="shared" ref="Y160:Y173" si="582">E160-E159</f>
        <v>9.444067527903699E-2</v>
      </c>
      <c r="Z160" s="9">
        <f t="shared" ref="Z160:Z173" si="583">F160-F159</f>
        <v>9.8123332331073509E-2</v>
      </c>
      <c r="AA160" s="9">
        <f t="shared" ref="AA160:AA173" si="584">G160-G159</f>
        <v>0.10180597504775379</v>
      </c>
      <c r="AB160" s="9">
        <f t="shared" ref="AB160:AB173" si="585">H160-H159</f>
        <v>0.10548860394796966</v>
      </c>
      <c r="AC160" s="9">
        <f t="shared" ref="AC160:AC173" si="586">I160-I159</f>
        <v>0.10917121951435171</v>
      </c>
      <c r="AD160" s="9">
        <f t="shared" ref="AD160:AD173" si="587">J160-J159</f>
        <v>0.11285382219695306</v>
      </c>
      <c r="AE160" s="9">
        <f t="shared" ref="AE160:AE173" si="588">K160-K159</f>
        <v>0.11653641241642676</v>
      </c>
      <c r="AF160" s="9">
        <f t="shared" ref="AF160:AF173" si="589">L160-L159</f>
        <v>0.12021899056682761</v>
      </c>
      <c r="AG160" s="9">
        <f t="shared" ref="AG160:AG173" si="590">M160-M159</f>
        <v>0.12390155701804817</v>
      </c>
      <c r="AH160" s="9">
        <f t="shared" ref="AH160:AH173" si="591">N160-N159</f>
        <v>0.12758411211798704</v>
      </c>
      <c r="AI160" s="9">
        <f t="shared" ref="AI160:AI173" si="592">O160-O159</f>
        <v>0.13126665619444333</v>
      </c>
      <c r="AJ160" s="9">
        <f t="shared" ref="AJ160:AJ173" si="593">P160-P159</f>
        <v>0.13494918955681223</v>
      </c>
      <c r="AK160" s="9">
        <f t="shared" ref="AK160:AK173" si="594">Q160-Q159</f>
        <v>0.13863171249759887</v>
      </c>
      <c r="AL160" s="9">
        <f t="shared" ref="AL160:AL173" si="595">R160-R159</f>
        <v>0.14231422529375504</v>
      </c>
      <c r="AN160" s="147"/>
      <c r="AO160" s="36">
        <f t="shared" ref="AO160:AO173" si="596">AO159+0.1</f>
        <v>0.1</v>
      </c>
      <c r="AP160" s="9"/>
      <c r="AQ160" s="8">
        <f t="shared" si="563"/>
        <v>0.39778257626917179</v>
      </c>
      <c r="AR160" s="8">
        <f t="shared" si="564"/>
        <v>0.3977809020935088</v>
      </c>
      <c r="AS160" s="8">
        <f t="shared" si="565"/>
        <v>0.39777929324865458</v>
      </c>
      <c r="AT160" s="8">
        <f t="shared" si="566"/>
        <v>0.3977777448264308</v>
      </c>
      <c r="AU160" s="8">
        <f t="shared" si="567"/>
        <v>0.39777625245183756</v>
      </c>
      <c r="AV160" s="8">
        <f t="shared" si="568"/>
        <v>0.39777481220853605</v>
      </c>
      <c r="AW160" s="8">
        <f t="shared" si="569"/>
        <v>0.39777342057688347</v>
      </c>
      <c r="AX160" s="8">
        <f t="shared" si="570"/>
        <v>0.39777207438209405</v>
      </c>
      <c r="AY160" s="8">
        <f t="shared" si="571"/>
        <v>0.39777077075060863</v>
      </c>
      <c r="AZ160" s="8">
        <f t="shared" si="572"/>
        <v>0.3977695070731313</v>
      </c>
      <c r="BA160" s="8">
        <f t="shared" si="573"/>
        <v>0.39776828097324124</v>
      </c>
      <c r="BB160" s="8">
        <f t="shared" si="574"/>
        <v>0.39776709028038937</v>
      </c>
      <c r="BC160" s="8">
        <f t="shared" si="575"/>
        <v>0.39776593300687235</v>
      </c>
      <c r="BD160" s="8">
        <f t="shared" si="576"/>
        <v>0.39776480732778641</v>
      </c>
      <c r="BE160" s="8">
        <f t="shared" si="577"/>
        <v>0.397763711563762</v>
      </c>
    </row>
    <row r="161" spans="1:57">
      <c r="A161" s="183"/>
      <c r="B161" s="36">
        <f t="shared" si="578"/>
        <v>0.2</v>
      </c>
      <c r="C161" s="8">
        <f t="shared" si="562"/>
        <v>0.9914037667828357</v>
      </c>
      <c r="D161" s="8">
        <f t="shared" si="562"/>
        <v>1.1940472177187755</v>
      </c>
      <c r="E161" s="8">
        <f t="shared" si="562"/>
        <v>1.3966898157748913</v>
      </c>
      <c r="F161" s="8">
        <f t="shared" si="562"/>
        <v>1.5993315942328341</v>
      </c>
      <c r="G161" s="8">
        <f t="shared" si="562"/>
        <v>1.8019725838738652</v>
      </c>
      <c r="H161" s="8">
        <f t="shared" si="562"/>
        <v>2.004612813250481</v>
      </c>
      <c r="I161" s="8">
        <f t="shared" si="562"/>
        <v>2.2072523089200664</v>
      </c>
      <c r="J161" s="8">
        <f t="shared" si="562"/>
        <v>2.4098910956469859</v>
      </c>
      <c r="K161" s="8">
        <f t="shared" si="562"/>
        <v>2.6125291965782607</v>
      </c>
      <c r="L161" s="8">
        <f t="shared" si="562"/>
        <v>2.8151666333970313</v>
      </c>
      <c r="M161" s="8">
        <f t="shared" si="562"/>
        <v>3.017803426457176</v>
      </c>
      <c r="N161" s="8">
        <f t="shared" si="562"/>
        <v>3.2204395949019462</v>
      </c>
      <c r="O161" s="8">
        <f t="shared" si="562"/>
        <v>3.4230751567688444</v>
      </c>
      <c r="P161" s="8">
        <f t="shared" si="562"/>
        <v>3.6257101290827727</v>
      </c>
      <c r="Q161" s="8">
        <f t="shared" si="562"/>
        <v>3.8283445279389667</v>
      </c>
      <c r="R161" s="8">
        <f t="shared" si="562"/>
        <v>4.0309783685771423</v>
      </c>
      <c r="U161" s="147"/>
      <c r="V161" s="36">
        <f t="shared" si="579"/>
        <v>0.2</v>
      </c>
      <c r="W161" s="9">
        <f t="shared" si="580"/>
        <v>8.871802615361446E-2</v>
      </c>
      <c r="X161" s="9">
        <f t="shared" si="581"/>
        <v>9.2470188954968391E-2</v>
      </c>
      <c r="Y161" s="9">
        <f t="shared" si="582"/>
        <v>9.6222335964329719E-2</v>
      </c>
      <c r="Z161" s="9">
        <f t="shared" si="583"/>
        <v>9.9974467797945277E-2</v>
      </c>
      <c r="AA161" s="9">
        <f t="shared" si="584"/>
        <v>0.10372658502576093</v>
      </c>
      <c r="AB161" s="9">
        <f t="shared" si="585"/>
        <v>0.107478688176458</v>
      </c>
      <c r="AC161" s="9">
        <f t="shared" si="586"/>
        <v>0.11123077774177537</v>
      </c>
      <c r="AD161" s="9">
        <f t="shared" si="587"/>
        <v>0.11498285418025311</v>
      </c>
      <c r="AE161" s="9">
        <f t="shared" si="588"/>
        <v>0.11873491792048085</v>
      </c>
      <c r="AF161" s="9">
        <f t="shared" si="589"/>
        <v>0.12248696936394721</v>
      </c>
      <c r="AG161" s="9">
        <f t="shared" si="590"/>
        <v>0.12623900888752626</v>
      </c>
      <c r="AH161" s="9">
        <f t="shared" si="591"/>
        <v>0.12999103684567581</v>
      </c>
      <c r="AI161" s="9">
        <f t="shared" si="592"/>
        <v>0.13374305357237937</v>
      </c>
      <c r="AJ161" s="9">
        <f t="shared" si="593"/>
        <v>0.13749505938287143</v>
      </c>
      <c r="AK161" s="9">
        <f t="shared" si="594"/>
        <v>0.14124705457517228</v>
      </c>
      <c r="AL161" s="9">
        <f t="shared" si="595"/>
        <v>0.14499903943146686</v>
      </c>
      <c r="AN161" s="147"/>
      <c r="AO161" s="36">
        <f t="shared" si="596"/>
        <v>0.2</v>
      </c>
      <c r="AP161" s="9"/>
      <c r="AQ161" s="8">
        <f t="shared" si="563"/>
        <v>0.40528690187187966</v>
      </c>
      <c r="AR161" s="8">
        <f t="shared" si="564"/>
        <v>0.40528519611223146</v>
      </c>
      <c r="AS161" s="8">
        <f t="shared" si="565"/>
        <v>0.40528355691588569</v>
      </c>
      <c r="AT161" s="8">
        <f t="shared" si="566"/>
        <v>0.40528197928206211</v>
      </c>
      <c r="AU161" s="8">
        <f t="shared" si="567"/>
        <v>0.40528045875323171</v>
      </c>
      <c r="AV161" s="8">
        <f t="shared" si="568"/>
        <v>0.40527899133917078</v>
      </c>
      <c r="AW161" s="8">
        <f t="shared" si="569"/>
        <v>0.40527757345383897</v>
      </c>
      <c r="AX161" s="8">
        <f t="shared" si="570"/>
        <v>0.40527620186254953</v>
      </c>
      <c r="AY161" s="8">
        <f t="shared" si="571"/>
        <v>0.40527487363754133</v>
      </c>
      <c r="AZ161" s="8">
        <f t="shared" si="572"/>
        <v>0.40527358612028941</v>
      </c>
      <c r="BA161" s="8">
        <f t="shared" si="573"/>
        <v>0.40527233688954034</v>
      </c>
      <c r="BB161" s="8">
        <f t="shared" si="574"/>
        <v>0.40527112373379648</v>
      </c>
      <c r="BC161" s="8">
        <f t="shared" si="575"/>
        <v>0.40526994462785648</v>
      </c>
      <c r="BD161" s="8">
        <f t="shared" si="576"/>
        <v>0.40526879771238811</v>
      </c>
      <c r="BE161" s="8">
        <f t="shared" si="577"/>
        <v>0.40526768127635115</v>
      </c>
    </row>
    <row r="162" spans="1:57">
      <c r="A162" s="183"/>
      <c r="B162" s="36">
        <f t="shared" si="578"/>
        <v>0.30000000000000004</v>
      </c>
      <c r="C162" s="8">
        <f t="shared" si="562"/>
        <v>1.081795493582995</v>
      </c>
      <c r="D162" s="8">
        <f t="shared" si="562"/>
        <v>1.288261893355314</v>
      </c>
      <c r="E162" s="8">
        <f t="shared" si="562"/>
        <v>1.4947274241578934</v>
      </c>
      <c r="F162" s="8">
        <f t="shared" si="562"/>
        <v>1.7011921199002558</v>
      </c>
      <c r="G162" s="8">
        <f t="shared" si="562"/>
        <v>1.907656011944364</v>
      </c>
      <c r="H162" s="8">
        <f t="shared" si="562"/>
        <v>2.1141191293813679</v>
      </c>
      <c r="I162" s="8">
        <f t="shared" si="562"/>
        <v>2.3205814992696685</v>
      </c>
      <c r="J162" s="8">
        <f t="shared" si="562"/>
        <v>2.5270431468408177</v>
      </c>
      <c r="K162" s="8">
        <f t="shared" si="562"/>
        <v>2.7335040956785193</v>
      </c>
      <c r="L162" s="8">
        <f t="shared" si="562"/>
        <v>2.9399643678749694</v>
      </c>
      <c r="M162" s="8">
        <f t="shared" si="562"/>
        <v>3.1464239841680328</v>
      </c>
      <c r="N162" s="8">
        <f t="shared" si="562"/>
        <v>3.3528829640621058</v>
      </c>
      <c r="O162" s="8">
        <f t="shared" si="562"/>
        <v>3.5593413259349767</v>
      </c>
      <c r="P162" s="8">
        <f t="shared" si="562"/>
        <v>3.7657990871327263</v>
      </c>
      <c r="Q162" s="8">
        <f t="shared" si="562"/>
        <v>3.9722562640542356</v>
      </c>
      <c r="R162" s="8">
        <f t="shared" si="562"/>
        <v>4.1787128722267202</v>
      </c>
      <c r="U162" s="147"/>
      <c r="V162" s="36">
        <f t="shared" si="579"/>
        <v>0.30000000000000004</v>
      </c>
      <c r="W162" s="9">
        <f t="shared" si="580"/>
        <v>9.0391726800159278E-2</v>
      </c>
      <c r="X162" s="9">
        <f t="shared" si="581"/>
        <v>9.4214675636538514E-2</v>
      </c>
      <c r="Y162" s="9">
        <f t="shared" si="582"/>
        <v>9.8037608383002128E-2</v>
      </c>
      <c r="Z162" s="9">
        <f t="shared" si="583"/>
        <v>0.10186052566742165</v>
      </c>
      <c r="AA162" s="9">
        <f t="shared" si="584"/>
        <v>0.1056834280704988</v>
      </c>
      <c r="AB162" s="9">
        <f t="shared" si="585"/>
        <v>0.1095063161308869</v>
      </c>
      <c r="AC162" s="9">
        <f t="shared" si="586"/>
        <v>0.11332919034960209</v>
      </c>
      <c r="AD162" s="9">
        <f t="shared" si="587"/>
        <v>0.11715205119383176</v>
      </c>
      <c r="AE162" s="9">
        <f t="shared" si="588"/>
        <v>0.1209748991002586</v>
      </c>
      <c r="AF162" s="9">
        <f t="shared" si="589"/>
        <v>0.12479773447793807</v>
      </c>
      <c r="AG162" s="9">
        <f t="shared" si="590"/>
        <v>0.12862055771085679</v>
      </c>
      <c r="AH162" s="9">
        <f t="shared" si="591"/>
        <v>0.13244336916015964</v>
      </c>
      <c r="AI162" s="9">
        <f t="shared" si="592"/>
        <v>0.13626616916613221</v>
      </c>
      <c r="AJ162" s="9">
        <f t="shared" si="593"/>
        <v>0.14008895804995358</v>
      </c>
      <c r="AK162" s="9">
        <f t="shared" si="594"/>
        <v>0.14391173611526886</v>
      </c>
      <c r="AL162" s="9">
        <f t="shared" si="595"/>
        <v>0.14773450364957785</v>
      </c>
      <c r="AN162" s="147"/>
      <c r="AO162" s="36">
        <f t="shared" si="596"/>
        <v>0.30000000000000004</v>
      </c>
      <c r="AP162" s="9"/>
      <c r="AQ162" s="8">
        <f t="shared" si="563"/>
        <v>0.41293279954463813</v>
      </c>
      <c r="AR162" s="8">
        <f t="shared" si="564"/>
        <v>0.41293106160515869</v>
      </c>
      <c r="AS162" s="8">
        <f t="shared" si="565"/>
        <v>0.41292939148472474</v>
      </c>
      <c r="AT162" s="8">
        <f t="shared" si="566"/>
        <v>0.4129277840882164</v>
      </c>
      <c r="AU162" s="8">
        <f t="shared" si="567"/>
        <v>0.41292623487400792</v>
      </c>
      <c r="AV162" s="8">
        <f t="shared" si="568"/>
        <v>0.41292473977660116</v>
      </c>
      <c r="AW162" s="8">
        <f t="shared" si="569"/>
        <v>0.41292329514229831</v>
      </c>
      <c r="AX162" s="8">
        <f t="shared" si="570"/>
        <v>0.41292189767540322</v>
      </c>
      <c r="AY162" s="8">
        <f t="shared" si="571"/>
        <v>0.41292054439290027</v>
      </c>
      <c r="AZ162" s="8">
        <f t="shared" si="572"/>
        <v>0.41291923258612684</v>
      </c>
      <c r="BA162" s="8">
        <f t="shared" si="573"/>
        <v>0.41291795978814605</v>
      </c>
      <c r="BB162" s="8">
        <f t="shared" si="574"/>
        <v>0.41291672374574162</v>
      </c>
      <c r="BC162" s="8">
        <f t="shared" si="575"/>
        <v>0.41291552239549922</v>
      </c>
      <c r="BD162" s="8">
        <f t="shared" si="576"/>
        <v>0.41291435384301867</v>
      </c>
      <c r="BE162" s="8">
        <f t="shared" si="577"/>
        <v>0.41291321634496914</v>
      </c>
    </row>
    <row r="163" spans="1:57">
      <c r="A163" s="183"/>
      <c r="B163" s="36">
        <f t="shared" si="578"/>
        <v>0.4</v>
      </c>
      <c r="C163" s="8">
        <f t="shared" si="562"/>
        <v>1.1738924960542552</v>
      </c>
      <c r="D163" s="8">
        <f t="shared" si="562"/>
        <v>1.3842539661045199</v>
      </c>
      <c r="E163" s="8">
        <f t="shared" si="562"/>
        <v>1.5946145507915865</v>
      </c>
      <c r="F163" s="8">
        <f t="shared" si="562"/>
        <v>1.8049742846646959</v>
      </c>
      <c r="G163" s="8">
        <f t="shared" si="562"/>
        <v>2.0153331996774648</v>
      </c>
      <c r="H163" s="8">
        <f t="shared" si="562"/>
        <v>2.2256913254698603</v>
      </c>
      <c r="I163" s="8">
        <f t="shared" si="562"/>
        <v>2.4360486896107516</v>
      </c>
      <c r="J163" s="8">
        <f t="shared" si="562"/>
        <v>2.6464053178076918</v>
      </c>
      <c r="K163" s="8">
        <f t="shared" si="562"/>
        <v>2.8567612340893009</v>
      </c>
      <c r="L163" s="8">
        <f t="shared" si="562"/>
        <v>3.0671164609645549</v>
      </c>
      <c r="M163" s="8">
        <f t="shared" si="562"/>
        <v>3.2774710195625465</v>
      </c>
      <c r="N163" s="8">
        <f t="shared" si="562"/>
        <v>3.487824929755627</v>
      </c>
      <c r="O163" s="8">
        <f t="shared" si="562"/>
        <v>3.6981782102682907</v>
      </c>
      <c r="P163" s="8">
        <f t="shared" si="562"/>
        <v>3.9085308787738611</v>
      </c>
      <c r="Q163" s="8">
        <f t="shared" si="562"/>
        <v>4.1188829519805887</v>
      </c>
      <c r="R163" s="8">
        <f t="shared" si="562"/>
        <v>4.3292344457086163</v>
      </c>
      <c r="U163" s="147"/>
      <c r="V163" s="36">
        <f t="shared" si="579"/>
        <v>0.4</v>
      </c>
      <c r="W163" s="9">
        <f t="shared" si="580"/>
        <v>9.2097002471260181E-2</v>
      </c>
      <c r="X163" s="9">
        <f t="shared" si="581"/>
        <v>9.5992072749205848E-2</v>
      </c>
      <c r="Y163" s="9">
        <f t="shared" si="582"/>
        <v>9.9887126633693146E-2</v>
      </c>
      <c r="Z163" s="9">
        <f t="shared" si="583"/>
        <v>0.10378216476444013</v>
      </c>
      <c r="AA163" s="9">
        <f t="shared" si="584"/>
        <v>0.10767718773310087</v>
      </c>
      <c r="AB163" s="9">
        <f t="shared" si="585"/>
        <v>0.11157219608849234</v>
      </c>
      <c r="AC163" s="9">
        <f t="shared" si="586"/>
        <v>0.1154671903410831</v>
      </c>
      <c r="AD163" s="9">
        <f t="shared" si="587"/>
        <v>0.11936217096687418</v>
      </c>
      <c r="AE163" s="9">
        <f t="shared" si="588"/>
        <v>0.12325713841078167</v>
      </c>
      <c r="AF163" s="9">
        <f t="shared" si="589"/>
        <v>0.12715209308958553</v>
      </c>
      <c r="AG163" s="9">
        <f t="shared" si="590"/>
        <v>0.13104703539451368</v>
      </c>
      <c r="AH163" s="9">
        <f t="shared" si="591"/>
        <v>0.13494196569352113</v>
      </c>
      <c r="AI163" s="9">
        <f t="shared" si="592"/>
        <v>0.13883688433331409</v>
      </c>
      <c r="AJ163" s="9">
        <f t="shared" si="593"/>
        <v>0.14273179164113481</v>
      </c>
      <c r="AK163" s="9">
        <f t="shared" si="594"/>
        <v>0.14662668792635314</v>
      </c>
      <c r="AL163" s="9">
        <f t="shared" si="595"/>
        <v>0.1505215734818961</v>
      </c>
      <c r="AN163" s="147"/>
      <c r="AO163" s="36">
        <f t="shared" si="596"/>
        <v>0.4</v>
      </c>
      <c r="AP163" s="9"/>
      <c r="AQ163" s="8">
        <f t="shared" si="563"/>
        <v>0.42072294010052946</v>
      </c>
      <c r="AR163" s="8">
        <f t="shared" si="564"/>
        <v>0.42072116937413329</v>
      </c>
      <c r="AS163" s="8">
        <f t="shared" si="565"/>
        <v>0.42071946774621871</v>
      </c>
      <c r="AT163" s="8">
        <f t="shared" si="566"/>
        <v>0.42071783002553786</v>
      </c>
      <c r="AU163" s="8">
        <f t="shared" si="567"/>
        <v>0.42071625158479087</v>
      </c>
      <c r="AV163" s="8">
        <f t="shared" si="568"/>
        <v>0.42071472828178269</v>
      </c>
      <c r="AW163" s="8">
        <f t="shared" si="569"/>
        <v>0.42071325639388046</v>
      </c>
      <c r="AX163" s="8">
        <f t="shared" si="570"/>
        <v>0.4207118325632182</v>
      </c>
      <c r="AY163" s="8">
        <f t="shared" si="571"/>
        <v>0.42071045375050797</v>
      </c>
      <c r="AZ163" s="8">
        <f t="shared" si="572"/>
        <v>0.42070911719598314</v>
      </c>
      <c r="BA163" s="8">
        <f t="shared" si="573"/>
        <v>0.42070782038616095</v>
      </c>
      <c r="BB163" s="8">
        <f t="shared" si="574"/>
        <v>0.42070656102532755</v>
      </c>
      <c r="BC163" s="8">
        <f t="shared" si="575"/>
        <v>0.42070533701114066</v>
      </c>
      <c r="BD163" s="8">
        <f t="shared" si="576"/>
        <v>0.42070414641345533</v>
      </c>
      <c r="BE163" s="8">
        <f t="shared" si="577"/>
        <v>0.42070298745605506</v>
      </c>
    </row>
    <row r="164" spans="1:57">
      <c r="A164" s="183"/>
      <c r="B164" s="36">
        <f t="shared" si="578"/>
        <v>0.5</v>
      </c>
      <c r="C164" s="8">
        <f t="shared" si="562"/>
        <v>1.2677269448964952</v>
      </c>
      <c r="D164" s="8">
        <f t="shared" si="562"/>
        <v>1.4820569672657875</v>
      </c>
      <c r="E164" s="8">
        <f t="shared" si="562"/>
        <v>1.696386087569155</v>
      </c>
      <c r="F164" s="8">
        <f t="shared" si="562"/>
        <v>1.9107143410076233</v>
      </c>
      <c r="G164" s="8">
        <f t="shared" si="562"/>
        <v>2.1250417601376275</v>
      </c>
      <c r="H164" s="8">
        <f t="shared" si="562"/>
        <v>2.339368375158303</v>
      </c>
      <c r="I164" s="8">
        <f t="shared" si="562"/>
        <v>2.5536942141586181</v>
      </c>
      <c r="J164" s="8">
        <f t="shared" si="562"/>
        <v>2.7680193033311089</v>
      </c>
      <c r="K164" s="8">
        <f t="shared" si="562"/>
        <v>2.9823436671577026</v>
      </c>
      <c r="L164" s="8">
        <f t="shared" si="562"/>
        <v>3.1966673285720191</v>
      </c>
      <c r="M164" s="8">
        <f t="shared" si="562"/>
        <v>3.4109903091017588</v>
      </c>
      <c r="N164" s="8">
        <f t="shared" si="562"/>
        <v>3.6253126289941711</v>
      </c>
      <c r="O164" s="8">
        <f t="shared" si="562"/>
        <v>3.8396343073269961</v>
      </c>
      <c r="P164" s="8">
        <f t="shared" si="562"/>
        <v>4.0539553621069722</v>
      </c>
      <c r="Q164" s="8">
        <f t="shared" si="562"/>
        <v>4.2682758103575571</v>
      </c>
      <c r="R164" s="8">
        <f t="shared" si="562"/>
        <v>4.4825956681973498</v>
      </c>
      <c r="U164" s="147"/>
      <c r="V164" s="36">
        <f t="shared" si="579"/>
        <v>0.5</v>
      </c>
      <c r="W164" s="9">
        <f t="shared" si="580"/>
        <v>9.3834448842240015E-2</v>
      </c>
      <c r="X164" s="9">
        <f t="shared" si="581"/>
        <v>9.7803001161267611E-2</v>
      </c>
      <c r="Y164" s="9">
        <f t="shared" si="582"/>
        <v>0.10177153677756845</v>
      </c>
      <c r="Z164" s="9">
        <f t="shared" si="583"/>
        <v>0.10574005634292738</v>
      </c>
      <c r="AA164" s="9">
        <f t="shared" si="584"/>
        <v>0.10970856046016264</v>
      </c>
      <c r="AB164" s="9">
        <f t="shared" si="585"/>
        <v>0.11367704968844272</v>
      </c>
      <c r="AC164" s="9">
        <f t="shared" si="586"/>
        <v>0.11764552454786648</v>
      </c>
      <c r="AD164" s="9">
        <f t="shared" si="587"/>
        <v>0.12161398552341707</v>
      </c>
      <c r="AE164" s="9">
        <f t="shared" si="588"/>
        <v>0.12558243306840167</v>
      </c>
      <c r="AF164" s="9">
        <f t="shared" si="589"/>
        <v>0.12955086760746415</v>
      </c>
      <c r="AG164" s="9">
        <f t="shared" si="590"/>
        <v>0.13351928953921233</v>
      </c>
      <c r="AH164" s="9">
        <f t="shared" si="591"/>
        <v>0.13748769923854409</v>
      </c>
      <c r="AI164" s="9">
        <f t="shared" si="592"/>
        <v>0.14145609705870532</v>
      </c>
      <c r="AJ164" s="9">
        <f t="shared" si="593"/>
        <v>0.14542448333311109</v>
      </c>
      <c r="AK164" s="9">
        <f t="shared" si="594"/>
        <v>0.14939285837696836</v>
      </c>
      <c r="AL164" s="9">
        <f t="shared" si="595"/>
        <v>0.15336122248873352</v>
      </c>
      <c r="AN164" s="147"/>
      <c r="AO164" s="36">
        <f t="shared" si="596"/>
        <v>0.5</v>
      </c>
      <c r="AP164" s="9"/>
      <c r="AQ164" s="8">
        <f t="shared" si="563"/>
        <v>0.42866004473858466</v>
      </c>
      <c r="AR164" s="8">
        <f t="shared" si="564"/>
        <v>0.42865824060673496</v>
      </c>
      <c r="AS164" s="8">
        <f t="shared" si="565"/>
        <v>0.42865650687693657</v>
      </c>
      <c r="AT164" s="8">
        <f t="shared" si="566"/>
        <v>0.42865483826000839</v>
      </c>
      <c r="AU164" s="8">
        <f t="shared" si="567"/>
        <v>0.42865323004135103</v>
      </c>
      <c r="AV164" s="8">
        <f t="shared" si="568"/>
        <v>0.4286516780006302</v>
      </c>
      <c r="AW164" s="8">
        <f t="shared" si="569"/>
        <v>0.42865017834498165</v>
      </c>
      <c r="AX164" s="8">
        <f t="shared" si="570"/>
        <v>0.4286487276531874</v>
      </c>
      <c r="AY164" s="8">
        <f t="shared" si="571"/>
        <v>0.42864732282863294</v>
      </c>
      <c r="AZ164" s="8">
        <f t="shared" si="572"/>
        <v>0.4286459610594795</v>
      </c>
      <c r="BA164" s="8">
        <f t="shared" si="573"/>
        <v>0.42864463978482448</v>
      </c>
      <c r="BB164" s="8">
        <f t="shared" si="574"/>
        <v>0.42864335666565001</v>
      </c>
      <c r="BC164" s="8">
        <f t="shared" si="575"/>
        <v>0.42864210955995219</v>
      </c>
      <c r="BD164" s="8">
        <f t="shared" si="576"/>
        <v>0.42864089650116988</v>
      </c>
      <c r="BE164" s="8">
        <f t="shared" si="577"/>
        <v>0.42863971567958536</v>
      </c>
    </row>
    <row r="165" spans="1:57">
      <c r="A165" s="183"/>
      <c r="B165" s="36">
        <f t="shared" si="578"/>
        <v>0.6</v>
      </c>
      <c r="C165" s="8">
        <f t="shared" si="562"/>
        <v>1.3633316177225698</v>
      </c>
      <c r="D165" s="8">
        <f t="shared" si="562"/>
        <v>1.5817050607197343</v>
      </c>
      <c r="E165" s="8">
        <f t="shared" si="562"/>
        <v>1.8000775846331445</v>
      </c>
      <c r="F165" s="8">
        <f t="shared" si="562"/>
        <v>2.018449225327906</v>
      </c>
      <c r="G165" s="8">
        <f t="shared" si="562"/>
        <v>2.2368200159746441</v>
      </c>
      <c r="H165" s="8">
        <f t="shared" si="562"/>
        <v>2.4551899873422145</v>
      </c>
      <c r="I165" s="8">
        <f t="shared" si="562"/>
        <v>2.6735591680494912</v>
      </c>
      <c r="J165" s="8">
        <f t="shared" si="562"/>
        <v>2.8919275847831467</v>
      </c>
      <c r="K165" s="8">
        <f t="shared" si="562"/>
        <v>3.1102952624869666</v>
      </c>
      <c r="L165" s="8">
        <f t="shared" si="562"/>
        <v>3.3286622245272253</v>
      </c>
      <c r="M165" s="8">
        <f t="shared" si="562"/>
        <v>3.5470284928377498</v>
      </c>
      <c r="N165" s="8">
        <f t="shared" si="562"/>
        <v>3.765394088047763</v>
      </c>
      <c r="O165" s="8">
        <f t="shared" si="562"/>
        <v>3.9837590295949137</v>
      </c>
      <c r="P165" s="8">
        <f t="shared" si="562"/>
        <v>4.2021233358256431</v>
      </c>
      <c r="Q165" s="8">
        <f t="shared" si="562"/>
        <v>4.4204870240845677</v>
      </c>
      <c r="R165" s="8">
        <f t="shared" si="562"/>
        <v>4.6388501107943627</v>
      </c>
      <c r="U165" s="147"/>
      <c r="V165" s="36">
        <f t="shared" si="579"/>
        <v>0.6</v>
      </c>
      <c r="W165" s="9">
        <f t="shared" si="580"/>
        <v>9.5604672826074655E-2</v>
      </c>
      <c r="X165" s="9">
        <f t="shared" si="581"/>
        <v>9.9648093453946762E-2</v>
      </c>
      <c r="Y165" s="9">
        <f t="shared" si="582"/>
        <v>0.1036914970639895</v>
      </c>
      <c r="Z165" s="9">
        <f t="shared" si="583"/>
        <v>0.10773488432028278</v>
      </c>
      <c r="AA165" s="9">
        <f t="shared" si="584"/>
        <v>0.11177825583701662</v>
      </c>
      <c r="AB165" s="9">
        <f t="shared" si="585"/>
        <v>0.11582161218391152</v>
      </c>
      <c r="AC165" s="9">
        <f t="shared" si="586"/>
        <v>0.11986495389087315</v>
      </c>
      <c r="AD165" s="9">
        <f t="shared" si="587"/>
        <v>0.12390828145203781</v>
      </c>
      <c r="AE165" s="9">
        <f t="shared" si="588"/>
        <v>0.12795159532926403</v>
      </c>
      <c r="AF165" s="9">
        <f t="shared" si="589"/>
        <v>0.13199489595520619</v>
      </c>
      <c r="AG165" s="9">
        <f t="shared" si="590"/>
        <v>0.13603818373599097</v>
      </c>
      <c r="AH165" s="9">
        <f t="shared" si="591"/>
        <v>0.14008145905359193</v>
      </c>
      <c r="AI165" s="9">
        <f t="shared" si="592"/>
        <v>0.14412472226791762</v>
      </c>
      <c r="AJ165" s="9">
        <f t="shared" si="593"/>
        <v>0.14816797371867096</v>
      </c>
      <c r="AK165" s="9">
        <f t="shared" si="594"/>
        <v>0.15221121372701063</v>
      </c>
      <c r="AL165" s="9">
        <f t="shared" si="595"/>
        <v>0.15625444259701293</v>
      </c>
      <c r="AN165" s="147"/>
      <c r="AO165" s="36">
        <f t="shared" si="596"/>
        <v>0.6</v>
      </c>
      <c r="AP165" s="9"/>
      <c r="AQ165" s="8">
        <f t="shared" si="563"/>
        <v>0.43674688599432887</v>
      </c>
      <c r="AR165" s="8">
        <f t="shared" si="564"/>
        <v>0.43674504782682044</v>
      </c>
      <c r="AS165" s="8">
        <f t="shared" si="565"/>
        <v>0.43674328138952312</v>
      </c>
      <c r="AT165" s="8">
        <f t="shared" si="566"/>
        <v>0.43674158129347607</v>
      </c>
      <c r="AU165" s="8">
        <f t="shared" si="567"/>
        <v>0.43673994273514083</v>
      </c>
      <c r="AV165" s="8">
        <f t="shared" si="568"/>
        <v>0.43673836141455347</v>
      </c>
      <c r="AW165" s="8">
        <f t="shared" si="569"/>
        <v>0.43673683346731096</v>
      </c>
      <c r="AX165" s="8">
        <f t="shared" si="570"/>
        <v>0.43673535540763986</v>
      </c>
      <c r="AY165" s="8">
        <f t="shared" si="571"/>
        <v>0.43673392408051726</v>
      </c>
      <c r="AZ165" s="8">
        <f t="shared" si="572"/>
        <v>0.43673253662104905</v>
      </c>
      <c r="BA165" s="8">
        <f t="shared" si="573"/>
        <v>0.43673119042002639</v>
      </c>
      <c r="BB165" s="8">
        <f t="shared" si="574"/>
        <v>0.43672988309430139</v>
      </c>
      <c r="BC165" s="8">
        <f t="shared" si="575"/>
        <v>0.43672861246145889</v>
      </c>
      <c r="BD165" s="8">
        <f t="shared" si="576"/>
        <v>0.43672737651784921</v>
      </c>
      <c r="BE165" s="8">
        <f t="shared" si="577"/>
        <v>0.43672617341958997</v>
      </c>
    </row>
    <row r="166" spans="1:57">
      <c r="A166" s="183"/>
      <c r="B166" s="36">
        <f t="shared" si="578"/>
        <v>0.7</v>
      </c>
      <c r="C166" s="8">
        <f t="shared" si="562"/>
        <v>1.4607399105079597</v>
      </c>
      <c r="D166" s="8">
        <f t="shared" si="562"/>
        <v>1.6832330548620955</v>
      </c>
      <c r="E166" s="8">
        <f t="shared" si="562"/>
        <v>1.9057252627935977</v>
      </c>
      <c r="F166" s="8">
        <f t="shared" si="562"/>
        <v>2.1282165708441827</v>
      </c>
      <c r="G166" s="8">
        <f t="shared" si="562"/>
        <v>2.3507070128102519</v>
      </c>
      <c r="H166" s="8">
        <f t="shared" si="562"/>
        <v>2.5731966200411263</v>
      </c>
      <c r="I166" s="8">
        <f t="shared" si="562"/>
        <v>2.7956854216955906</v>
      </c>
      <c r="J166" s="8">
        <f t="shared" si="562"/>
        <v>3.018173444963768</v>
      </c>
      <c r="K166" s="8">
        <f t="shared" si="562"/>
        <v>3.2406607152600206</v>
      </c>
      <c r="L166" s="8">
        <f t="shared" si="562"/>
        <v>3.4631472563914345</v>
      </c>
      <c r="M166" s="8">
        <f t="shared" si="562"/>
        <v>3.6856330907056285</v>
      </c>
      <c r="N166" s="8">
        <f t="shared" si="562"/>
        <v>3.9081182392210057</v>
      </c>
      <c r="O166" s="8">
        <f t="shared" si="562"/>
        <v>4.1306027217419095</v>
      </c>
      <c r="P166" s="8">
        <f t="shared" si="562"/>
        <v>4.3530865569608999</v>
      </c>
      <c r="Q166" s="8">
        <f t="shared" si="562"/>
        <v>4.5755697625497982</v>
      </c>
      <c r="R166" s="8">
        <f t="shared" si="562"/>
        <v>4.7980523552411078</v>
      </c>
      <c r="U166" s="147"/>
      <c r="V166" s="36">
        <f t="shared" si="579"/>
        <v>0.7</v>
      </c>
      <c r="W166" s="9">
        <f t="shared" si="580"/>
        <v>9.7408292785389872E-2</v>
      </c>
      <c r="X166" s="9">
        <f t="shared" si="581"/>
        <v>0.10152799414236124</v>
      </c>
      <c r="Y166" s="9">
        <f t="shared" si="582"/>
        <v>0.10564767816045317</v>
      </c>
      <c r="Z166" s="9">
        <f t="shared" si="583"/>
        <v>0.10976734551627665</v>
      </c>
      <c r="AA166" s="9">
        <f t="shared" si="584"/>
        <v>0.11388699683560777</v>
      </c>
      <c r="AB166" s="9">
        <f t="shared" si="585"/>
        <v>0.11800663269891176</v>
      </c>
      <c r="AC166" s="9">
        <f t="shared" si="586"/>
        <v>0.12212625364609941</v>
      </c>
      <c r="AD166" s="9">
        <f t="shared" si="587"/>
        <v>0.12624586018062134</v>
      </c>
      <c r="AE166" s="9">
        <f t="shared" si="588"/>
        <v>0.130365452773054</v>
      </c>
      <c r="AF166" s="9">
        <f t="shared" si="589"/>
        <v>0.13448503186420924</v>
      </c>
      <c r="AG166" s="9">
        <f t="shared" si="590"/>
        <v>0.13860459786787871</v>
      </c>
      <c r="AH166" s="9">
        <f t="shared" si="591"/>
        <v>0.14272415117324266</v>
      </c>
      <c r="AI166" s="9">
        <f t="shared" si="592"/>
        <v>0.14684369214699577</v>
      </c>
      <c r="AJ166" s="9">
        <f t="shared" si="593"/>
        <v>0.15096322113525673</v>
      </c>
      <c r="AK166" s="9">
        <f t="shared" si="594"/>
        <v>0.15508273846523046</v>
      </c>
      <c r="AL166" s="9">
        <f t="shared" si="595"/>
        <v>0.15920224444674513</v>
      </c>
      <c r="AN166" s="147"/>
      <c r="AO166" s="36">
        <f t="shared" si="596"/>
        <v>0.7</v>
      </c>
      <c r="AP166" s="9"/>
      <c r="AQ166" s="8">
        <f t="shared" si="563"/>
        <v>0.44498628870827162</v>
      </c>
      <c r="AR166" s="8">
        <f t="shared" si="564"/>
        <v>0.4449844158630043</v>
      </c>
      <c r="AS166" s="8">
        <f t="shared" si="565"/>
        <v>0.44498261610117007</v>
      </c>
      <c r="AT166" s="8">
        <f t="shared" si="566"/>
        <v>0.4449808839321383</v>
      </c>
      <c r="AU166" s="8">
        <f t="shared" si="567"/>
        <v>0.44497921446174882</v>
      </c>
      <c r="AV166" s="8">
        <f t="shared" si="568"/>
        <v>0.44497760330892877</v>
      </c>
      <c r="AW166" s="8">
        <f t="shared" si="569"/>
        <v>0.44497604653635481</v>
      </c>
      <c r="AX166" s="8">
        <f t="shared" si="570"/>
        <v>0.44497454059250519</v>
      </c>
      <c r="AY166" s="8">
        <f t="shared" si="571"/>
        <v>0.44497308226282772</v>
      </c>
      <c r="AZ166" s="8">
        <f t="shared" si="572"/>
        <v>0.444971668628388</v>
      </c>
      <c r="BA166" s="8">
        <f t="shared" si="573"/>
        <v>0.4449702970307543</v>
      </c>
      <c r="BB166" s="8">
        <f t="shared" si="574"/>
        <v>0.44496896504180761</v>
      </c>
      <c r="BC166" s="8">
        <f t="shared" si="575"/>
        <v>0.4449676704379808</v>
      </c>
      <c r="BD166" s="8">
        <f t="shared" si="576"/>
        <v>0.44496641117779667</v>
      </c>
      <c r="BE166" s="8">
        <f t="shared" si="577"/>
        <v>0.44496518538261931</v>
      </c>
    </row>
    <row r="167" spans="1:57">
      <c r="A167" s="183"/>
      <c r="B167" s="36">
        <f t="shared" si="578"/>
        <v>0.79999999999999993</v>
      </c>
      <c r="C167" s="8">
        <f t="shared" si="562"/>
        <v>1.5599858492564329</v>
      </c>
      <c r="D167" s="8">
        <f t="shared" si="562"/>
        <v>1.7866764147627563</v>
      </c>
      <c r="E167" s="8">
        <f t="shared" si="562"/>
        <v>2.0133660261804631</v>
      </c>
      <c r="F167" s="8">
        <f t="shared" si="562"/>
        <v>2.2400547207406429</v>
      </c>
      <c r="G167" s="8">
        <f t="shared" si="562"/>
        <v>2.466742532877281</v>
      </c>
      <c r="H167" s="8">
        <f t="shared" si="562"/>
        <v>2.6934294945311161</v>
      </c>
      <c r="I167" s="8">
        <f t="shared" si="562"/>
        <v>2.9201156354110203</v>
      </c>
      <c r="J167" s="8">
        <f t="shared" si="562"/>
        <v>3.1468009832200741</v>
      </c>
      <c r="K167" s="8">
        <f t="shared" si="562"/>
        <v>3.3734855638520895</v>
      </c>
      <c r="L167" s="8">
        <f t="shared" si="562"/>
        <v>3.6001694015632837</v>
      </c>
      <c r="M167" s="8">
        <f t="shared" si="562"/>
        <v>3.8268525191228711</v>
      </c>
      <c r="N167" s="8">
        <f t="shared" si="562"/>
        <v>4.0535349379457761</v>
      </c>
      <c r="O167" s="8">
        <f t="shared" si="562"/>
        <v>4.2802166782099613</v>
      </c>
      <c r="P167" s="8">
        <f t="shared" si="562"/>
        <v>4.5068977589606227</v>
      </c>
      <c r="Q167" s="8">
        <f t="shared" si="562"/>
        <v>4.7335781982029728</v>
      </c>
      <c r="R167" s="8">
        <f t="shared" si="562"/>
        <v>4.9602580129851788</v>
      </c>
      <c r="U167" s="147"/>
      <c r="V167" s="36">
        <f t="shared" si="579"/>
        <v>0.79999999999999993</v>
      </c>
      <c r="W167" s="9">
        <f t="shared" si="580"/>
        <v>9.9245938748473206E-2</v>
      </c>
      <c r="X167" s="9">
        <f t="shared" si="581"/>
        <v>0.10344335990066078</v>
      </c>
      <c r="Y167" s="9">
        <f t="shared" si="582"/>
        <v>0.10764076338686546</v>
      </c>
      <c r="Z167" s="9">
        <f t="shared" si="583"/>
        <v>0.11183814989646024</v>
      </c>
      <c r="AA167" s="9">
        <f t="shared" si="584"/>
        <v>0.11603552006702911</v>
      </c>
      <c r="AB167" s="9">
        <f t="shared" si="585"/>
        <v>0.12023287448998987</v>
      </c>
      <c r="AC167" s="9">
        <f t="shared" si="586"/>
        <v>0.12443021371542962</v>
      </c>
      <c r="AD167" s="9">
        <f t="shared" si="587"/>
        <v>0.12862753825630602</v>
      </c>
      <c r="AE167" s="9">
        <f t="shared" si="588"/>
        <v>0.13282484859206889</v>
      </c>
      <c r="AF167" s="9">
        <f t="shared" si="589"/>
        <v>0.13702214517184919</v>
      </c>
      <c r="AG167" s="9">
        <f t="shared" si="590"/>
        <v>0.14121942841724255</v>
      </c>
      <c r="AH167" s="9">
        <f t="shared" si="591"/>
        <v>0.14541669872477048</v>
      </c>
      <c r="AI167" s="9">
        <f t="shared" si="592"/>
        <v>0.14961395646805187</v>
      </c>
      <c r="AJ167" s="9">
        <f t="shared" si="593"/>
        <v>0.15381120199972287</v>
      </c>
      <c r="AK167" s="9">
        <f t="shared" si="594"/>
        <v>0.15800843565317457</v>
      </c>
      <c r="AL167" s="9">
        <f t="shared" si="595"/>
        <v>0.16220565774407092</v>
      </c>
      <c r="AN167" s="147"/>
      <c r="AO167" s="36">
        <f t="shared" si="596"/>
        <v>0.79999999999999993</v>
      </c>
      <c r="AP167" s="9"/>
      <c r="AQ167" s="8">
        <f t="shared" si="563"/>
        <v>0.45338113101264677</v>
      </c>
      <c r="AR167" s="8">
        <f t="shared" si="564"/>
        <v>0.45337922283541365</v>
      </c>
      <c r="AS167" s="8">
        <f t="shared" si="565"/>
        <v>0.45337738912035963</v>
      </c>
      <c r="AT167" s="8">
        <f t="shared" si="566"/>
        <v>0.45337562427327605</v>
      </c>
      <c r="AU167" s="8">
        <f t="shared" si="567"/>
        <v>0.45337392330767035</v>
      </c>
      <c r="AV167" s="8">
        <f t="shared" si="568"/>
        <v>0.45337228175980826</v>
      </c>
      <c r="AW167" s="8">
        <f t="shared" si="569"/>
        <v>0.45337069561810761</v>
      </c>
      <c r="AX167" s="8">
        <f t="shared" si="570"/>
        <v>0.45336916126403093</v>
      </c>
      <c r="AY167" s="8">
        <f t="shared" si="571"/>
        <v>0.45336767542238832</v>
      </c>
      <c r="AZ167" s="8">
        <f t="shared" si="572"/>
        <v>0.45336623511917473</v>
      </c>
      <c r="BA167" s="8">
        <f t="shared" si="573"/>
        <v>0.45336483764581015</v>
      </c>
      <c r="BB167" s="8">
        <f t="shared" si="574"/>
        <v>0.45336348052837039</v>
      </c>
      <c r="BC167" s="8">
        <f t="shared" si="575"/>
        <v>0.4533621615013228</v>
      </c>
      <c r="BD167" s="8">
        <f t="shared" si="576"/>
        <v>0.45336087848470008</v>
      </c>
      <c r="BE167" s="8">
        <f t="shared" si="577"/>
        <v>0.453359629564412</v>
      </c>
    </row>
    <row r="168" spans="1:57">
      <c r="A168" s="183"/>
      <c r="B168" s="36">
        <f t="shared" si="578"/>
        <v>0.89999999999999991</v>
      </c>
      <c r="C168" s="8">
        <f t="shared" si="562"/>
        <v>1.6611041018857704</v>
      </c>
      <c r="D168" s="8">
        <f t="shared" si="562"/>
        <v>1.8920712745541701</v>
      </c>
      <c r="E168" s="8">
        <f t="shared" si="562"/>
        <v>2.1230374751346943</v>
      </c>
      <c r="F168" s="8">
        <f t="shared" si="562"/>
        <v>2.3540027415608118</v>
      </c>
      <c r="G168" s="8">
        <f t="shared" si="562"/>
        <v>2.5849671089161181</v>
      </c>
      <c r="H168" s="8">
        <f t="shared" si="562"/>
        <v>2.8159306097439254</v>
      </c>
      <c r="I168" s="8">
        <f t="shared" si="562"/>
        <v>3.0468932743135793</v>
      </c>
      <c r="J168" s="8">
        <f t="shared" si="562"/>
        <v>3.2778551308507864</v>
      </c>
      <c r="K168" s="8">
        <f t="shared" si="562"/>
        <v>3.5088162057378578</v>
      </c>
      <c r="L168" s="8">
        <f t="shared" si="562"/>
        <v>3.7397765236886125</v>
      </c>
      <c r="M168" s="8">
        <f t="shared" si="562"/>
        <v>3.9707361079018155</v>
      </c>
      <c r="N168" s="8">
        <f t="shared" si="562"/>
        <v>4.2016949801963932</v>
      </c>
      <c r="O168" s="8">
        <f t="shared" si="562"/>
        <v>4.4326531611309692</v>
      </c>
      <c r="P168" s="8">
        <f t="shared" si="562"/>
        <v>4.6636106701100415</v>
      </c>
      <c r="Q168" s="8">
        <f t="shared" si="562"/>
        <v>4.8945675254784922</v>
      </c>
      <c r="R168" s="8">
        <f t="shared" si="562"/>
        <v>5.1255237446061113</v>
      </c>
      <c r="U168" s="147"/>
      <c r="V168" s="36">
        <f t="shared" si="579"/>
        <v>0.89999999999999991</v>
      </c>
      <c r="W168" s="9">
        <f t="shared" si="580"/>
        <v>0.10111825262933749</v>
      </c>
      <c r="X168" s="9">
        <f t="shared" si="581"/>
        <v>0.10539485979141383</v>
      </c>
      <c r="Y168" s="9">
        <f t="shared" si="582"/>
        <v>0.1096714489542312</v>
      </c>
      <c r="Z168" s="9">
        <f t="shared" si="583"/>
        <v>0.11394802082016886</v>
      </c>
      <c r="AA168" s="9">
        <f t="shared" si="584"/>
        <v>0.11822457603883718</v>
      </c>
      <c r="AB168" s="9">
        <f t="shared" si="585"/>
        <v>0.12250111521280926</v>
      </c>
      <c r="AC168" s="9">
        <f t="shared" si="586"/>
        <v>0.126777638902559</v>
      </c>
      <c r="AD168" s="9">
        <f t="shared" si="587"/>
        <v>0.13105414763071233</v>
      </c>
      <c r="AE168" s="9">
        <f t="shared" si="588"/>
        <v>0.13533064188576827</v>
      </c>
      <c r="AF168" s="9">
        <f t="shared" si="589"/>
        <v>0.13960712212532878</v>
      </c>
      <c r="AG168" s="9">
        <f t="shared" si="590"/>
        <v>0.14388358877894447</v>
      </c>
      <c r="AH168" s="9">
        <f t="shared" si="591"/>
        <v>0.14816004225061707</v>
      </c>
      <c r="AI168" s="9">
        <f t="shared" si="592"/>
        <v>0.15243648292100787</v>
      </c>
      <c r="AJ168" s="9">
        <f t="shared" si="593"/>
        <v>0.15671291114941877</v>
      </c>
      <c r="AK168" s="9">
        <f t="shared" si="594"/>
        <v>0.1609893272755194</v>
      </c>
      <c r="AL168" s="9">
        <f t="shared" si="595"/>
        <v>0.1652657316209325</v>
      </c>
      <c r="AN168" s="147"/>
      <c r="AO168" s="36">
        <f t="shared" si="596"/>
        <v>0.89999999999999991</v>
      </c>
      <c r="AP168" s="9"/>
      <c r="AQ168" s="8">
        <f t="shared" si="563"/>
        <v>0.46193434533679945</v>
      </c>
      <c r="AR168" s="8">
        <f t="shared" si="564"/>
        <v>0.46193240116104839</v>
      </c>
      <c r="AS168" s="8">
        <f t="shared" si="565"/>
        <v>0.46193053285223495</v>
      </c>
      <c r="AT168" s="8">
        <f t="shared" si="566"/>
        <v>0.46192873471061269</v>
      </c>
      <c r="AU168" s="8">
        <f t="shared" si="567"/>
        <v>0.46192700165561451</v>
      </c>
      <c r="AV168" s="8">
        <f t="shared" si="568"/>
        <v>0.46192532913930773</v>
      </c>
      <c r="AW168" s="8">
        <f t="shared" si="569"/>
        <v>0.46192371307441427</v>
      </c>
      <c r="AX168" s="8">
        <f t="shared" si="570"/>
        <v>0.46192214977414281</v>
      </c>
      <c r="AY168" s="8">
        <f t="shared" si="571"/>
        <v>0.46192063590150934</v>
      </c>
      <c r="AZ168" s="8">
        <f t="shared" si="572"/>
        <v>0.46191916842640612</v>
      </c>
      <c r="BA168" s="8">
        <f t="shared" si="573"/>
        <v>0.46191774458915535</v>
      </c>
      <c r="BB168" s="8">
        <f t="shared" si="574"/>
        <v>0.46191636186915197</v>
      </c>
      <c r="BC168" s="8">
        <f t="shared" si="575"/>
        <v>0.4619150179581446</v>
      </c>
      <c r="BD168" s="8">
        <f t="shared" si="576"/>
        <v>0.46191371073690135</v>
      </c>
      <c r="BE168" s="8">
        <f t="shared" si="577"/>
        <v>0.4619124382552382</v>
      </c>
    </row>
    <row r="169" spans="1:57">
      <c r="A169" s="183"/>
      <c r="B169" s="36">
        <f t="shared" si="578"/>
        <v>0.99999999999999989</v>
      </c>
      <c r="C169" s="8">
        <f t="shared" si="562"/>
        <v>1.7641299903377352</v>
      </c>
      <c r="D169" s="8">
        <f t="shared" si="562"/>
        <v>1.9994544500534892</v>
      </c>
      <c r="E169" s="8">
        <f t="shared" si="562"/>
        <v>2.234777919342545</v>
      </c>
      <c r="F169" s="8">
        <f t="shared" si="562"/>
        <v>2.4701004368540023</v>
      </c>
      <c r="G169" s="8">
        <f t="shared" si="562"/>
        <v>2.7054220383333218</v>
      </c>
      <c r="H169" s="8">
        <f t="shared" si="562"/>
        <v>2.940742756937758</v>
      </c>
      <c r="I169" s="8">
        <f t="shared" si="562"/>
        <v>3.1760626235077014</v>
      </c>
      <c r="J169" s="8">
        <f t="shared" si="562"/>
        <v>3.4113816668013457</v>
      </c>
      <c r="K169" s="8">
        <f t="shared" si="562"/>
        <v>3.6466999136987157</v>
      </c>
      <c r="L169" s="8">
        <f t="shared" si="562"/>
        <v>3.8820173893798655</v>
      </c>
      <c r="M169" s="8">
        <f t="shared" si="562"/>
        <v>4.1173341174812155</v>
      </c>
      <c r="N169" s="8">
        <f t="shared" si="562"/>
        <v>4.3526501202333092</v>
      </c>
      <c r="O169" s="8">
        <f t="shared" si="562"/>
        <v>4.5879654185826269</v>
      </c>
      <c r="P169" s="8">
        <f t="shared" si="562"/>
        <v>4.8232800322997322</v>
      </c>
      <c r="Q169" s="8">
        <f t="shared" si="562"/>
        <v>5.058593980075595</v>
      </c>
      <c r="R169" s="8">
        <f t="shared" si="562"/>
        <v>5.2939072796076898</v>
      </c>
      <c r="U169" s="147"/>
      <c r="V169" s="36">
        <f t="shared" si="579"/>
        <v>0.99999999999999989</v>
      </c>
      <c r="W169" s="9">
        <f t="shared" si="580"/>
        <v>0.10302588845196481</v>
      </c>
      <c r="X169" s="9">
        <f t="shared" si="581"/>
        <v>0.10738317549931908</v>
      </c>
      <c r="Y169" s="9">
        <f t="shared" si="582"/>
        <v>0.11174044420785068</v>
      </c>
      <c r="Z169" s="9">
        <f t="shared" si="583"/>
        <v>0.11609769529319047</v>
      </c>
      <c r="AA169" s="9">
        <f t="shared" si="584"/>
        <v>0.1204549294172037</v>
      </c>
      <c r="AB169" s="9">
        <f t="shared" si="585"/>
        <v>0.1248121471938326</v>
      </c>
      <c r="AC169" s="9">
        <f t="shared" si="586"/>
        <v>0.12916934919412215</v>
      </c>
      <c r="AD169" s="9">
        <f t="shared" si="587"/>
        <v>0.1335265359505593</v>
      </c>
      <c r="AE169" s="9">
        <f t="shared" si="588"/>
        <v>0.13788370796085792</v>
      </c>
      <c r="AF169" s="9">
        <f t="shared" si="589"/>
        <v>0.14224086569125305</v>
      </c>
      <c r="AG169" s="9">
        <f t="shared" si="590"/>
        <v>0.14659800957939995</v>
      </c>
      <c r="AH169" s="9">
        <f t="shared" si="591"/>
        <v>0.15095514003691601</v>
      </c>
      <c r="AI169" s="9">
        <f t="shared" si="592"/>
        <v>0.15531225745165766</v>
      </c>
      <c r="AJ169" s="9">
        <f t="shared" si="593"/>
        <v>0.15966936218969074</v>
      </c>
      <c r="AK169" s="9">
        <f t="shared" si="594"/>
        <v>0.16402645459710286</v>
      </c>
      <c r="AL169" s="9">
        <f t="shared" si="595"/>
        <v>0.16838353500157854</v>
      </c>
      <c r="AN169" s="147"/>
      <c r="AO169" s="36">
        <f t="shared" si="596"/>
        <v>0.99999999999999989</v>
      </c>
      <c r="AP169" s="9"/>
      <c r="AQ169" s="8">
        <f t="shared" si="563"/>
        <v>0.47064891943150799</v>
      </c>
      <c r="AR169" s="8">
        <f t="shared" si="564"/>
        <v>0.47064693857811157</v>
      </c>
      <c r="AS169" s="8">
        <f t="shared" si="565"/>
        <v>0.47064503502291455</v>
      </c>
      <c r="AT169" s="8">
        <f t="shared" si="566"/>
        <v>0.47064320295863915</v>
      </c>
      <c r="AU169" s="8">
        <f t="shared" si="567"/>
        <v>0.4706414372088723</v>
      </c>
      <c r="AV169" s="8">
        <f t="shared" si="568"/>
        <v>0.47063973313988683</v>
      </c>
      <c r="AW169" s="8">
        <f t="shared" si="569"/>
        <v>0.47063808658728856</v>
      </c>
      <c r="AX169" s="8">
        <f t="shared" si="570"/>
        <v>0.47063649379474004</v>
      </c>
      <c r="AY169" s="8">
        <f t="shared" si="571"/>
        <v>0.4706349513622996</v>
      </c>
      <c r="AZ169" s="8">
        <f t="shared" si="572"/>
        <v>0.47063345620269992</v>
      </c>
      <c r="BA169" s="8">
        <f t="shared" si="573"/>
        <v>0.47063200550418749</v>
      </c>
      <c r="BB169" s="8">
        <f t="shared" si="574"/>
        <v>0.47063059669863527</v>
      </c>
      <c r="BC169" s="8">
        <f t="shared" si="575"/>
        <v>0.47062922743421076</v>
      </c>
      <c r="BD169" s="8">
        <f t="shared" si="576"/>
        <v>0.47062789555172557</v>
      </c>
      <c r="BE169" s="8">
        <f t="shared" si="577"/>
        <v>0.47062659906418958</v>
      </c>
    </row>
    <row r="170" spans="1:57">
      <c r="A170" s="183"/>
      <c r="B170" s="36">
        <f t="shared" si="578"/>
        <v>1.0999999999999999</v>
      </c>
      <c r="C170" s="8">
        <f t="shared" si="562"/>
        <v>1.8690995029164854</v>
      </c>
      <c r="D170" s="8">
        <f t="shared" si="562"/>
        <v>2.1088634516228124</v>
      </c>
      <c r="E170" s="8">
        <f t="shared" si="562"/>
        <v>2.3486263912176502</v>
      </c>
      <c r="F170" s="8">
        <f t="shared" si="562"/>
        <v>2.5883883610792271</v>
      </c>
      <c r="G170" s="8">
        <f t="shared" si="562"/>
        <v>2.8281493976273593</v>
      </c>
      <c r="H170" s="8">
        <f t="shared" si="562"/>
        <v>3.0679095346448242</v>
      </c>
      <c r="I170" s="8">
        <f t="shared" si="562"/>
        <v>3.3076688035538284</v>
      </c>
      <c r="J170" s="8">
        <f t="shared" si="562"/>
        <v>3.5474272336550996</v>
      </c>
      <c r="K170" s="8">
        <f t="shared" si="562"/>
        <v>3.7871848523357676</v>
      </c>
      <c r="L170" s="8">
        <f t="shared" si="562"/>
        <v>4.0269416852509146</v>
      </c>
      <c r="M170" s="8">
        <f t="shared" si="562"/>
        <v>4.2666977564828743</v>
      </c>
      <c r="N170" s="8">
        <f t="shared" si="562"/>
        <v>4.5064530886815799</v>
      </c>
      <c r="O170" s="8">
        <f t="shared" si="562"/>
        <v>4.7462077031886691</v>
      </c>
      <c r="P170" s="8">
        <f t="shared" si="562"/>
        <v>4.9859616201476893</v>
      </c>
      <c r="Q170" s="8">
        <f t="shared" si="562"/>
        <v>5.2257148586022231</v>
      </c>
      <c r="R170" s="8">
        <f t="shared" si="562"/>
        <v>5.4654674365836131</v>
      </c>
      <c r="U170" s="147"/>
      <c r="V170" s="36">
        <f t="shared" si="579"/>
        <v>1.0999999999999999</v>
      </c>
      <c r="W170" s="9">
        <f t="shared" si="580"/>
        <v>0.1049695125787502</v>
      </c>
      <c r="X170" s="9">
        <f t="shared" si="581"/>
        <v>0.10940900156932321</v>
      </c>
      <c r="Y170" s="9">
        <f t="shared" si="582"/>
        <v>0.11384847187510516</v>
      </c>
      <c r="Z170" s="9">
        <f t="shared" si="583"/>
        <v>0.11828792422522483</v>
      </c>
      <c r="AA170" s="9">
        <f t="shared" si="584"/>
        <v>0.12272735929403744</v>
      </c>
      <c r="AB170" s="9">
        <f t="shared" si="585"/>
        <v>0.12716677770706619</v>
      </c>
      <c r="AC170" s="9">
        <f t="shared" si="586"/>
        <v>0.13160618004612701</v>
      </c>
      <c r="AD170" s="9">
        <f t="shared" si="587"/>
        <v>0.13604556685375391</v>
      </c>
      <c r="AE170" s="9">
        <f t="shared" si="588"/>
        <v>0.14048493863705191</v>
      </c>
      <c r="AF170" s="9">
        <f t="shared" si="589"/>
        <v>0.14492429587104905</v>
      </c>
      <c r="AG170" s="9">
        <f t="shared" si="590"/>
        <v>0.14936363900165883</v>
      </c>
      <c r="AH170" s="9">
        <f t="shared" si="591"/>
        <v>0.15380296844827068</v>
      </c>
      <c r="AI170" s="9">
        <f t="shared" si="592"/>
        <v>0.15824228460604228</v>
      </c>
      <c r="AJ170" s="9">
        <f t="shared" si="593"/>
        <v>0.16268158784795705</v>
      </c>
      <c r="AK170" s="9">
        <f t="shared" si="594"/>
        <v>0.16712087852662805</v>
      </c>
      <c r="AL170" s="9">
        <f t="shared" si="595"/>
        <v>0.17156015697592331</v>
      </c>
      <c r="AN170" s="147"/>
      <c r="AO170" s="36">
        <f t="shared" si="596"/>
        <v>1.0999999999999999</v>
      </c>
      <c r="AP170" s="9"/>
      <c r="AQ170" s="8">
        <f t="shared" si="563"/>
        <v>0.479527897412654</v>
      </c>
      <c r="AR170" s="8">
        <f t="shared" si="564"/>
        <v>0.47952587918967549</v>
      </c>
      <c r="AS170" s="8">
        <f t="shared" si="565"/>
        <v>0.47952393972315388</v>
      </c>
      <c r="AT170" s="8">
        <f t="shared" si="566"/>
        <v>0.47952207309626438</v>
      </c>
      <c r="AU170" s="8">
        <f t="shared" si="567"/>
        <v>0.47952027403492981</v>
      </c>
      <c r="AV170" s="8">
        <f t="shared" si="568"/>
        <v>0.47951853781800846</v>
      </c>
      <c r="AW170" s="8">
        <f t="shared" si="569"/>
        <v>0.47951686020254236</v>
      </c>
      <c r="AX170" s="8">
        <f t="shared" si="570"/>
        <v>0.47951523736133606</v>
      </c>
      <c r="AY170" s="8">
        <f t="shared" si="571"/>
        <v>0.47951366583029387</v>
      </c>
      <c r="AZ170" s="8">
        <f t="shared" si="572"/>
        <v>0.47951214246391949</v>
      </c>
      <c r="BA170" s="8">
        <f t="shared" si="573"/>
        <v>0.47951066439741119</v>
      </c>
      <c r="BB170" s="8">
        <f t="shared" si="574"/>
        <v>0.47950922901417847</v>
      </c>
      <c r="BC170" s="8">
        <f t="shared" si="575"/>
        <v>0.4795078339180403</v>
      </c>
      <c r="BD170" s="8">
        <f t="shared" si="576"/>
        <v>0.47950647690906756</v>
      </c>
      <c r="BE170" s="8">
        <f t="shared" si="577"/>
        <v>0.47950515596278009</v>
      </c>
    </row>
    <row r="171" spans="1:57">
      <c r="A171" s="183"/>
      <c r="B171" s="36">
        <f t="shared" si="578"/>
        <v>1.2</v>
      </c>
      <c r="C171" s="8">
        <f t="shared" si="562"/>
        <v>1.9760493068597715</v>
      </c>
      <c r="D171" s="8">
        <f t="shared" si="562"/>
        <v>2.2203364972720556</v>
      </c>
      <c r="E171" s="8">
        <f t="shared" si="562"/>
        <v>2.464622659535562</v>
      </c>
      <c r="F171" s="8">
        <f t="shared" si="562"/>
        <v>2.7089078337714079</v>
      </c>
      <c r="G171" s="8">
        <f t="shared" si="562"/>
        <v>2.9531920570864791</v>
      </c>
      <c r="H171" s="8">
        <f t="shared" si="562"/>
        <v>3.1974753639008848</v>
      </c>
      <c r="I171" s="8">
        <f t="shared" si="562"/>
        <v>3.4417577862296183</v>
      </c>
      <c r="J171" s="8">
        <f t="shared" si="562"/>
        <v>3.6860393539261795</v>
      </c>
      <c r="K171" s="8">
        <f t="shared" si="562"/>
        <v>3.9303200948943657</v>
      </c>
      <c r="L171" s="8">
        <f t="shared" si="562"/>
        <v>4.1746000352732562</v>
      </c>
      <c r="M171" s="8">
        <f t="shared" si="562"/>
        <v>4.4188791995995018</v>
      </c>
      <c r="N171" s="8">
        <f t="shared" si="562"/>
        <v>4.6631576109503392</v>
      </c>
      <c r="O171" s="8">
        <f t="shared" si="562"/>
        <v>4.9074352910700263</v>
      </c>
      <c r="P171" s="8">
        <f t="shared" si="562"/>
        <v>5.1517122604821228</v>
      </c>
      <c r="Q171" s="8">
        <f t="shared" si="562"/>
        <v>5.3959885385894788</v>
      </c>
      <c r="R171" s="8">
        <f t="shared" si="562"/>
        <v>5.6402641437636021</v>
      </c>
      <c r="U171" s="147"/>
      <c r="V171" s="36">
        <f t="shared" si="579"/>
        <v>1.2</v>
      </c>
      <c r="W171" s="9">
        <f t="shared" si="580"/>
        <v>0.10694980394328613</v>
      </c>
      <c r="X171" s="9">
        <f t="shared" si="581"/>
        <v>0.11147304564924321</v>
      </c>
      <c r="Y171" s="9">
        <f t="shared" si="582"/>
        <v>0.11599626831791188</v>
      </c>
      <c r="Z171" s="9">
        <f t="shared" si="583"/>
        <v>0.12051947269218077</v>
      </c>
      <c r="AA171" s="9">
        <f t="shared" si="584"/>
        <v>0.12504265945911985</v>
      </c>
      <c r="AB171" s="9">
        <f t="shared" si="585"/>
        <v>0.12956582925606064</v>
      </c>
      <c r="AC171" s="9">
        <f t="shared" si="586"/>
        <v>0.13408898267578984</v>
      </c>
      <c r="AD171" s="9">
        <f t="shared" si="587"/>
        <v>0.13861212027107994</v>
      </c>
      <c r="AE171" s="9">
        <f t="shared" si="588"/>
        <v>0.14313524255859811</v>
      </c>
      <c r="AF171" s="9">
        <f t="shared" si="589"/>
        <v>0.14765835002234162</v>
      </c>
      <c r="AG171" s="9">
        <f t="shared" si="590"/>
        <v>0.15218144311662751</v>
      </c>
      <c r="AH171" s="9">
        <f t="shared" si="591"/>
        <v>0.15670452226875931</v>
      </c>
      <c r="AI171" s="9">
        <f t="shared" si="592"/>
        <v>0.16122758788135716</v>
      </c>
      <c r="AJ171" s="9">
        <f t="shared" si="593"/>
        <v>0.16575064033443354</v>
      </c>
      <c r="AK171" s="9">
        <f t="shared" si="594"/>
        <v>0.17027367998725573</v>
      </c>
      <c r="AL171" s="9">
        <f t="shared" si="595"/>
        <v>0.17479670717998896</v>
      </c>
      <c r="AN171" s="147"/>
      <c r="AO171" s="36">
        <f t="shared" si="596"/>
        <v>1.2</v>
      </c>
      <c r="AP171" s="9"/>
      <c r="AQ171" s="8">
        <f t="shared" si="563"/>
        <v>0.48857438082456817</v>
      </c>
      <c r="AR171" s="8">
        <f t="shared" si="564"/>
        <v>0.48857232452701282</v>
      </c>
      <c r="AS171" s="8">
        <f t="shared" si="565"/>
        <v>0.48857034847169167</v>
      </c>
      <c r="AT171" s="8">
        <f t="shared" si="566"/>
        <v>0.48856844663014254</v>
      </c>
      <c r="AU171" s="8">
        <f t="shared" si="567"/>
        <v>0.48856661362881137</v>
      </c>
      <c r="AV171" s="8">
        <f t="shared" si="568"/>
        <v>0.48856484465746686</v>
      </c>
      <c r="AW171" s="8">
        <f t="shared" si="569"/>
        <v>0.48856313539312257</v>
      </c>
      <c r="AX171" s="8">
        <f t="shared" si="570"/>
        <v>0.48856148193637239</v>
      </c>
      <c r="AY171" s="8">
        <f t="shared" si="571"/>
        <v>0.4885598807577809</v>
      </c>
      <c r="AZ171" s="8">
        <f t="shared" si="572"/>
        <v>0.48855832865249127</v>
      </c>
      <c r="BA171" s="8">
        <f t="shared" si="573"/>
        <v>0.48855682270167478</v>
      </c>
      <c r="BB171" s="8">
        <f t="shared" si="574"/>
        <v>0.48855536023937418</v>
      </c>
      <c r="BC171" s="8">
        <f t="shared" si="575"/>
        <v>0.48855393882419307</v>
      </c>
      <c r="BD171" s="8">
        <f t="shared" si="576"/>
        <v>0.48855255621471194</v>
      </c>
      <c r="BE171" s="8">
        <f t="shared" si="577"/>
        <v>0.48855121034824656</v>
      </c>
    </row>
    <row r="172" spans="1:57">
      <c r="A172" s="183"/>
      <c r="B172" s="36">
        <f t="shared" si="578"/>
        <v>1.3</v>
      </c>
      <c r="C172" s="8">
        <f t="shared" si="562"/>
        <v>2.0850167611472843</v>
      </c>
      <c r="D172" s="8">
        <f t="shared" si="562"/>
        <v>2.3339125260090037</v>
      </c>
      <c r="E172" s="8">
        <f t="shared" si="562"/>
        <v>2.5828072433255129</v>
      </c>
      <c r="F172" s="8">
        <f t="shared" si="562"/>
        <v>2.8317009539748286</v>
      </c>
      <c r="G172" s="8">
        <f t="shared" si="562"/>
        <v>3.0805936957638731</v>
      </c>
      <c r="H172" s="8">
        <f t="shared" si="562"/>
        <v>3.3294855037621045</v>
      </c>
      <c r="I172" s="8">
        <f t="shared" si="562"/>
        <v>3.5783764105884921</v>
      </c>
      <c r="J172" s="8">
        <f t="shared" si="562"/>
        <v>3.8272664466597335</v>
      </c>
      <c r="K172" s="8">
        <f t="shared" si="562"/>
        <v>4.0761556404060437</v>
      </c>
      <c r="L172" s="8">
        <f t="shared" si="562"/>
        <v>4.3250440184596206</v>
      </c>
      <c r="M172" s="8">
        <f t="shared" si="562"/>
        <v>4.5739316058200172</v>
      </c>
      <c r="N172" s="8">
        <f t="shared" si="562"/>
        <v>4.8228184259998255</v>
      </c>
      <c r="O172" s="8">
        <f t="shared" si="562"/>
        <v>5.0717045011535173</v>
      </c>
      <c r="P172" s="8">
        <f t="shared" si="562"/>
        <v>5.320589852191838</v>
      </c>
      <c r="Q172" s="8">
        <f t="shared" si="562"/>
        <v>5.5694744988836806</v>
      </c>
      <c r="R172" s="8">
        <f t="shared" si="562"/>
        <v>5.8183584599471416</v>
      </c>
      <c r="U172" s="147"/>
      <c r="V172" s="36">
        <f t="shared" si="579"/>
        <v>1.3</v>
      </c>
      <c r="W172" s="9">
        <f t="shared" si="580"/>
        <v>0.10896745428751275</v>
      </c>
      <c r="X172" s="9">
        <f t="shared" si="581"/>
        <v>0.11357602873694805</v>
      </c>
      <c r="Y172" s="9">
        <f t="shared" si="582"/>
        <v>0.11818458378995089</v>
      </c>
      <c r="Z172" s="9">
        <f t="shared" si="583"/>
        <v>0.1227931202034207</v>
      </c>
      <c r="AA172" s="9">
        <f t="shared" si="584"/>
        <v>0.12740163867739396</v>
      </c>
      <c r="AB172" s="9">
        <f t="shared" si="585"/>
        <v>0.13201013986121968</v>
      </c>
      <c r="AC172" s="9">
        <f t="shared" si="586"/>
        <v>0.13661862435887384</v>
      </c>
      <c r="AD172" s="9">
        <f t="shared" si="587"/>
        <v>0.14122709273355394</v>
      </c>
      <c r="AE172" s="9">
        <f t="shared" si="588"/>
        <v>0.14583554551167799</v>
      </c>
      <c r="AF172" s="9">
        <f t="shared" si="589"/>
        <v>0.15044398318636443</v>
      </c>
      <c r="AG172" s="9">
        <f t="shared" si="590"/>
        <v>0.15505240622051542</v>
      </c>
      <c r="AH172" s="9">
        <f t="shared" si="591"/>
        <v>0.15966081504948626</v>
      </c>
      <c r="AI172" s="9">
        <f t="shared" si="592"/>
        <v>0.16426921008349105</v>
      </c>
      <c r="AJ172" s="9">
        <f t="shared" si="593"/>
        <v>0.16887759170971517</v>
      </c>
      <c r="AK172" s="9">
        <f t="shared" si="594"/>
        <v>0.17348596029420182</v>
      </c>
      <c r="AL172" s="9">
        <f t="shared" si="595"/>
        <v>0.17809431618353955</v>
      </c>
      <c r="AN172" s="147"/>
      <c r="AO172" s="36">
        <f t="shared" si="596"/>
        <v>1.3</v>
      </c>
      <c r="AP172" s="9"/>
      <c r="AQ172" s="8">
        <f t="shared" si="563"/>
        <v>0.49779152972343876</v>
      </c>
      <c r="AR172" s="8">
        <f t="shared" si="564"/>
        <v>0.4977894346330185</v>
      </c>
      <c r="AS172" s="8">
        <f t="shared" si="565"/>
        <v>0.49778742129863129</v>
      </c>
      <c r="AT172" s="8">
        <f t="shared" si="566"/>
        <v>0.49778548357808905</v>
      </c>
      <c r="AU172" s="8">
        <f t="shared" si="567"/>
        <v>0.49778361599646281</v>
      </c>
      <c r="AV172" s="8">
        <f t="shared" si="568"/>
        <v>0.49778181365277518</v>
      </c>
      <c r="AW172" s="8">
        <f t="shared" si="569"/>
        <v>0.49778007214248277</v>
      </c>
      <c r="AX172" s="8">
        <f t="shared" si="570"/>
        <v>0.49777838749262049</v>
      </c>
      <c r="AY172" s="8">
        <f t="shared" si="571"/>
        <v>0.49777675610715377</v>
      </c>
      <c r="AZ172" s="8">
        <f t="shared" si="572"/>
        <v>0.49777517472079325</v>
      </c>
      <c r="BA172" s="8">
        <f t="shared" si="573"/>
        <v>0.49777364035961646</v>
      </c>
      <c r="BB172" s="8">
        <f t="shared" si="574"/>
        <v>0.49777215030738375</v>
      </c>
      <c r="BC172" s="8">
        <f t="shared" si="575"/>
        <v>0.49777070207664131</v>
      </c>
      <c r="BD172" s="8">
        <f t="shared" si="576"/>
        <v>0.49776929338368525</v>
      </c>
      <c r="BE172" s="8">
        <f t="shared" si="577"/>
        <v>0.497767922126922</v>
      </c>
    </row>
    <row r="173" spans="1:57">
      <c r="A173" s="184"/>
      <c r="B173" s="36">
        <f t="shared" si="578"/>
        <v>1.4000000000000001</v>
      </c>
      <c r="C173" s="8">
        <f t="shared" si="562"/>
        <v>2.1960399295506359</v>
      </c>
      <c r="D173" s="8">
        <f t="shared" si="562"/>
        <v>2.4496312114412206</v>
      </c>
      <c r="E173" s="8">
        <f t="shared" si="562"/>
        <v>2.7032214260242404</v>
      </c>
      <c r="F173" s="8">
        <f t="shared" si="562"/>
        <v>2.9568106149488917</v>
      </c>
      <c r="G173" s="8">
        <f t="shared" si="562"/>
        <v>3.2103988167353408</v>
      </c>
      <c r="H173" s="8">
        <f t="shared" si="562"/>
        <v>3.4639860671146421</v>
      </c>
      <c r="I173" s="8">
        <f t="shared" si="562"/>
        <v>3.7175723993211371</v>
      </c>
      <c r="J173" s="8">
        <f t="shared" si="562"/>
        <v>3.9711578443453472</v>
      </c>
      <c r="K173" s="8">
        <f t="shared" si="562"/>
        <v>4.2247424311538291</v>
      </c>
      <c r="L173" s="8">
        <f t="shared" si="562"/>
        <v>4.4783261868812163</v>
      </c>
      <c r="M173" s="8">
        <f t="shared" si="562"/>
        <v>4.7319091369986817</v>
      </c>
      <c r="N173" s="8">
        <f t="shared" si="562"/>
        <v>4.9854913054623911</v>
      </c>
      <c r="O173" s="8">
        <f t="shared" si="562"/>
        <v>5.2390727148447755</v>
      </c>
      <c r="P173" s="8">
        <f t="shared" si="562"/>
        <v>5.4926533864510647</v>
      </c>
      <c r="Q173" s="8">
        <f t="shared" si="562"/>
        <v>5.7462333404231023</v>
      </c>
      <c r="R173" s="8">
        <f t="shared" si="562"/>
        <v>5.9998125958321067</v>
      </c>
      <c r="U173" s="148"/>
      <c r="V173" s="36">
        <f t="shared" si="579"/>
        <v>1.4000000000000001</v>
      </c>
      <c r="W173" s="9">
        <f t="shared" si="580"/>
        <v>0.11102316840335158</v>
      </c>
      <c r="X173" s="9">
        <f t="shared" si="581"/>
        <v>0.11571868543221697</v>
      </c>
      <c r="Y173" s="9">
        <f t="shared" si="582"/>
        <v>0.1204141826987275</v>
      </c>
      <c r="Z173" s="9">
        <f t="shared" si="583"/>
        <v>0.12510966097406317</v>
      </c>
      <c r="AA173" s="9">
        <f t="shared" si="584"/>
        <v>0.12980512097146768</v>
      </c>
      <c r="AB173" s="9">
        <f t="shared" si="585"/>
        <v>0.13450056335253757</v>
      </c>
      <c r="AC173" s="9">
        <f t="shared" si="586"/>
        <v>0.13919598873264505</v>
      </c>
      <c r="AD173" s="9">
        <f t="shared" si="587"/>
        <v>0.14389139768561376</v>
      </c>
      <c r="AE173" s="9">
        <f t="shared" si="588"/>
        <v>0.14858679074778536</v>
      </c>
      <c r="AF173" s="9">
        <f t="shared" si="589"/>
        <v>0.1532821684215957</v>
      </c>
      <c r="AG173" s="9">
        <f t="shared" si="590"/>
        <v>0.15797753117866442</v>
      </c>
      <c r="AH173" s="9">
        <f t="shared" si="591"/>
        <v>0.16267287946256559</v>
      </c>
      <c r="AI173" s="9">
        <f t="shared" si="592"/>
        <v>0.16736821369125821</v>
      </c>
      <c r="AJ173" s="9">
        <f t="shared" si="593"/>
        <v>0.17206353425922671</v>
      </c>
      <c r="AK173" s="9">
        <f t="shared" si="594"/>
        <v>0.17675884153942167</v>
      </c>
      <c r="AL173" s="9">
        <f t="shared" si="595"/>
        <v>0.18145413588496506</v>
      </c>
      <c r="AN173" s="148"/>
      <c r="AO173" s="36">
        <f t="shared" si="596"/>
        <v>1.4000000000000001</v>
      </c>
      <c r="AP173" s="9"/>
      <c r="AQ173" s="8">
        <f t="shared" si="563"/>
        <v>0.50718256378116955</v>
      </c>
      <c r="AR173" s="8">
        <f t="shared" si="564"/>
        <v>0.50718042916603956</v>
      </c>
      <c r="AS173" s="8">
        <f t="shared" si="565"/>
        <v>0.50717837784930264</v>
      </c>
      <c r="AT173" s="8">
        <f t="shared" si="566"/>
        <v>0.50717640357289806</v>
      </c>
      <c r="AU173" s="8">
        <f t="shared" si="567"/>
        <v>0.5071745007586026</v>
      </c>
      <c r="AV173" s="8">
        <f t="shared" si="568"/>
        <v>0.50717266441299014</v>
      </c>
      <c r="AW173" s="8">
        <f t="shared" si="569"/>
        <v>0.5071708900484202</v>
      </c>
      <c r="AX173" s="8">
        <f t="shared" si="570"/>
        <v>0.50716917361696368</v>
      </c>
      <c r="AY173" s="8">
        <f t="shared" si="571"/>
        <v>0.50716751145477446</v>
      </c>
      <c r="AZ173" s="8">
        <f t="shared" si="572"/>
        <v>0.50716590023493069</v>
      </c>
      <c r="BA173" s="8">
        <f t="shared" si="573"/>
        <v>0.5071643369274188</v>
      </c>
      <c r="BB173" s="8">
        <f t="shared" si="574"/>
        <v>0.50716281876476899</v>
      </c>
      <c r="BC173" s="8">
        <f t="shared" si="575"/>
        <v>0.50716134321257833</v>
      </c>
      <c r="BD173" s="8">
        <f t="shared" si="576"/>
        <v>0.50715990794407517</v>
      </c>
      <c r="BE173" s="8">
        <f t="shared" si="577"/>
        <v>0.50715851081800878</v>
      </c>
    </row>
    <row r="174" spans="1:57">
      <c r="A174" s="188"/>
      <c r="B174" s="189"/>
      <c r="C174" s="185" t="s">
        <v>105</v>
      </c>
      <c r="D174" s="186"/>
      <c r="E174" s="186"/>
      <c r="F174" s="186"/>
      <c r="G174" s="186"/>
      <c r="H174" s="186"/>
      <c r="I174" s="186"/>
      <c r="J174" s="186"/>
      <c r="K174" s="186"/>
      <c r="L174" s="186"/>
      <c r="M174" s="186"/>
      <c r="N174" s="186"/>
      <c r="O174" s="186"/>
      <c r="P174" s="186"/>
      <c r="Q174" s="186"/>
      <c r="R174" s="187"/>
      <c r="U174" s="138"/>
      <c r="V174" s="138"/>
      <c r="W174" s="161" t="s">
        <v>90</v>
      </c>
      <c r="X174" s="161"/>
      <c r="Y174" s="161"/>
      <c r="Z174" s="161"/>
      <c r="AA174" s="161"/>
      <c r="AB174" s="161"/>
      <c r="AC174" s="161"/>
      <c r="AD174" s="161"/>
      <c r="AE174" s="161"/>
      <c r="AF174" s="161"/>
      <c r="AG174" s="161"/>
      <c r="AH174" s="161"/>
      <c r="AI174" s="161"/>
      <c r="AJ174" s="161"/>
      <c r="AK174" s="161"/>
      <c r="AL174" s="161"/>
      <c r="AN174" s="138"/>
      <c r="AO174" s="138"/>
      <c r="AP174" s="161" t="s">
        <v>91</v>
      </c>
      <c r="AQ174" s="161"/>
      <c r="AR174" s="161"/>
      <c r="AS174" s="161"/>
      <c r="AT174" s="161"/>
      <c r="AU174" s="161"/>
      <c r="AV174" s="161"/>
      <c r="AW174" s="161"/>
      <c r="AX174" s="161"/>
      <c r="AY174" s="161"/>
      <c r="AZ174" s="161"/>
      <c r="BA174" s="161"/>
      <c r="BB174" s="161"/>
      <c r="BC174" s="161"/>
      <c r="BD174" s="161"/>
      <c r="BE174" s="161"/>
    </row>
    <row r="178" spans="1:18">
      <c r="B178" s="32" t="s">
        <v>159</v>
      </c>
    </row>
    <row r="180" spans="1:18" ht="59.25" customHeight="1">
      <c r="A180" s="61" t="s">
        <v>93</v>
      </c>
      <c r="B180" s="69" t="s">
        <v>93</v>
      </c>
      <c r="C180" s="61" t="s">
        <v>94</v>
      </c>
      <c r="D180" s="61" t="s">
        <v>92</v>
      </c>
      <c r="F180">
        <v>2.4</v>
      </c>
      <c r="G180">
        <f>F180+0.2</f>
        <v>2.6</v>
      </c>
      <c r="H180">
        <f t="shared" ref="H180:R180" si="597">G180+0.2</f>
        <v>2.8000000000000003</v>
      </c>
      <c r="I180">
        <f t="shared" si="597"/>
        <v>3.0000000000000004</v>
      </c>
      <c r="J180">
        <f t="shared" si="597"/>
        <v>3.2000000000000006</v>
      </c>
      <c r="K180">
        <f t="shared" si="597"/>
        <v>3.4000000000000008</v>
      </c>
      <c r="L180">
        <f t="shared" si="597"/>
        <v>3.600000000000001</v>
      </c>
      <c r="M180">
        <f t="shared" si="597"/>
        <v>3.8000000000000012</v>
      </c>
      <c r="N180">
        <f t="shared" si="597"/>
        <v>4.0000000000000009</v>
      </c>
      <c r="O180">
        <f t="shared" si="597"/>
        <v>4.2000000000000011</v>
      </c>
      <c r="P180">
        <f t="shared" si="597"/>
        <v>4.4000000000000012</v>
      </c>
      <c r="Q180">
        <f t="shared" si="597"/>
        <v>4.6000000000000014</v>
      </c>
      <c r="R180">
        <f t="shared" si="597"/>
        <v>4.8000000000000016</v>
      </c>
    </row>
    <row r="181" spans="1:18">
      <c r="A181">
        <v>580</v>
      </c>
      <c r="B181">
        <f>A181+23*3.664</f>
        <v>664.27200000000005</v>
      </c>
      <c r="C181">
        <f>B181/3.664</f>
        <v>181.29694323144105</v>
      </c>
      <c r="D181">
        <v>1.5</v>
      </c>
      <c r="E181" s="64">
        <v>0.5</v>
      </c>
      <c r="F181">
        <f t="shared" ref="F181:H184" si="598">5.35*LN(1+$D181/F$180)-5.35*(LN((351.95+0.285657*$C181)/278))</f>
        <v>0.60113103760668163</v>
      </c>
      <c r="G181">
        <f t="shared" si="598"/>
        <v>0.4404583016276995</v>
      </c>
      <c r="H181">
        <f t="shared" si="598"/>
        <v>0.29879071269779955</v>
      </c>
      <c r="I181" s="67">
        <f>5.35*LN(1+$D181/I$180)-5.35*(LN((351.95+O175*$C181)/278))</f>
        <v>0.90734449433393549</v>
      </c>
      <c r="J181" s="67">
        <f t="shared" ref="J181:R184" si="599">5.35*LN(1+$D181/J$180)-5.35*(LN((351.95+0.285657*$C181)/278))</f>
        <v>6.0266812344858645E-2</v>
      </c>
      <c r="K181" s="67">
        <f t="shared" si="599"/>
        <v>-4.1125988630029697E-2</v>
      </c>
      <c r="L181" s="67">
        <f t="shared" si="599"/>
        <v>-0.13289496249046406</v>
      </c>
      <c r="M181" s="67">
        <f t="shared" si="599"/>
        <v>-0.2163599938577303</v>
      </c>
      <c r="N181" s="67">
        <f t="shared" si="599"/>
        <v>-0.29260831534125775</v>
      </c>
      <c r="O181" s="67">
        <f t="shared" si="599"/>
        <v>-0.36254395172659559</v>
      </c>
      <c r="P181" s="67">
        <f t="shared" si="599"/>
        <v>-0.42692499339251633</v>
      </c>
      <c r="Q181" s="67">
        <f t="shared" si="599"/>
        <v>-0.48639207471486134</v>
      </c>
      <c r="R181" s="67">
        <f t="shared" si="599"/>
        <v>-0.5414903989879345</v>
      </c>
    </row>
    <row r="182" spans="1:18">
      <c r="A182">
        <v>420</v>
      </c>
      <c r="B182">
        <f t="shared" ref="B182:B184" si="600">A182+23*3.664</f>
        <v>504.27199999999999</v>
      </c>
      <c r="C182">
        <f t="shared" ref="C182:C184" si="601">B182/3.664</f>
        <v>137.62882096069868</v>
      </c>
      <c r="D182">
        <v>1.5</v>
      </c>
      <c r="E182" s="64">
        <v>0.66</v>
      </c>
      <c r="F182">
        <f t="shared" si="598"/>
        <v>0.7690345715657716</v>
      </c>
      <c r="G182">
        <f t="shared" si="598"/>
        <v>0.60836183558678947</v>
      </c>
      <c r="H182">
        <f t="shared" si="598"/>
        <v>0.46669424665688952</v>
      </c>
      <c r="I182">
        <f>5.35*LN(1+$D182/I$180)-5.35*(LN((351.95+0.285657*$C182)/278))</f>
        <v>0.34080608551235159</v>
      </c>
      <c r="J182">
        <f t="shared" si="599"/>
        <v>0.22817034630394861</v>
      </c>
      <c r="K182" s="67">
        <f t="shared" si="599"/>
        <v>0.12677754532906027</v>
      </c>
      <c r="L182" s="67">
        <f t="shared" si="599"/>
        <v>3.5008571468625904E-2</v>
      </c>
      <c r="M182" s="67">
        <f t="shared" si="599"/>
        <v>-4.8456459898640336E-2</v>
      </c>
      <c r="N182" s="67">
        <f t="shared" si="599"/>
        <v>-0.12470478138216778</v>
      </c>
      <c r="O182" s="67">
        <f t="shared" si="599"/>
        <v>-0.19464041776750562</v>
      </c>
      <c r="P182" s="67">
        <f t="shared" si="599"/>
        <v>-0.25902145943342636</v>
      </c>
      <c r="Q182" s="67">
        <f t="shared" si="599"/>
        <v>-0.31848854075577138</v>
      </c>
      <c r="R182" s="67">
        <f t="shared" si="599"/>
        <v>-0.37358686502884453</v>
      </c>
    </row>
    <row r="183" spans="1:18">
      <c r="A183">
        <v>1500</v>
      </c>
      <c r="B183">
        <f t="shared" si="600"/>
        <v>1584.2719999999999</v>
      </c>
      <c r="C183">
        <f t="shared" si="601"/>
        <v>432.3886462882096</v>
      </c>
      <c r="D183">
        <v>2</v>
      </c>
      <c r="E183" s="64">
        <v>0.5</v>
      </c>
      <c r="F183">
        <f t="shared" si="598"/>
        <v>0.37163225981399473</v>
      </c>
      <c r="G183">
        <f t="shared" si="598"/>
        <v>0.18122070351453567</v>
      </c>
      <c r="H183" s="67">
        <f t="shared" si="598"/>
        <v>1.243698963268125E-2</v>
      </c>
      <c r="I183" s="67">
        <f>5.35*LN(1+$D183/I$180)-5.35*(LN((351.95+0.285657*$C183)/278))</f>
        <v>-0.13827720213914363</v>
      </c>
      <c r="J183" s="67">
        <f t="shared" si="599"/>
        <v>-0.27372747485509397</v>
      </c>
      <c r="K183" s="67">
        <f t="shared" si="599"/>
        <v>-0.39615844686478896</v>
      </c>
      <c r="L183" s="67">
        <f t="shared" si="599"/>
        <v>-0.50738906459433419</v>
      </c>
      <c r="M183" s="67">
        <f t="shared" si="599"/>
        <v>-0.60891013740001432</v>
      </c>
      <c r="N183" s="67">
        <f t="shared" si="599"/>
        <v>-0.70195596090851398</v>
      </c>
      <c r="O183" s="67">
        <f t="shared" si="599"/>
        <v>-0.78755778711197477</v>
      </c>
      <c r="P183" s="67">
        <f t="shared" si="599"/>
        <v>-0.86658433477564678</v>
      </c>
      <c r="Q183" s="67">
        <f t="shared" si="599"/>
        <v>-0.93977289066247538</v>
      </c>
      <c r="R183" s="67">
        <f t="shared" si="599"/>
        <v>-1.0077534749522397</v>
      </c>
    </row>
    <row r="184" spans="1:18">
      <c r="A184">
        <v>1170</v>
      </c>
      <c r="B184">
        <f t="shared" si="600"/>
        <v>1254.2719999999999</v>
      </c>
      <c r="C184">
        <f t="shared" si="601"/>
        <v>342.32314410480348</v>
      </c>
      <c r="D184">
        <v>2</v>
      </c>
      <c r="E184" s="64">
        <v>0.66</v>
      </c>
      <c r="F184">
        <f t="shared" si="598"/>
        <v>0.66925260314551993</v>
      </c>
      <c r="G184">
        <f t="shared" si="598"/>
        <v>0.47884104684606088</v>
      </c>
      <c r="H184">
        <f t="shared" si="598"/>
        <v>0.31005733296420646</v>
      </c>
      <c r="I184" s="67">
        <f>5.35*LN(1+$D184/I$180)-5.35*(LN((351.95+0.285657*$C184)/278))</f>
        <v>0.15934314119238158</v>
      </c>
      <c r="J184" s="67">
        <f t="shared" si="599"/>
        <v>2.3892868476431239E-2</v>
      </c>
      <c r="K184" s="67">
        <f t="shared" si="599"/>
        <v>-9.8538103533263754E-2</v>
      </c>
      <c r="L184" s="67">
        <f t="shared" si="599"/>
        <v>-0.20976872126280899</v>
      </c>
      <c r="M184" s="67">
        <f t="shared" si="599"/>
        <v>-0.31128979406848911</v>
      </c>
      <c r="N184" s="67">
        <f t="shared" si="599"/>
        <v>-0.40433561757698877</v>
      </c>
      <c r="O184" s="67">
        <f t="shared" si="599"/>
        <v>-0.48993744378044957</v>
      </c>
      <c r="P184" s="67">
        <f t="shared" si="599"/>
        <v>-0.56896399144412158</v>
      </c>
      <c r="Q184" s="67">
        <f t="shared" si="599"/>
        <v>-0.64215254733095017</v>
      </c>
      <c r="R184" s="67">
        <f t="shared" si="599"/>
        <v>-0.71013313162071445</v>
      </c>
    </row>
    <row r="186" spans="1:18">
      <c r="G186" s="62"/>
      <c r="H186" s="206" t="s">
        <v>96</v>
      </c>
      <c r="I186" s="206"/>
      <c r="J186" s="206"/>
      <c r="K186" s="206"/>
      <c r="L186" s="206"/>
      <c r="M186" s="206"/>
      <c r="N186" s="206"/>
      <c r="O186" s="206"/>
      <c r="P186" s="206"/>
      <c r="Q186" s="206"/>
      <c r="R186" s="206"/>
    </row>
    <row r="187" spans="1:18" ht="46.5" customHeight="1">
      <c r="A187" s="61"/>
      <c r="B187" s="61"/>
      <c r="C187" s="61"/>
      <c r="D187" s="61" t="s">
        <v>26</v>
      </c>
      <c r="E187" s="61" t="s">
        <v>92</v>
      </c>
      <c r="G187" s="61" t="s">
        <v>95</v>
      </c>
      <c r="H187">
        <v>2.4</v>
      </c>
      <c r="I187">
        <f t="shared" ref="I187:R187" si="602">H187+0.2</f>
        <v>2.6</v>
      </c>
      <c r="J187">
        <f t="shared" si="602"/>
        <v>2.8000000000000003</v>
      </c>
      <c r="K187">
        <f t="shared" si="602"/>
        <v>3.0000000000000004</v>
      </c>
      <c r="L187">
        <f t="shared" si="602"/>
        <v>3.2000000000000006</v>
      </c>
      <c r="M187">
        <f t="shared" si="602"/>
        <v>3.4000000000000008</v>
      </c>
      <c r="N187">
        <f t="shared" si="602"/>
        <v>3.600000000000001</v>
      </c>
      <c r="O187">
        <f t="shared" si="602"/>
        <v>3.8000000000000012</v>
      </c>
      <c r="P187">
        <f t="shared" si="602"/>
        <v>4.0000000000000009</v>
      </c>
      <c r="Q187">
        <f t="shared" si="602"/>
        <v>4.2000000000000011</v>
      </c>
      <c r="R187">
        <f t="shared" si="602"/>
        <v>4.4000000000000012</v>
      </c>
    </row>
    <row r="188" spans="1:18">
      <c r="A188">
        <v>580</v>
      </c>
      <c r="B188">
        <f>A188+23*3.664</f>
        <v>664.27200000000005</v>
      </c>
      <c r="C188">
        <f>B188/3.664</f>
        <v>181.29694323144105</v>
      </c>
      <c r="D188">
        <f>$B$3*C188+$B$4</f>
        <v>403.74674091266377</v>
      </c>
      <c r="E188">
        <v>1.5</v>
      </c>
      <c r="F188" s="64">
        <v>0.5</v>
      </c>
      <c r="G188">
        <f>LN(D188/$U$2)*5.35</f>
        <v>1.9964417849233098</v>
      </c>
      <c r="H188">
        <f t="shared" ref="H188:R191" si="603">($E188*$U$2/H$187) +$U$2</f>
        <v>451.75</v>
      </c>
      <c r="I188">
        <f t="shared" si="603"/>
        <v>438.38461538461536</v>
      </c>
      <c r="J188">
        <f t="shared" si="603"/>
        <v>426.92857142857144</v>
      </c>
      <c r="K188">
        <f t="shared" si="603"/>
        <v>417</v>
      </c>
      <c r="L188">
        <f t="shared" si="603"/>
        <v>408.3125</v>
      </c>
      <c r="M188">
        <f t="shared" si="603"/>
        <v>400.64705882352939</v>
      </c>
      <c r="N188">
        <f t="shared" si="603"/>
        <v>393.83333333333331</v>
      </c>
      <c r="O188">
        <f t="shared" si="603"/>
        <v>387.73684210526312</v>
      </c>
      <c r="P188">
        <f t="shared" si="603"/>
        <v>382.25</v>
      </c>
      <c r="Q188">
        <f t="shared" si="603"/>
        <v>377.28571428571428</v>
      </c>
      <c r="R188">
        <f t="shared" si="603"/>
        <v>372.77272727272725</v>
      </c>
    </row>
    <row r="189" spans="1:18">
      <c r="A189">
        <v>420</v>
      </c>
      <c r="B189">
        <f t="shared" ref="B189:B191" si="604">A189+23*3.664</f>
        <v>504.27199999999999</v>
      </c>
      <c r="C189">
        <f t="shared" ref="C189:C191" si="605">B189/3.664</f>
        <v>137.62882096069868</v>
      </c>
      <c r="D189">
        <f>$B$3*C189+$B$4</f>
        <v>391.27263610917032</v>
      </c>
      <c r="E189">
        <v>1.5</v>
      </c>
      <c r="F189" s="64">
        <v>0.66</v>
      </c>
      <c r="G189">
        <f>LN(D189/$U$2)*5.35</f>
        <v>1.8285416306271958</v>
      </c>
      <c r="H189">
        <f t="shared" si="603"/>
        <v>451.75</v>
      </c>
      <c r="I189">
        <f t="shared" si="603"/>
        <v>438.38461538461536</v>
      </c>
      <c r="J189">
        <f t="shared" si="603"/>
        <v>426.92857142857144</v>
      </c>
      <c r="K189">
        <f t="shared" si="603"/>
        <v>417</v>
      </c>
      <c r="L189">
        <f t="shared" si="603"/>
        <v>408.3125</v>
      </c>
      <c r="M189">
        <f t="shared" si="603"/>
        <v>400.64705882352939</v>
      </c>
      <c r="N189">
        <f t="shared" si="603"/>
        <v>393.83333333333331</v>
      </c>
      <c r="O189">
        <f t="shared" si="603"/>
        <v>387.73684210526312</v>
      </c>
      <c r="P189">
        <f t="shared" si="603"/>
        <v>382.25</v>
      </c>
      <c r="Q189">
        <f t="shared" si="603"/>
        <v>377.28571428571428</v>
      </c>
      <c r="R189">
        <f t="shared" si="603"/>
        <v>372.77272727272725</v>
      </c>
    </row>
    <row r="190" spans="1:18">
      <c r="A190">
        <v>1500</v>
      </c>
      <c r="B190">
        <f t="shared" si="604"/>
        <v>1584.2719999999999</v>
      </c>
      <c r="C190">
        <f t="shared" si="605"/>
        <v>432.3886462882096</v>
      </c>
      <c r="D190">
        <f>$B$3*C190+$B$4</f>
        <v>475.47284353275109</v>
      </c>
      <c r="E190">
        <v>2</v>
      </c>
      <c r="F190" s="64">
        <v>0.5</v>
      </c>
      <c r="G190">
        <f>LN(D190/$U$2)*5.35</f>
        <v>2.8712843057006419</v>
      </c>
      <c r="H190">
        <f t="shared" si="603"/>
        <v>509.66666666666669</v>
      </c>
      <c r="I190">
        <f t="shared" si="603"/>
        <v>491.84615384615381</v>
      </c>
      <c r="J190">
        <f t="shared" si="603"/>
        <v>476.57142857142856</v>
      </c>
      <c r="K190">
        <f t="shared" si="603"/>
        <v>463.33333333333331</v>
      </c>
      <c r="L190">
        <f t="shared" si="603"/>
        <v>451.75</v>
      </c>
      <c r="M190">
        <f t="shared" si="603"/>
        <v>441.52941176470586</v>
      </c>
      <c r="N190">
        <f t="shared" si="603"/>
        <v>432.4444444444444</v>
      </c>
      <c r="O190">
        <f t="shared" si="603"/>
        <v>424.31578947368416</v>
      </c>
      <c r="P190">
        <f t="shared" si="603"/>
        <v>417</v>
      </c>
      <c r="Q190">
        <f t="shared" si="603"/>
        <v>410.38095238095235</v>
      </c>
      <c r="R190">
        <f t="shared" si="603"/>
        <v>404.36363636363632</v>
      </c>
    </row>
    <row r="191" spans="1:18">
      <c r="A191">
        <v>1170</v>
      </c>
      <c r="B191">
        <f t="shared" si="604"/>
        <v>1254.2719999999999</v>
      </c>
      <c r="C191">
        <f t="shared" si="605"/>
        <v>342.32314410480348</v>
      </c>
      <c r="D191">
        <f>$B$3*C191+$B$4</f>
        <v>449.74500237554588</v>
      </c>
      <c r="E191">
        <v>2</v>
      </c>
      <c r="F191" s="64">
        <v>0.66</v>
      </c>
      <c r="G191">
        <f>LN(D191/$U$2)*5.35</f>
        <v>2.5736691118395334</v>
      </c>
      <c r="H191">
        <f t="shared" si="603"/>
        <v>509.66666666666669</v>
      </c>
      <c r="I191">
        <f t="shared" si="603"/>
        <v>491.84615384615381</v>
      </c>
      <c r="J191">
        <f t="shared" si="603"/>
        <v>476.57142857142856</v>
      </c>
      <c r="K191">
        <f t="shared" si="603"/>
        <v>463.33333333333331</v>
      </c>
      <c r="L191">
        <f t="shared" si="603"/>
        <v>451.75</v>
      </c>
      <c r="M191">
        <f t="shared" si="603"/>
        <v>441.52941176470586</v>
      </c>
      <c r="N191">
        <f t="shared" si="603"/>
        <v>432.4444444444444</v>
      </c>
      <c r="O191">
        <f t="shared" si="603"/>
        <v>424.31578947368416</v>
      </c>
      <c r="P191">
        <f t="shared" si="603"/>
        <v>417</v>
      </c>
      <c r="Q191">
        <f t="shared" si="603"/>
        <v>410.38095238095235</v>
      </c>
      <c r="R191">
        <f t="shared" si="603"/>
        <v>404.36363636363632</v>
      </c>
    </row>
    <row r="193" spans="1:26">
      <c r="G193" s="62"/>
      <c r="H193" s="206" t="s">
        <v>97</v>
      </c>
      <c r="I193" s="206"/>
      <c r="J193" s="206"/>
      <c r="K193" s="206"/>
      <c r="L193" s="206"/>
      <c r="M193" s="206"/>
      <c r="N193" s="206"/>
      <c r="O193" s="206"/>
      <c r="P193" s="206"/>
      <c r="Q193" s="206"/>
      <c r="R193" s="206"/>
    </row>
    <row r="194" spans="1:26" ht="42" customHeight="1">
      <c r="G194" s="61" t="s">
        <v>95</v>
      </c>
      <c r="H194">
        <v>2.4</v>
      </c>
      <c r="I194">
        <f t="shared" ref="I194:R194" si="606">H194+0.2</f>
        <v>2.6</v>
      </c>
      <c r="J194">
        <f t="shared" si="606"/>
        <v>2.8000000000000003</v>
      </c>
      <c r="K194">
        <f t="shared" si="606"/>
        <v>3.0000000000000004</v>
      </c>
      <c r="L194">
        <f t="shared" si="606"/>
        <v>3.2000000000000006</v>
      </c>
      <c r="M194">
        <f t="shared" si="606"/>
        <v>3.4000000000000008</v>
      </c>
      <c r="N194">
        <f t="shared" si="606"/>
        <v>3.600000000000001</v>
      </c>
      <c r="O194">
        <f t="shared" si="606"/>
        <v>3.8000000000000012</v>
      </c>
      <c r="P194">
        <f t="shared" si="606"/>
        <v>4.0000000000000009</v>
      </c>
      <c r="Q194">
        <f t="shared" si="606"/>
        <v>4.2000000000000011</v>
      </c>
      <c r="R194">
        <f t="shared" si="606"/>
        <v>4.4000000000000012</v>
      </c>
    </row>
    <row r="195" spans="1:26">
      <c r="A195">
        <f>A188</f>
        <v>580</v>
      </c>
      <c r="B195">
        <f t="shared" ref="B195:C195" si="607">B188</f>
        <v>664.27200000000005</v>
      </c>
      <c r="C195">
        <f t="shared" si="607"/>
        <v>181.29694323144105</v>
      </c>
      <c r="D195">
        <f t="shared" ref="D195:E198" si="608">D188</f>
        <v>403.74674091266377</v>
      </c>
      <c r="E195">
        <f t="shared" si="608"/>
        <v>1.5</v>
      </c>
      <c r="F195" s="64">
        <v>0.5</v>
      </c>
      <c r="G195">
        <f>G188</f>
        <v>1.9964417849233098</v>
      </c>
      <c r="H195" s="5">
        <f t="shared" ref="H195:R195" si="609">LN(H188/$U$2)*5.35</f>
        <v>2.5974668144320994</v>
      </c>
      <c r="I195" s="5">
        <f t="shared" si="609"/>
        <v>2.4367940784531172</v>
      </c>
      <c r="J195" s="5">
        <f t="shared" si="609"/>
        <v>2.2951264895232182</v>
      </c>
      <c r="K195" s="5">
        <f t="shared" si="609"/>
        <v>2.1692383283786794</v>
      </c>
      <c r="L195" s="5">
        <f t="shared" si="609"/>
        <v>2.0566025891702764</v>
      </c>
      <c r="M195" s="5">
        <f t="shared" si="609"/>
        <v>1.9552097881953889</v>
      </c>
      <c r="N195" s="5">
        <f t="shared" si="609"/>
        <v>1.8634408143349537</v>
      </c>
      <c r="O195" s="5">
        <f t="shared" si="609"/>
        <v>1.7799757829676874</v>
      </c>
      <c r="P195" s="5">
        <f t="shared" si="609"/>
        <v>1.70372746148416</v>
      </c>
      <c r="Q195" s="5">
        <f t="shared" si="609"/>
        <v>1.633791825098823</v>
      </c>
      <c r="R195" s="5">
        <f t="shared" si="609"/>
        <v>1.5694107834329014</v>
      </c>
    </row>
    <row r="196" spans="1:26">
      <c r="A196">
        <f t="shared" ref="A196:C196" si="610">A189</f>
        <v>420</v>
      </c>
      <c r="B196">
        <f t="shared" si="610"/>
        <v>504.27199999999999</v>
      </c>
      <c r="C196">
        <f t="shared" si="610"/>
        <v>137.62882096069868</v>
      </c>
      <c r="D196">
        <f t="shared" si="608"/>
        <v>391.27263610917032</v>
      </c>
      <c r="E196">
        <f t="shared" si="608"/>
        <v>1.5</v>
      </c>
      <c r="F196" s="64">
        <v>0.66</v>
      </c>
      <c r="G196">
        <f>G189</f>
        <v>1.8285416306271958</v>
      </c>
      <c r="H196" s="5">
        <f t="shared" ref="H196:R196" si="611">LN(H189/$U$2)*5.35</f>
        <v>2.5974668144320994</v>
      </c>
      <c r="I196" s="5">
        <f t="shared" si="611"/>
        <v>2.4367940784531172</v>
      </c>
      <c r="J196" s="5">
        <f t="shared" si="611"/>
        <v>2.2951264895232182</v>
      </c>
      <c r="K196" s="5">
        <f t="shared" si="611"/>
        <v>2.1692383283786794</v>
      </c>
      <c r="L196" s="5">
        <f t="shared" si="611"/>
        <v>2.0566025891702764</v>
      </c>
      <c r="M196" s="5">
        <f t="shared" si="611"/>
        <v>1.9552097881953889</v>
      </c>
      <c r="N196" s="5">
        <f t="shared" si="611"/>
        <v>1.8634408143349537</v>
      </c>
      <c r="O196" s="5">
        <f t="shared" si="611"/>
        <v>1.7799757829676874</v>
      </c>
      <c r="P196" s="5">
        <f t="shared" si="611"/>
        <v>1.70372746148416</v>
      </c>
      <c r="Q196" s="5">
        <f t="shared" si="611"/>
        <v>1.633791825098823</v>
      </c>
      <c r="R196" s="5">
        <f t="shared" si="611"/>
        <v>1.5694107834329014</v>
      </c>
    </row>
    <row r="197" spans="1:26">
      <c r="A197">
        <f t="shared" ref="A197:C197" si="612">A190</f>
        <v>1500</v>
      </c>
      <c r="B197">
        <f t="shared" si="612"/>
        <v>1584.2719999999999</v>
      </c>
      <c r="C197">
        <f t="shared" si="612"/>
        <v>432.3886462882096</v>
      </c>
      <c r="D197">
        <f t="shared" si="608"/>
        <v>475.47284353275109</v>
      </c>
      <c r="E197">
        <f t="shared" si="608"/>
        <v>2</v>
      </c>
      <c r="F197" s="64">
        <v>0.5</v>
      </c>
      <c r="G197">
        <f>G190</f>
        <v>2.8712843057006419</v>
      </c>
      <c r="H197" s="5">
        <f t="shared" ref="H197:R197" si="613">LN(H190/$U$2)*5.35</f>
        <v>3.2428265491011881</v>
      </c>
      <c r="I197" s="5">
        <f t="shared" si="613"/>
        <v>3.052414992801729</v>
      </c>
      <c r="J197" s="5">
        <f t="shared" si="613"/>
        <v>2.8836312789198746</v>
      </c>
      <c r="K197" s="5">
        <f t="shared" si="613"/>
        <v>2.7329170871480497</v>
      </c>
      <c r="L197" s="5">
        <f t="shared" si="613"/>
        <v>2.5974668144320994</v>
      </c>
      <c r="M197" s="5">
        <f t="shared" si="613"/>
        <v>2.4750358424224044</v>
      </c>
      <c r="N197" s="5">
        <f t="shared" si="613"/>
        <v>2.3638052246928591</v>
      </c>
      <c r="O197" s="5">
        <f t="shared" si="613"/>
        <v>2.262284151887179</v>
      </c>
      <c r="P197" s="5">
        <f t="shared" si="613"/>
        <v>2.1692383283786794</v>
      </c>
      <c r="Q197" s="5">
        <f t="shared" si="613"/>
        <v>2.0836365021752186</v>
      </c>
      <c r="R197" s="5">
        <f t="shared" si="613"/>
        <v>2.0046099545115466</v>
      </c>
    </row>
    <row r="198" spans="1:26">
      <c r="A198">
        <f t="shared" ref="A198:C198" si="614">A191</f>
        <v>1170</v>
      </c>
      <c r="B198">
        <f t="shared" si="614"/>
        <v>1254.2719999999999</v>
      </c>
      <c r="C198">
        <f t="shared" si="614"/>
        <v>342.32314410480348</v>
      </c>
      <c r="D198">
        <f t="shared" si="608"/>
        <v>449.74500237554588</v>
      </c>
      <c r="E198">
        <f t="shared" si="608"/>
        <v>2</v>
      </c>
      <c r="F198" s="64">
        <v>0.66</v>
      </c>
      <c r="G198">
        <f>G191</f>
        <v>2.5736691118395334</v>
      </c>
      <c r="H198" s="5">
        <f t="shared" ref="H198:R198" si="615">LN(H191/$U$2)*5.35</f>
        <v>3.2428265491011881</v>
      </c>
      <c r="I198" s="5">
        <f t="shared" si="615"/>
        <v>3.052414992801729</v>
      </c>
      <c r="J198" s="5">
        <f t="shared" si="615"/>
        <v>2.8836312789198746</v>
      </c>
      <c r="K198" s="5">
        <f t="shared" si="615"/>
        <v>2.7329170871480497</v>
      </c>
      <c r="L198" s="5">
        <f t="shared" si="615"/>
        <v>2.5974668144320994</v>
      </c>
      <c r="M198" s="5">
        <f t="shared" si="615"/>
        <v>2.4750358424224044</v>
      </c>
      <c r="N198" s="5">
        <f t="shared" si="615"/>
        <v>2.3638052246928591</v>
      </c>
      <c r="O198" s="5">
        <f t="shared" si="615"/>
        <v>2.262284151887179</v>
      </c>
      <c r="P198" s="5">
        <f t="shared" si="615"/>
        <v>2.1692383283786794</v>
      </c>
      <c r="Q198" s="5">
        <f t="shared" si="615"/>
        <v>2.0836365021752186</v>
      </c>
      <c r="R198" s="5">
        <f t="shared" si="615"/>
        <v>2.0046099545115466</v>
      </c>
    </row>
    <row r="200" spans="1:26">
      <c r="G200" s="62"/>
      <c r="H200" s="206" t="s">
        <v>98</v>
      </c>
      <c r="I200" s="206"/>
      <c r="J200" s="206"/>
      <c r="K200" s="206"/>
      <c r="L200" s="206"/>
      <c r="M200" s="206"/>
      <c r="N200" s="206"/>
      <c r="O200" s="206"/>
      <c r="P200" s="206"/>
      <c r="Q200" s="206"/>
      <c r="R200" s="206"/>
    </row>
    <row r="201" spans="1:26" ht="30">
      <c r="G201" s="61" t="s">
        <v>95</v>
      </c>
      <c r="H201">
        <v>2.4</v>
      </c>
      <c r="I201">
        <f t="shared" ref="I201:R201" si="616">H201+0.2</f>
        <v>2.6</v>
      </c>
      <c r="J201">
        <f t="shared" si="616"/>
        <v>2.8000000000000003</v>
      </c>
      <c r="K201">
        <f t="shared" si="616"/>
        <v>3.0000000000000004</v>
      </c>
      <c r="L201">
        <f t="shared" si="616"/>
        <v>3.2000000000000006</v>
      </c>
      <c r="M201">
        <f t="shared" si="616"/>
        <v>3.4000000000000008</v>
      </c>
      <c r="N201">
        <f t="shared" si="616"/>
        <v>3.600000000000001</v>
      </c>
      <c r="O201">
        <f t="shared" si="616"/>
        <v>3.8000000000000012</v>
      </c>
      <c r="P201">
        <f t="shared" si="616"/>
        <v>4.0000000000000009</v>
      </c>
      <c r="Q201">
        <f t="shared" si="616"/>
        <v>4.2000000000000011</v>
      </c>
      <c r="R201">
        <f t="shared" si="616"/>
        <v>4.4000000000000012</v>
      </c>
    </row>
    <row r="202" spans="1:26">
      <c r="A202">
        <f>A195</f>
        <v>580</v>
      </c>
      <c r="B202">
        <f t="shared" ref="B202:C202" si="617">B195</f>
        <v>664.27200000000005</v>
      </c>
      <c r="C202">
        <f t="shared" si="617"/>
        <v>181.29694323144105</v>
      </c>
      <c r="D202">
        <f t="shared" ref="D202:E205" si="618">D195</f>
        <v>403.74674091266377</v>
      </c>
      <c r="E202">
        <f t="shared" si="618"/>
        <v>1.5</v>
      </c>
      <c r="F202" s="64">
        <v>0.5</v>
      </c>
      <c r="G202">
        <f>G195</f>
        <v>1.9964417849233098</v>
      </c>
      <c r="H202" s="5">
        <f t="shared" ref="H202:R202" si="619">H195-$G195</f>
        <v>0.60102502950878955</v>
      </c>
      <c r="I202" s="5">
        <f t="shared" si="619"/>
        <v>0.44035229352980743</v>
      </c>
      <c r="J202" s="5">
        <f t="shared" si="619"/>
        <v>0.29868470459990837</v>
      </c>
      <c r="K202" s="65">
        <f t="shared" si="619"/>
        <v>0.17279654345536954</v>
      </c>
      <c r="L202" s="65">
        <f t="shared" si="619"/>
        <v>6.016080424696657E-2</v>
      </c>
      <c r="M202" s="65">
        <f t="shared" si="619"/>
        <v>-4.1231996727920883E-2</v>
      </c>
      <c r="N202" s="65">
        <f t="shared" si="619"/>
        <v>-0.13300097058835614</v>
      </c>
      <c r="O202" s="66">
        <f t="shared" si="619"/>
        <v>-0.21646600195562238</v>
      </c>
      <c r="P202" s="66">
        <f t="shared" si="619"/>
        <v>-0.29271432343914983</v>
      </c>
      <c r="Q202" s="66">
        <f t="shared" si="619"/>
        <v>-0.36264995982448678</v>
      </c>
      <c r="R202" s="66">
        <f t="shared" si="619"/>
        <v>-0.4270310014904084</v>
      </c>
    </row>
    <row r="203" spans="1:26">
      <c r="A203">
        <f t="shared" ref="A203:C203" si="620">A196</f>
        <v>420</v>
      </c>
      <c r="B203">
        <f t="shared" si="620"/>
        <v>504.27199999999999</v>
      </c>
      <c r="C203">
        <f t="shared" si="620"/>
        <v>137.62882096069868</v>
      </c>
      <c r="D203">
        <f t="shared" si="618"/>
        <v>391.27263610917032</v>
      </c>
      <c r="E203">
        <f t="shared" si="618"/>
        <v>1.5</v>
      </c>
      <c r="F203" s="64">
        <v>0.66</v>
      </c>
      <c r="G203">
        <f>G196</f>
        <v>1.8285416306271958</v>
      </c>
      <c r="H203" s="5">
        <f t="shared" ref="H203:R203" si="621">H196-$G196</f>
        <v>0.7689251838049036</v>
      </c>
      <c r="I203" s="5">
        <f t="shared" si="621"/>
        <v>0.60825244782592147</v>
      </c>
      <c r="J203" s="5">
        <f t="shared" si="621"/>
        <v>0.46658485889602241</v>
      </c>
      <c r="K203" s="5">
        <f t="shared" si="621"/>
        <v>0.34069669775148359</v>
      </c>
      <c r="L203" s="5">
        <f t="shared" si="621"/>
        <v>0.22806095854308062</v>
      </c>
      <c r="M203" s="65">
        <f t="shared" si="621"/>
        <v>0.12666815756819316</v>
      </c>
      <c r="N203" s="65">
        <f t="shared" si="621"/>
        <v>3.4899183707757908E-2</v>
      </c>
      <c r="O203" s="65">
        <f t="shared" si="621"/>
        <v>-4.8565847659508332E-2</v>
      </c>
      <c r="P203" s="65">
        <f t="shared" si="621"/>
        <v>-0.12481416914303578</v>
      </c>
      <c r="Q203" s="66">
        <f t="shared" si="621"/>
        <v>-0.19474980552837273</v>
      </c>
      <c r="R203" s="66">
        <f t="shared" si="621"/>
        <v>-0.25913084719429436</v>
      </c>
    </row>
    <row r="204" spans="1:26">
      <c r="A204">
        <f t="shared" ref="A204:C204" si="622">A197</f>
        <v>1500</v>
      </c>
      <c r="B204">
        <f t="shared" si="622"/>
        <v>1584.2719999999999</v>
      </c>
      <c r="C204">
        <f t="shared" si="622"/>
        <v>432.3886462882096</v>
      </c>
      <c r="D204">
        <f t="shared" si="618"/>
        <v>475.47284353275109</v>
      </c>
      <c r="E204">
        <f t="shared" si="618"/>
        <v>2</v>
      </c>
      <c r="F204" s="64">
        <v>0.5</v>
      </c>
      <c r="G204">
        <f>G197</f>
        <v>2.8712843057006419</v>
      </c>
      <c r="H204" s="5">
        <f t="shared" ref="H204:R204" si="623">H197-$G197</f>
        <v>0.3715422434005462</v>
      </c>
      <c r="I204" s="5">
        <f t="shared" si="623"/>
        <v>0.18113068710108715</v>
      </c>
      <c r="J204" s="65">
        <f t="shared" si="623"/>
        <v>1.2346973219232726E-2</v>
      </c>
      <c r="K204" s="65">
        <f t="shared" si="623"/>
        <v>-0.13836721855259215</v>
      </c>
      <c r="L204" s="66">
        <f t="shared" si="623"/>
        <v>-0.27381749126854249</v>
      </c>
      <c r="M204" s="66">
        <f t="shared" si="623"/>
        <v>-0.39624846327823748</v>
      </c>
      <c r="N204" s="66">
        <f t="shared" si="623"/>
        <v>-0.50747908100778272</v>
      </c>
      <c r="O204" s="66">
        <f t="shared" si="623"/>
        <v>-0.60900015381346284</v>
      </c>
      <c r="P204" s="66">
        <f t="shared" si="623"/>
        <v>-0.7020459773219625</v>
      </c>
      <c r="Q204" s="66">
        <f t="shared" si="623"/>
        <v>-0.7876478035254233</v>
      </c>
      <c r="R204" s="66">
        <f t="shared" si="623"/>
        <v>-0.8666743511890953</v>
      </c>
      <c r="V204" t="s">
        <v>5</v>
      </c>
      <c r="W204">
        <v>2.4</v>
      </c>
      <c r="X204">
        <f>W204+0.2</f>
        <v>2.6</v>
      </c>
      <c r="Y204">
        <f t="shared" ref="Y204" si="624">X204+0.2</f>
        <v>2.8000000000000003</v>
      </c>
      <c r="Z204">
        <f t="shared" ref="Z204" si="625">Y204+0.2</f>
        <v>3.0000000000000004</v>
      </c>
    </row>
    <row r="205" spans="1:26">
      <c r="A205">
        <f t="shared" ref="A205:C205" si="626">A198</f>
        <v>1170</v>
      </c>
      <c r="B205">
        <f t="shared" si="626"/>
        <v>1254.2719999999999</v>
      </c>
      <c r="C205">
        <f t="shared" si="626"/>
        <v>342.32314410480348</v>
      </c>
      <c r="D205">
        <f t="shared" si="618"/>
        <v>449.74500237554588</v>
      </c>
      <c r="E205">
        <f t="shared" si="618"/>
        <v>2</v>
      </c>
      <c r="F205" s="64">
        <v>0.66</v>
      </c>
      <c r="G205">
        <f>G198</f>
        <v>2.5736691118395334</v>
      </c>
      <c r="H205" s="5">
        <f t="shared" ref="H205:R205" si="627">H198-$G198</f>
        <v>0.66915743726165466</v>
      </c>
      <c r="I205" s="5">
        <f t="shared" si="627"/>
        <v>0.47874588096219561</v>
      </c>
      <c r="J205" s="5">
        <f t="shared" si="627"/>
        <v>0.30996216708034119</v>
      </c>
      <c r="K205" s="65">
        <f t="shared" si="627"/>
        <v>0.15924797530851631</v>
      </c>
      <c r="L205" s="65">
        <f t="shared" si="627"/>
        <v>2.3797702592565972E-2</v>
      </c>
      <c r="M205" s="65">
        <f t="shared" si="627"/>
        <v>-9.8633269417129021E-2</v>
      </c>
      <c r="N205" s="65">
        <f t="shared" si="627"/>
        <v>-0.20986388714667426</v>
      </c>
      <c r="O205" s="66">
        <f t="shared" si="627"/>
        <v>-0.31138495995235438</v>
      </c>
      <c r="P205" s="66">
        <f t="shared" si="627"/>
        <v>-0.40443078346085404</v>
      </c>
      <c r="Q205" s="66">
        <f t="shared" si="627"/>
        <v>-0.49003260966431483</v>
      </c>
      <c r="R205" s="66">
        <f t="shared" si="627"/>
        <v>-0.56905915732798684</v>
      </c>
      <c r="V205" t="s">
        <v>100</v>
      </c>
      <c r="W205">
        <v>0.7766101366913063</v>
      </c>
      <c r="X205">
        <v>0.61593740071232417</v>
      </c>
      <c r="Y205">
        <v>0.47426981178242422</v>
      </c>
      <c r="Z205">
        <v>0.34838165063788629</v>
      </c>
    </row>
    <row r="208" spans="1:26" ht="30">
      <c r="C208" s="61" t="s">
        <v>94</v>
      </c>
      <c r="D208" s="61" t="s">
        <v>92</v>
      </c>
      <c r="F208">
        <v>2.4</v>
      </c>
      <c r="G208">
        <f>F208+0.2</f>
        <v>2.6</v>
      </c>
      <c r="H208">
        <f t="shared" ref="H208:R208" si="628">G208+0.2</f>
        <v>2.8000000000000003</v>
      </c>
      <c r="I208">
        <f t="shared" si="628"/>
        <v>3.0000000000000004</v>
      </c>
      <c r="J208">
        <f t="shared" si="628"/>
        <v>3.2000000000000006</v>
      </c>
      <c r="K208">
        <f t="shared" si="628"/>
        <v>3.4000000000000008</v>
      </c>
      <c r="L208">
        <f t="shared" si="628"/>
        <v>3.600000000000001</v>
      </c>
      <c r="M208">
        <f t="shared" si="628"/>
        <v>3.8000000000000012</v>
      </c>
      <c r="N208">
        <f t="shared" si="628"/>
        <v>4.0000000000000009</v>
      </c>
      <c r="O208">
        <f t="shared" si="628"/>
        <v>4.2000000000000011</v>
      </c>
      <c r="P208">
        <f t="shared" si="628"/>
        <v>4.4000000000000012</v>
      </c>
      <c r="Q208">
        <f t="shared" si="628"/>
        <v>4.6000000000000014</v>
      </c>
      <c r="R208">
        <f t="shared" si="628"/>
        <v>4.8000000000000016</v>
      </c>
    </row>
    <row r="209" spans="2:18">
      <c r="B209">
        <v>0</v>
      </c>
      <c r="C209">
        <f>B209+35</f>
        <v>35</v>
      </c>
      <c r="D209">
        <v>1.5</v>
      </c>
      <c r="E209" s="64"/>
      <c r="F209" s="4">
        <f t="shared" ref="F209:R213" si="629">5.35*LN(1+$D209/F$180)-5.35*(LN((351.95+0.285657*$C209)/278))</f>
        <v>1.1857118768040837</v>
      </c>
      <c r="G209" s="4">
        <f t="shared" si="629"/>
        <v>1.0250391408251016</v>
      </c>
      <c r="H209" s="4">
        <f t="shared" si="629"/>
        <v>0.88337155189520167</v>
      </c>
      <c r="I209" s="4">
        <f t="shared" si="629"/>
        <v>0.75748339075066373</v>
      </c>
      <c r="J209" s="4">
        <f t="shared" si="629"/>
        <v>0.64484765154226076</v>
      </c>
      <c r="K209" s="4">
        <f t="shared" si="629"/>
        <v>0.54345485056737242</v>
      </c>
      <c r="L209" s="4">
        <f t="shared" si="629"/>
        <v>0.45168587670693805</v>
      </c>
      <c r="M209" s="4">
        <f t="shared" si="629"/>
        <v>0.36822084533967181</v>
      </c>
      <c r="N209" s="4">
        <f t="shared" si="629"/>
        <v>0.29197252385614436</v>
      </c>
      <c r="O209" s="4">
        <f t="shared" si="629"/>
        <v>0.22203688747080652</v>
      </c>
      <c r="P209" s="4">
        <f t="shared" si="629"/>
        <v>0.15765584580488579</v>
      </c>
      <c r="Q209" s="4">
        <f t="shared" si="629"/>
        <v>9.8188764482540769E-2</v>
      </c>
      <c r="R209" s="4">
        <f t="shared" si="629"/>
        <v>4.3090440209467618E-2</v>
      </c>
    </row>
    <row r="210" spans="2:18">
      <c r="B210">
        <f>B209+50</f>
        <v>50</v>
      </c>
      <c r="C210">
        <f t="shared" ref="C210:C213" si="630">B210+35</f>
        <v>85</v>
      </c>
      <c r="D210">
        <v>1.5</v>
      </c>
      <c r="E210" s="64"/>
      <c r="F210" s="4">
        <f t="shared" si="629"/>
        <v>0.97865423377262584</v>
      </c>
      <c r="G210" s="4">
        <f t="shared" si="629"/>
        <v>0.81798149779364371</v>
      </c>
      <c r="H210" s="4">
        <f t="shared" si="629"/>
        <v>0.67631390886374376</v>
      </c>
      <c r="I210" s="4">
        <f t="shared" si="629"/>
        <v>0.55042574771920583</v>
      </c>
      <c r="J210" s="4">
        <f t="shared" si="629"/>
        <v>0.43779000851080285</v>
      </c>
      <c r="K210" s="4">
        <f t="shared" si="629"/>
        <v>0.33639720753591451</v>
      </c>
      <c r="L210" s="4">
        <f t="shared" si="629"/>
        <v>0.24462823367548014</v>
      </c>
      <c r="M210" s="4">
        <f t="shared" si="629"/>
        <v>0.1611632023082139</v>
      </c>
      <c r="N210" s="4">
        <f t="shared" si="629"/>
        <v>8.4914880824686456E-2</v>
      </c>
      <c r="O210" s="4">
        <f t="shared" si="629"/>
        <v>1.4979244439348616E-2</v>
      </c>
      <c r="P210" s="4">
        <f t="shared" si="629"/>
        <v>-4.9401797226572119E-2</v>
      </c>
      <c r="Q210" s="4">
        <f t="shared" si="629"/>
        <v>-0.10886887854891714</v>
      </c>
      <c r="R210" s="4">
        <f t="shared" si="629"/>
        <v>-0.16396720282199029</v>
      </c>
    </row>
    <row r="211" spans="2:18">
      <c r="B211">
        <f t="shared" ref="B211:B213" si="631">B210+50</f>
        <v>100</v>
      </c>
      <c r="C211">
        <f t="shared" si="630"/>
        <v>135</v>
      </c>
      <c r="D211">
        <v>1.5</v>
      </c>
      <c r="E211" s="64"/>
      <c r="F211" s="4">
        <f t="shared" si="629"/>
        <v>0.77931251355983044</v>
      </c>
      <c r="G211" s="4">
        <f t="shared" si="629"/>
        <v>0.61863977758084832</v>
      </c>
      <c r="H211" s="4">
        <f t="shared" si="629"/>
        <v>0.47697218865094837</v>
      </c>
      <c r="I211" s="4">
        <f t="shared" si="629"/>
        <v>0.35108402750641043</v>
      </c>
      <c r="J211" s="4">
        <f t="shared" si="629"/>
        <v>0.23844828829800746</v>
      </c>
      <c r="K211" s="4">
        <f t="shared" si="629"/>
        <v>0.13705548732311912</v>
      </c>
      <c r="L211" s="4">
        <f t="shared" si="629"/>
        <v>4.5286513462684752E-2</v>
      </c>
      <c r="M211" s="4">
        <f t="shared" si="629"/>
        <v>-3.8178517904581488E-2</v>
      </c>
      <c r="N211" s="4">
        <f t="shared" si="629"/>
        <v>-0.11442683938810894</v>
      </c>
      <c r="O211" s="4">
        <f t="shared" si="629"/>
        <v>-0.18436247577344678</v>
      </c>
      <c r="P211" s="4">
        <f t="shared" si="629"/>
        <v>-0.24874351743936751</v>
      </c>
      <c r="Q211" s="4">
        <f t="shared" si="629"/>
        <v>-0.30821059876171253</v>
      </c>
      <c r="R211" s="4">
        <f t="shared" si="629"/>
        <v>-0.36330892303478568</v>
      </c>
    </row>
    <row r="212" spans="2:18">
      <c r="B212">
        <f t="shared" si="631"/>
        <v>150</v>
      </c>
      <c r="C212">
        <f t="shared" si="630"/>
        <v>185</v>
      </c>
      <c r="D212">
        <v>1.5</v>
      </c>
      <c r="E212" s="64"/>
      <c r="F212" s="4">
        <f t="shared" si="629"/>
        <v>0.58713225438788319</v>
      </c>
      <c r="G212" s="4">
        <f t="shared" si="629"/>
        <v>0.42645951840890106</v>
      </c>
      <c r="H212" s="4">
        <f t="shared" si="629"/>
        <v>0.28479192947900112</v>
      </c>
      <c r="I212" s="4">
        <f t="shared" si="629"/>
        <v>0.15890376833446318</v>
      </c>
      <c r="J212" s="4">
        <f t="shared" si="629"/>
        <v>4.6268029126060206E-2</v>
      </c>
      <c r="K212" s="4">
        <f t="shared" si="629"/>
        <v>-5.5124771848828136E-2</v>
      </c>
      <c r="L212" s="4">
        <f t="shared" si="629"/>
        <v>-0.1468937457092625</v>
      </c>
      <c r="M212" s="4">
        <f t="shared" si="629"/>
        <v>-0.23035877707652874</v>
      </c>
      <c r="N212" s="4">
        <f t="shared" si="629"/>
        <v>-0.30660709856005619</v>
      </c>
      <c r="O212" s="4">
        <f t="shared" si="629"/>
        <v>-0.37654273494539403</v>
      </c>
      <c r="P212" s="4">
        <f t="shared" si="629"/>
        <v>-0.44092377661131477</v>
      </c>
      <c r="Q212" s="4">
        <f t="shared" si="629"/>
        <v>-0.50039085793365978</v>
      </c>
      <c r="R212" s="4">
        <f t="shared" si="629"/>
        <v>-0.55548918220673293</v>
      </c>
    </row>
    <row r="213" spans="2:18">
      <c r="B213">
        <f t="shared" si="631"/>
        <v>200</v>
      </c>
      <c r="C213">
        <f t="shared" si="630"/>
        <v>235</v>
      </c>
      <c r="D213">
        <v>1.5</v>
      </c>
      <c r="E213" s="64"/>
      <c r="F213" s="4">
        <f t="shared" si="629"/>
        <v>0.4016166923547817</v>
      </c>
      <c r="G213" s="4">
        <f t="shared" si="629"/>
        <v>0.24094395637579957</v>
      </c>
      <c r="H213" s="4">
        <f t="shared" si="629"/>
        <v>9.9276367445899627E-2</v>
      </c>
      <c r="I213" s="4">
        <f t="shared" si="629"/>
        <v>-2.6611793698638309E-2</v>
      </c>
      <c r="J213" s="4">
        <f t="shared" si="629"/>
        <v>-0.13924753290704128</v>
      </c>
      <c r="K213" s="4">
        <f t="shared" si="629"/>
        <v>-0.24064033388192962</v>
      </c>
      <c r="L213" s="4">
        <f t="shared" si="629"/>
        <v>-0.33240930774236399</v>
      </c>
      <c r="M213" s="4">
        <f t="shared" si="629"/>
        <v>-0.41587433910963023</v>
      </c>
      <c r="N213" s="4">
        <f t="shared" si="629"/>
        <v>-0.49212266059315768</v>
      </c>
      <c r="O213" s="4">
        <f t="shared" si="629"/>
        <v>-0.56205829697849552</v>
      </c>
      <c r="P213" s="4">
        <f t="shared" si="629"/>
        <v>-0.62643933864441625</v>
      </c>
      <c r="Q213" s="4">
        <f t="shared" si="629"/>
        <v>-0.68590641996676127</v>
      </c>
      <c r="R213" s="4">
        <f t="shared" si="629"/>
        <v>-0.74100474423983442</v>
      </c>
    </row>
    <row r="215" spans="2:18" ht="30">
      <c r="C215" s="61" t="s">
        <v>94</v>
      </c>
      <c r="D215" s="61" t="s">
        <v>92</v>
      </c>
      <c r="F215">
        <v>2.4</v>
      </c>
      <c r="G215">
        <f>F215+0.2</f>
        <v>2.6</v>
      </c>
      <c r="H215">
        <f t="shared" ref="H215:R215" si="632">G215+0.2</f>
        <v>2.8000000000000003</v>
      </c>
      <c r="I215">
        <f t="shared" si="632"/>
        <v>3.0000000000000004</v>
      </c>
      <c r="J215">
        <f t="shared" si="632"/>
        <v>3.2000000000000006</v>
      </c>
      <c r="K215">
        <f t="shared" si="632"/>
        <v>3.4000000000000008</v>
      </c>
      <c r="L215">
        <f t="shared" si="632"/>
        <v>3.600000000000001</v>
      </c>
      <c r="M215">
        <f t="shared" si="632"/>
        <v>3.8000000000000012</v>
      </c>
      <c r="N215">
        <f t="shared" si="632"/>
        <v>4.0000000000000009</v>
      </c>
      <c r="O215">
        <f t="shared" si="632"/>
        <v>4.2000000000000011</v>
      </c>
      <c r="P215">
        <f t="shared" si="632"/>
        <v>4.4000000000000012</v>
      </c>
      <c r="Q215">
        <f t="shared" si="632"/>
        <v>4.6000000000000014</v>
      </c>
      <c r="R215">
        <f t="shared" si="632"/>
        <v>4.8000000000000016</v>
      </c>
    </row>
    <row r="216" spans="2:18">
      <c r="C216">
        <v>200</v>
      </c>
      <c r="D216">
        <v>2</v>
      </c>
      <c r="E216" s="64"/>
      <c r="F216" s="4">
        <f t="shared" ref="F216:R221" si="633">5.35*LN(1+$D216/F$180)-5.35*(LN((351.95+0.285657*$C216)/278))</f>
        <v>1.1761587607329931</v>
      </c>
      <c r="G216" s="4">
        <f t="shared" si="633"/>
        <v>0.98574720443353403</v>
      </c>
      <c r="H216" s="4">
        <f t="shared" si="633"/>
        <v>0.81696349055167961</v>
      </c>
      <c r="I216" s="4">
        <f t="shared" si="633"/>
        <v>0.66624929877985473</v>
      </c>
      <c r="J216" s="4">
        <f t="shared" si="633"/>
        <v>0.53079902606390439</v>
      </c>
      <c r="K216" s="4">
        <f t="shared" si="633"/>
        <v>0.4083680540542094</v>
      </c>
      <c r="L216" s="4">
        <f t="shared" si="633"/>
        <v>0.29713743632466416</v>
      </c>
      <c r="M216" s="4">
        <f t="shared" si="633"/>
        <v>0.19561636351898404</v>
      </c>
      <c r="N216" s="4">
        <f t="shared" si="633"/>
        <v>0.10257054001048438</v>
      </c>
      <c r="O216" s="4">
        <f t="shared" si="633"/>
        <v>1.6968713807023583E-2</v>
      </c>
      <c r="P216" s="4">
        <f t="shared" si="633"/>
        <v>-6.2057833856648426E-2</v>
      </c>
      <c r="Q216" s="4">
        <f t="shared" si="633"/>
        <v>-0.13524638974347702</v>
      </c>
      <c r="R216" s="4">
        <f t="shared" si="633"/>
        <v>-0.2032269740332413</v>
      </c>
    </row>
    <row r="217" spans="2:18">
      <c r="C217">
        <f>C216+50</f>
        <v>250</v>
      </c>
      <c r="D217">
        <v>2</v>
      </c>
      <c r="E217" s="64"/>
      <c r="F217" s="4">
        <f t="shared" si="633"/>
        <v>0.9925533874116228</v>
      </c>
      <c r="G217" s="4">
        <f t="shared" si="633"/>
        <v>0.80214183111216375</v>
      </c>
      <c r="H217" s="4">
        <f t="shared" si="633"/>
        <v>0.63335811723030933</v>
      </c>
      <c r="I217" s="4">
        <f t="shared" si="633"/>
        <v>0.48264392545848445</v>
      </c>
      <c r="J217" s="4">
        <f t="shared" si="633"/>
        <v>0.34719365274253411</v>
      </c>
      <c r="K217" s="4">
        <f t="shared" si="633"/>
        <v>0.22476268073283912</v>
      </c>
      <c r="L217" s="4">
        <f t="shared" si="633"/>
        <v>0.11353206300329388</v>
      </c>
      <c r="M217" s="4">
        <f t="shared" si="633"/>
        <v>1.2010990197613758E-2</v>
      </c>
      <c r="N217" s="4">
        <f t="shared" si="633"/>
        <v>-8.1034833310885901E-2</v>
      </c>
      <c r="O217" s="4">
        <f t="shared" si="633"/>
        <v>-0.1666366595143467</v>
      </c>
      <c r="P217" s="4">
        <f t="shared" si="633"/>
        <v>-0.24566320717801871</v>
      </c>
      <c r="Q217" s="4">
        <f t="shared" si="633"/>
        <v>-0.3188517630648473</v>
      </c>
      <c r="R217" s="4">
        <f t="shared" si="633"/>
        <v>-0.38683234735461158</v>
      </c>
    </row>
    <row r="218" spans="2:18">
      <c r="C218">
        <f t="shared" ref="C218:C220" si="634">C217+50</f>
        <v>300</v>
      </c>
      <c r="D218">
        <v>2</v>
      </c>
      <c r="E218" s="64"/>
      <c r="F218" s="4">
        <f t="shared" si="633"/>
        <v>0.81504061081147539</v>
      </c>
      <c r="G218" s="4">
        <f t="shared" si="633"/>
        <v>0.62462905451201634</v>
      </c>
      <c r="H218" s="4">
        <f t="shared" si="633"/>
        <v>0.45584534063016191</v>
      </c>
      <c r="I218" s="4">
        <f t="shared" si="633"/>
        <v>0.30513114885833703</v>
      </c>
      <c r="J218" s="4">
        <f t="shared" si="633"/>
        <v>0.16968087614238669</v>
      </c>
      <c r="K218" s="4">
        <f t="shared" si="633"/>
        <v>4.72499041326917E-2</v>
      </c>
      <c r="L218" s="4">
        <f t="shared" si="633"/>
        <v>-6.3980713596853533E-2</v>
      </c>
      <c r="M218" s="4">
        <f t="shared" si="633"/>
        <v>-0.16550178640253366</v>
      </c>
      <c r="N218" s="4">
        <f t="shared" si="633"/>
        <v>-0.25854760991103332</v>
      </c>
      <c r="O218" s="4">
        <f t="shared" si="633"/>
        <v>-0.34414943611449411</v>
      </c>
      <c r="P218" s="4">
        <f t="shared" si="633"/>
        <v>-0.42317598377816612</v>
      </c>
      <c r="Q218" s="4">
        <f t="shared" si="633"/>
        <v>-0.49636453966499472</v>
      </c>
      <c r="R218" s="4">
        <f t="shared" si="633"/>
        <v>-0.564345123954759</v>
      </c>
    </row>
    <row r="219" spans="2:18">
      <c r="C219">
        <f t="shared" si="634"/>
        <v>350</v>
      </c>
      <c r="D219">
        <v>2</v>
      </c>
      <c r="E219" s="64"/>
      <c r="F219" s="4">
        <f t="shared" si="633"/>
        <v>0.64322904113599666</v>
      </c>
      <c r="G219" s="4">
        <f t="shared" si="633"/>
        <v>0.45281748483653761</v>
      </c>
      <c r="H219" s="4">
        <f t="shared" si="633"/>
        <v>0.28403377095468318</v>
      </c>
      <c r="I219" s="4">
        <f t="shared" si="633"/>
        <v>0.13331957918285831</v>
      </c>
      <c r="J219" s="4">
        <f t="shared" si="633"/>
        <v>-2.1306935330920318E-3</v>
      </c>
      <c r="K219" s="4">
        <f t="shared" si="633"/>
        <v>-0.12456166554278703</v>
      </c>
      <c r="L219" s="4">
        <f t="shared" si="633"/>
        <v>-0.23579228327233226</v>
      </c>
      <c r="M219" s="4">
        <f t="shared" si="633"/>
        <v>-0.33731335607801238</v>
      </c>
      <c r="N219" s="4">
        <f t="shared" si="633"/>
        <v>-0.43035917958651204</v>
      </c>
      <c r="O219" s="4">
        <f t="shared" si="633"/>
        <v>-0.51596100578997284</v>
      </c>
      <c r="P219" s="4">
        <f t="shared" si="633"/>
        <v>-0.59498755345364485</v>
      </c>
      <c r="Q219" s="4">
        <f t="shared" si="633"/>
        <v>-0.66817610934047345</v>
      </c>
      <c r="R219" s="4">
        <f t="shared" si="633"/>
        <v>-0.73615669363023772</v>
      </c>
    </row>
    <row r="220" spans="2:18">
      <c r="C220">
        <f t="shared" si="634"/>
        <v>400</v>
      </c>
      <c r="D220">
        <v>2</v>
      </c>
      <c r="E220" s="64"/>
      <c r="F220" s="4">
        <f t="shared" si="633"/>
        <v>0.47676383229681063</v>
      </c>
      <c r="G220" s="4">
        <f t="shared" si="633"/>
        <v>0.28635227599735158</v>
      </c>
      <c r="H220" s="4">
        <f t="shared" si="633"/>
        <v>0.11756856211549715</v>
      </c>
      <c r="I220" s="4">
        <f t="shared" si="633"/>
        <v>-3.3145629656327724E-2</v>
      </c>
      <c r="J220" s="4">
        <f t="shared" si="633"/>
        <v>-0.16859590237227806</v>
      </c>
      <c r="K220" s="4">
        <f t="shared" si="633"/>
        <v>-0.29102687438197306</v>
      </c>
      <c r="L220" s="4">
        <f t="shared" si="633"/>
        <v>-0.40225749211151829</v>
      </c>
      <c r="M220" s="4">
        <f t="shared" si="633"/>
        <v>-0.50377856491719841</v>
      </c>
      <c r="N220" s="4">
        <f t="shared" si="633"/>
        <v>-0.59682438842569807</v>
      </c>
      <c r="O220" s="4">
        <f t="shared" si="633"/>
        <v>-0.68242621462915887</v>
      </c>
      <c r="P220" s="4">
        <f t="shared" si="633"/>
        <v>-0.76145276229283088</v>
      </c>
      <c r="Q220" s="4">
        <f t="shared" si="633"/>
        <v>-0.83464131817965947</v>
      </c>
      <c r="R220" s="4">
        <f t="shared" si="633"/>
        <v>-0.90262190246942375</v>
      </c>
    </row>
    <row r="221" spans="2:18" ht="15.75" thickBot="1">
      <c r="C221">
        <f t="shared" ref="C221" si="635">C220+50</f>
        <v>450</v>
      </c>
      <c r="D221">
        <v>2</v>
      </c>
      <c r="E221" s="64"/>
      <c r="F221" s="4">
        <f t="shared" si="633"/>
        <v>0.31532226949297604</v>
      </c>
      <c r="G221" s="4">
        <f t="shared" si="633"/>
        <v>0.12491071319351699</v>
      </c>
      <c r="H221" s="4">
        <f t="shared" si="633"/>
        <v>-4.3873000688337438E-2</v>
      </c>
      <c r="I221" s="4">
        <f t="shared" si="633"/>
        <v>-0.19458719246016232</v>
      </c>
      <c r="J221" s="4">
        <f t="shared" si="633"/>
        <v>-0.33003746517611265</v>
      </c>
      <c r="K221" s="4">
        <f t="shared" si="633"/>
        <v>-0.45246843718580765</v>
      </c>
      <c r="L221" s="4">
        <f t="shared" si="633"/>
        <v>-0.56369905491535288</v>
      </c>
      <c r="M221" s="4">
        <f t="shared" si="633"/>
        <v>-0.66522012772103301</v>
      </c>
      <c r="N221" s="4">
        <f t="shared" si="633"/>
        <v>-0.75826595122953266</v>
      </c>
      <c r="O221" s="4">
        <f t="shared" si="633"/>
        <v>-0.84386777743299346</v>
      </c>
      <c r="P221" s="4">
        <f t="shared" si="633"/>
        <v>-0.92289432509666547</v>
      </c>
      <c r="Q221" s="4">
        <f t="shared" si="633"/>
        <v>-0.99608288098349407</v>
      </c>
      <c r="R221" s="4">
        <f t="shared" si="633"/>
        <v>-1.0640634652732583</v>
      </c>
    </row>
    <row r="222" spans="2:18" ht="16.5" thickBot="1">
      <c r="B222" s="203" t="s">
        <v>112</v>
      </c>
      <c r="C222" s="204"/>
      <c r="D222" s="204"/>
      <c r="E222" s="204"/>
      <c r="F222" s="205"/>
    </row>
    <row r="223" spans="2:18" ht="16.5" thickBot="1">
      <c r="B223" s="71" t="s">
        <v>5</v>
      </c>
      <c r="C223" s="72">
        <v>2.4</v>
      </c>
      <c r="D223" s="72">
        <v>2.6</v>
      </c>
      <c r="E223" s="72">
        <v>2.8</v>
      </c>
      <c r="F223" s="72">
        <v>3</v>
      </c>
    </row>
    <row r="224" spans="2:18" ht="16.5" thickBot="1">
      <c r="B224" s="71" t="s">
        <v>113</v>
      </c>
      <c r="C224" s="72">
        <v>0.78</v>
      </c>
      <c r="D224" s="72">
        <v>0.62</v>
      </c>
      <c r="E224" s="72">
        <v>0.47</v>
      </c>
      <c r="F224" s="72">
        <v>0.35</v>
      </c>
    </row>
    <row r="225" spans="1:25" ht="15.75">
      <c r="B225" s="73"/>
    </row>
    <row r="226" spans="1:25" ht="30" customHeight="1">
      <c r="A226" s="174" t="s">
        <v>160</v>
      </c>
      <c r="B226" s="175"/>
      <c r="C226" s="175"/>
      <c r="D226" s="175"/>
      <c r="E226" s="175"/>
      <c r="F226" s="175"/>
      <c r="G226" s="175"/>
      <c r="H226" s="175"/>
      <c r="I226" s="175"/>
      <c r="J226" s="175"/>
      <c r="K226" s="175"/>
      <c r="L226" s="175"/>
      <c r="M226" s="175"/>
      <c r="N226" s="175"/>
      <c r="O226" s="175"/>
      <c r="P226" s="175"/>
      <c r="Q226" s="175"/>
      <c r="R226" s="176"/>
    </row>
    <row r="227" spans="1:25" ht="15" customHeight="1">
      <c r="A227" s="51" t="s">
        <v>109</v>
      </c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3"/>
    </row>
    <row r="228" spans="1:25">
      <c r="A228" s="138"/>
      <c r="B228" s="138"/>
      <c r="C228" s="139" t="s">
        <v>64</v>
      </c>
      <c r="D228" s="140"/>
      <c r="E228" s="141"/>
      <c r="F228" s="50">
        <v>1.5</v>
      </c>
      <c r="G228" s="142" t="s">
        <v>76</v>
      </c>
      <c r="H228" s="143"/>
      <c r="I228" s="143"/>
      <c r="J228" s="143"/>
      <c r="K228" s="143"/>
      <c r="L228" s="143"/>
      <c r="M228" s="143"/>
      <c r="N228" s="143"/>
      <c r="O228" s="143"/>
      <c r="P228" s="143"/>
      <c r="Q228" s="143"/>
      <c r="R228" s="144"/>
    </row>
    <row r="229" spans="1:25" ht="15" customHeight="1">
      <c r="A229" s="138"/>
      <c r="B229" s="138"/>
      <c r="C229" s="158" t="s">
        <v>5</v>
      </c>
      <c r="D229" s="159"/>
      <c r="E229" s="159"/>
      <c r="F229" s="159"/>
      <c r="G229" s="159"/>
      <c r="H229" s="159"/>
      <c r="I229" s="159"/>
      <c r="J229" s="159"/>
      <c r="K229" s="159"/>
      <c r="L229" s="159"/>
      <c r="M229" s="159"/>
      <c r="N229" s="159"/>
      <c r="O229" s="159"/>
      <c r="P229" s="159"/>
      <c r="Q229" s="159"/>
      <c r="R229" s="160"/>
    </row>
    <row r="230" spans="1:25">
      <c r="A230" s="138"/>
      <c r="B230" s="138"/>
      <c r="C230" s="35">
        <v>2</v>
      </c>
      <c r="D230" s="35">
        <f>C230+0.2</f>
        <v>2.2000000000000002</v>
      </c>
      <c r="E230" s="35">
        <f t="shared" ref="E230" si="636">D230+0.2</f>
        <v>2.4000000000000004</v>
      </c>
      <c r="F230" s="35">
        <f t="shared" ref="F230" si="637">E230+0.2</f>
        <v>2.6000000000000005</v>
      </c>
      <c r="G230" s="35">
        <f t="shared" ref="G230" si="638">F230+0.2</f>
        <v>2.8000000000000007</v>
      </c>
      <c r="H230" s="35">
        <f t="shared" ref="H230" si="639">G230+0.2</f>
        <v>3.0000000000000009</v>
      </c>
      <c r="I230" s="35">
        <f t="shared" ref="I230" si="640">H230+0.2</f>
        <v>3.2000000000000011</v>
      </c>
      <c r="J230" s="35">
        <f t="shared" ref="J230" si="641">I230+0.2</f>
        <v>3.4000000000000012</v>
      </c>
      <c r="K230" s="35">
        <f t="shared" ref="K230" si="642">J230+0.2</f>
        <v>3.6000000000000014</v>
      </c>
      <c r="L230" s="35">
        <f t="shared" ref="L230" si="643">K230+0.2</f>
        <v>3.8000000000000016</v>
      </c>
      <c r="M230" s="35">
        <f t="shared" ref="M230" si="644">L230+0.2</f>
        <v>4.0000000000000018</v>
      </c>
      <c r="N230" s="35">
        <f t="shared" ref="N230" si="645">M230+0.2</f>
        <v>4.200000000000002</v>
      </c>
      <c r="O230" s="35">
        <f t="shared" ref="O230" si="646">N230+0.2</f>
        <v>4.4000000000000021</v>
      </c>
      <c r="P230" s="35">
        <f t="shared" ref="P230" si="647">O230+0.2</f>
        <v>4.6000000000000023</v>
      </c>
      <c r="Q230" s="35">
        <f t="shared" ref="Q230" si="648">P230+0.2</f>
        <v>4.8000000000000025</v>
      </c>
      <c r="R230" s="35">
        <f t="shared" ref="R230" si="649">Q230+0.2</f>
        <v>5.0000000000000027</v>
      </c>
    </row>
    <row r="231" spans="1:25">
      <c r="A231" s="146" t="s">
        <v>75</v>
      </c>
      <c r="B231" s="36">
        <v>0</v>
      </c>
      <c r="C231" s="3">
        <v>520.30461120150733</v>
      </c>
      <c r="D231" s="3">
        <v>447.01954046804866</v>
      </c>
      <c r="E231" s="3">
        <v>385.9484133504277</v>
      </c>
      <c r="F231" s="3">
        <v>334.27267160036303</v>
      </c>
      <c r="G231" s="3">
        <v>289.97904882747008</v>
      </c>
      <c r="H231" s="3">
        <v>251.59114284921549</v>
      </c>
      <c r="I231" s="3">
        <v>218.00164745004477</v>
      </c>
      <c r="J231" s="33">
        <v>188.36379590271207</v>
      </c>
      <c r="K231" s="48">
        <v>162.01898964584373</v>
      </c>
      <c r="L231" s="42">
        <v>138.44728085371437</v>
      </c>
      <c r="M231" s="3">
        <v>117.23271010089479</v>
      </c>
      <c r="N231" s="3">
        <v>98.038547463242566</v>
      </c>
      <c r="O231" s="47">
        <v>80.589285986834341</v>
      </c>
      <c r="P231" s="47">
        <v>64.657332472430454</v>
      </c>
      <c r="Q231" s="3">
        <v>50.053025535689784</v>
      </c>
      <c r="R231" s="3">
        <v>36.617049313022008</v>
      </c>
    </row>
    <row r="232" spans="1:25">
      <c r="A232" s="147"/>
      <c r="B232" s="36">
        <f>B231+0.1</f>
        <v>0.1</v>
      </c>
      <c r="C232" s="3">
        <v>485.47262611847657</v>
      </c>
      <c r="D232" s="3">
        <v>413.54450778111396</v>
      </c>
      <c r="E232" s="3">
        <v>353.60417867521858</v>
      </c>
      <c r="F232" s="3">
        <v>302.88526920880963</v>
      </c>
      <c r="G232" s="3">
        <v>259.41179079754386</v>
      </c>
      <c r="H232" s="3">
        <v>221.73467844310579</v>
      </c>
      <c r="I232" s="33">
        <v>188.76712890288567</v>
      </c>
      <c r="J232" s="42">
        <v>159.67805425199029</v>
      </c>
      <c r="K232" s="48">
        <v>133.82105059416662</v>
      </c>
      <c r="L232" s="42">
        <v>110.6857975003866</v>
      </c>
      <c r="M232" s="3">
        <v>89.864037484147659</v>
      </c>
      <c r="N232" s="47">
        <v>71.02527554027354</v>
      </c>
      <c r="O232" s="47">
        <v>53.899106024254451</v>
      </c>
      <c r="P232" s="3">
        <v>38.262149871243381</v>
      </c>
      <c r="Q232" s="3">
        <v>23.928257482688018</v>
      </c>
      <c r="R232" s="3">
        <v>10.741062900629899</v>
      </c>
    </row>
    <row r="233" spans="1:25">
      <c r="A233" s="147"/>
      <c r="B233" s="36">
        <f t="shared" ref="B233:B245" si="650">B232+0.1</f>
        <v>0.2</v>
      </c>
      <c r="C233" s="3">
        <v>451.2855929355548</v>
      </c>
      <c r="D233" s="3">
        <v>380.68930155213718</v>
      </c>
      <c r="E233" s="3">
        <v>321.85883250899423</v>
      </c>
      <c r="F233" s="3">
        <v>272.07903854099487</v>
      </c>
      <c r="G233" s="3">
        <v>229.41051863091349</v>
      </c>
      <c r="H233" s="33">
        <v>192.431038787104</v>
      </c>
      <c r="I233" s="3">
        <v>160.07391910516566</v>
      </c>
      <c r="J233" s="42">
        <v>131.5234601525658</v>
      </c>
      <c r="K233" s="48">
        <v>106.14522690075</v>
      </c>
      <c r="L233" s="47">
        <v>83.438348055718137</v>
      </c>
      <c r="M233" s="47">
        <v>63.00212546016003</v>
      </c>
      <c r="N233" s="3">
        <v>44.512183581592112</v>
      </c>
      <c r="O233" s="3">
        <v>27.70312362865473</v>
      </c>
      <c r="P233" s="3">
        <v>12.355702641634522</v>
      </c>
      <c r="Q233" s="3">
        <v>-1.7127822167461417</v>
      </c>
      <c r="R233" s="3">
        <v>-14.655801619510182</v>
      </c>
    </row>
    <row r="234" spans="1:25">
      <c r="A234" s="147"/>
      <c r="B234" s="36">
        <f t="shared" si="650"/>
        <v>0.30000000000000004</v>
      </c>
      <c r="C234" s="3">
        <v>417.73156967032446</v>
      </c>
      <c r="D234" s="3">
        <v>348.44244502345379</v>
      </c>
      <c r="E234" s="3">
        <v>290.70128578287466</v>
      </c>
      <c r="F234" s="3">
        <v>241.84321857349073</v>
      </c>
      <c r="G234" s="33">
        <v>199.96475248679232</v>
      </c>
      <c r="H234" s="3">
        <v>163.66998773267605</v>
      </c>
      <c r="I234" s="3">
        <v>131.91199513956704</v>
      </c>
      <c r="J234" s="42">
        <v>103.89017883270205</v>
      </c>
      <c r="K234" s="47">
        <v>78.981851034685803</v>
      </c>
      <c r="L234" s="47">
        <v>56.69541462558567</v>
      </c>
      <c r="M234" s="3">
        <v>36.637590808123335</v>
      </c>
      <c r="N234" s="3">
        <v>18.490010213848407</v>
      </c>
      <c r="O234" s="3">
        <v>1.9921881972462288</v>
      </c>
      <c r="P234" s="3">
        <v>-13.071058680725518</v>
      </c>
      <c r="Q234" s="3">
        <v>-26.879050316585456</v>
      </c>
      <c r="R234" s="3">
        <v>-39.582415707754407</v>
      </c>
    </row>
    <row r="235" spans="1:25">
      <c r="A235" s="147"/>
      <c r="B235" s="36">
        <f t="shared" si="650"/>
        <v>0.4</v>
      </c>
      <c r="C235" s="3">
        <v>384.7988354590961</v>
      </c>
      <c r="D235" s="3">
        <v>316.79267394198655</v>
      </c>
      <c r="E235" s="3">
        <v>260.12065475409076</v>
      </c>
      <c r="F235" s="33">
        <v>212.16724753486412</v>
      </c>
      <c r="G235" s="3">
        <v>171.06420656998716</v>
      </c>
      <c r="H235" s="3">
        <v>135.44147866465786</v>
      </c>
      <c r="I235" s="3">
        <v>104.27151967393377</v>
      </c>
      <c r="J235" s="47">
        <v>76.768557622103344</v>
      </c>
      <c r="K235" s="48">
        <v>52.321434469862368</v>
      </c>
      <c r="L235" s="42">
        <v>30.447655549977057</v>
      </c>
      <c r="M235" s="3">
        <v>10.761224047718557</v>
      </c>
      <c r="N235" s="3">
        <v>-7.0503344519566546</v>
      </c>
      <c r="O235" s="3">
        <v>-23.242681439446464</v>
      </c>
      <c r="P235" s="3">
        <v>-38.027015999541199</v>
      </c>
      <c r="Q235" s="3">
        <v>-51.579337726809442</v>
      </c>
      <c r="R235" s="3">
        <v>-64.047486559769283</v>
      </c>
      <c r="T235" s="138"/>
      <c r="U235" s="138"/>
      <c r="V235" s="180" t="s">
        <v>99</v>
      </c>
      <c r="W235" s="181"/>
      <c r="X235" s="50">
        <v>1.5</v>
      </c>
      <c r="Y235" s="68" t="s">
        <v>76</v>
      </c>
    </row>
    <row r="236" spans="1:25">
      <c r="A236" s="147"/>
      <c r="B236" s="36">
        <f t="shared" si="650"/>
        <v>0.5</v>
      </c>
      <c r="C236" s="3">
        <v>352.4758864626549</v>
      </c>
      <c r="D236" s="3">
        <v>285.7289326244952</v>
      </c>
      <c r="E236" s="33">
        <v>230.10625720414964</v>
      </c>
      <c r="F236" s="33">
        <v>183.04075921631016</v>
      </c>
      <c r="G236" s="3">
        <v>142.69878553793387</v>
      </c>
      <c r="H236" s="3">
        <v>107.73565099183651</v>
      </c>
      <c r="I236" s="47">
        <v>77.142837524960171</v>
      </c>
      <c r="J236" s="42">
        <v>50.149122580111296</v>
      </c>
      <c r="K236" s="48">
        <v>26.154664370499418</v>
      </c>
      <c r="L236" s="42">
        <v>4.6859021398243428</v>
      </c>
      <c r="M236" s="3">
        <v>-14.636013777878844</v>
      </c>
      <c r="N236" s="3">
        <v>-32.117771995689864</v>
      </c>
      <c r="O236" s="3">
        <v>-48.01030015482646</v>
      </c>
      <c r="P236" s="3">
        <v>-62.520886760457302</v>
      </c>
      <c r="Q236" s="3">
        <v>-75.822272584185612</v>
      </c>
      <c r="R236" s="3">
        <v>-88.059560148070716</v>
      </c>
      <c r="T236" s="138"/>
      <c r="U236" s="138"/>
      <c r="V236" s="145" t="s">
        <v>5</v>
      </c>
      <c r="W236" s="145"/>
      <c r="X236" s="145"/>
      <c r="Y236" s="145"/>
    </row>
    <row r="237" spans="1:25">
      <c r="A237" s="147"/>
      <c r="B237" s="36">
        <f t="shared" si="650"/>
        <v>0.6</v>
      </c>
      <c r="C237" s="3">
        <v>320.7514318478203</v>
      </c>
      <c r="D237" s="3">
        <v>255.24037009567934</v>
      </c>
      <c r="E237" s="33">
        <v>200.64760870739426</v>
      </c>
      <c r="F237" s="3">
        <v>154.45357935059909</v>
      </c>
      <c r="G237" s="3">
        <v>114.85858097426237</v>
      </c>
      <c r="H237" s="47">
        <v>80.542826702517402</v>
      </c>
      <c r="I237" s="42">
        <v>50.516472285509309</v>
      </c>
      <c r="J237" s="42">
        <v>24.022575186333114</v>
      </c>
      <c r="K237" s="48">
        <v>0.47240033804837367</v>
      </c>
      <c r="L237" s="42">
        <v>-20.598844525739132</v>
      </c>
      <c r="M237" s="3">
        <v>-39.562994259425921</v>
      </c>
      <c r="N237" s="3">
        <v>-56.721058804511863</v>
      </c>
      <c r="O237" s="3">
        <v>-72.319319605375412</v>
      </c>
      <c r="P237" s="3">
        <v>-86.561226996178419</v>
      </c>
      <c r="Q237" s="3">
        <v>-99.616323266192055</v>
      </c>
      <c r="R237" s="3">
        <v>-111.62702420724467</v>
      </c>
      <c r="T237" s="138"/>
      <c r="U237" s="138"/>
      <c r="V237" s="35">
        <v>2.8</v>
      </c>
      <c r="W237" s="35">
        <f>V237+0.2</f>
        <v>3</v>
      </c>
      <c r="X237" s="35">
        <f t="shared" ref="X237:Y237" si="651">W237+0.2</f>
        <v>3.2</v>
      </c>
      <c r="Y237" s="35">
        <f t="shared" si="651"/>
        <v>3.4000000000000004</v>
      </c>
    </row>
    <row r="238" spans="1:25">
      <c r="A238" s="147"/>
      <c r="B238" s="36">
        <f t="shared" si="650"/>
        <v>0.7</v>
      </c>
      <c r="C238" s="3">
        <v>289.6143898434072</v>
      </c>
      <c r="D238" s="33">
        <v>225.31633629779031</v>
      </c>
      <c r="E238" s="33">
        <v>171.73441896865572</v>
      </c>
      <c r="F238" s="3">
        <v>126.39572205806931</v>
      </c>
      <c r="G238" s="47">
        <v>87.533867927654313</v>
      </c>
      <c r="H238" s="47">
        <v>53.853506983865984</v>
      </c>
      <c r="I238" s="3">
        <v>24.383123014377944</v>
      </c>
      <c r="J238" s="42">
        <v>-1.6202109074576185</v>
      </c>
      <c r="K238" s="48">
        <v>-24.734328781668143</v>
      </c>
      <c r="L238" s="42">
        <v>-45.415416742821961</v>
      </c>
      <c r="M238" s="3">
        <v>-64.028424720575259</v>
      </c>
      <c r="N238" s="3">
        <v>-80.868789131597993</v>
      </c>
      <c r="O238" s="3">
        <v>-96.178231252793012</v>
      </c>
      <c r="P238" s="3">
        <v>-110.15643431520407</v>
      </c>
      <c r="Q238" s="3">
        <v>-122.96980134913211</v>
      </c>
      <c r="R238" s="3">
        <v>-134.75811116389337</v>
      </c>
      <c r="T238" s="136" t="s">
        <v>75</v>
      </c>
      <c r="U238" s="36">
        <v>0.4</v>
      </c>
      <c r="V238" s="3" t="e">
        <f>#REF!</f>
        <v>#REF!</v>
      </c>
      <c r="W238" s="3" t="e">
        <f>#REF!</f>
        <v>#REF!</v>
      </c>
      <c r="X238" s="3" t="e">
        <f>#REF!</f>
        <v>#REF!</v>
      </c>
      <c r="Y238" s="3" t="e">
        <f>#REF!</f>
        <v>#REF!</v>
      </c>
    </row>
    <row r="239" spans="1:25">
      <c r="A239" s="147"/>
      <c r="B239" s="36">
        <f t="shared" si="650"/>
        <v>0.79999999999999993</v>
      </c>
      <c r="C239" s="3">
        <v>259.05388386921663</v>
      </c>
      <c r="D239" s="33">
        <v>195.94637837042308</v>
      </c>
      <c r="E239" s="3">
        <v>143.35658822871574</v>
      </c>
      <c r="F239" s="3">
        <v>98.857386358428357</v>
      </c>
      <c r="G239" s="47">
        <v>60.715101514789524</v>
      </c>
      <c r="H239" s="3">
        <v>27.658368903848022</v>
      </c>
      <c r="I239" s="3">
        <v>-1.2663390126455525</v>
      </c>
      <c r="J239" s="42">
        <v>-26.788193065271898</v>
      </c>
      <c r="K239" s="48">
        <v>-49.474328032197974</v>
      </c>
      <c r="L239" s="42">
        <v>-69.772483268010816</v>
      </c>
      <c r="M239" s="3">
        <v>-88.040851259458776</v>
      </c>
      <c r="N239" s="3">
        <v>-104.56939809822609</v>
      </c>
      <c r="O239" s="3">
        <v>-119.5953693301754</v>
      </c>
      <c r="P239" s="3">
        <v>-133.31475083522389</v>
      </c>
      <c r="Q239" s="3">
        <v>-145.8908645114798</v>
      </c>
      <c r="R239" s="3">
        <v>-157.46090101233187</v>
      </c>
      <c r="T239" s="137"/>
      <c r="U239" s="36">
        <f>U238+0.1</f>
        <v>0.5</v>
      </c>
      <c r="V239" s="3" t="e">
        <f>#REF!</f>
        <v>#REF!</v>
      </c>
      <c r="W239" s="3" t="e">
        <f>#REF!</f>
        <v>#REF!</v>
      </c>
      <c r="X239" s="3" t="e">
        <f>#REF!</f>
        <v>#REF!</v>
      </c>
      <c r="Y239" s="3" t="e">
        <f>#REF!</f>
        <v>#REF!</v>
      </c>
    </row>
    <row r="240" spans="1:25">
      <c r="A240" s="147"/>
      <c r="B240" s="36">
        <f t="shared" si="650"/>
        <v>0.89999999999999991</v>
      </c>
      <c r="C240" s="33">
        <v>229.05923873670253</v>
      </c>
      <c r="D240" s="33">
        <v>167.12023699919646</v>
      </c>
      <c r="E240" s="3">
        <v>115.50420373632909</v>
      </c>
      <c r="F240" s="47">
        <v>71.828952747141031</v>
      </c>
      <c r="G240" s="3">
        <v>34.392913586192336</v>
      </c>
      <c r="H240" s="3">
        <v>1.9482621546043859</v>
      </c>
      <c r="I240" s="3">
        <v>-26.440873491563771</v>
      </c>
      <c r="J240" s="42">
        <v>-51.490162795832667</v>
      </c>
      <c r="K240" s="48">
        <v>-73.75623942217922</v>
      </c>
      <c r="L240" s="42">
        <v>-93.678552346483116</v>
      </c>
      <c r="M240" s="3">
        <v>-111.60866173395269</v>
      </c>
      <c r="N240" s="3">
        <v>-127.83116464027398</v>
      </c>
      <c r="O240" s="3">
        <v>-142.57891375327327</v>
      </c>
      <c r="P240" s="3">
        <v>-156.04426606219852</v>
      </c>
      <c r="Q240" s="3">
        <v>-168.3875193834632</v>
      </c>
      <c r="R240" s="3">
        <v>-179.74332413703542</v>
      </c>
      <c r="T240" s="137"/>
      <c r="U240" s="36">
        <f t="shared" ref="U240:U242" si="652">U239+0.1</f>
        <v>0.6</v>
      </c>
      <c r="V240" s="3" t="e">
        <f>#REF!</f>
        <v>#REF!</v>
      </c>
      <c r="W240" s="3" t="e">
        <f>#REF!</f>
        <v>#REF!</v>
      </c>
      <c r="X240" s="3" t="e">
        <f>#REF!</f>
        <v>#REF!</v>
      </c>
      <c r="Y240" s="3" t="e">
        <f>#REF!</f>
        <v>#REF!</v>
      </c>
    </row>
    <row r="241" spans="1:25">
      <c r="A241" s="147"/>
      <c r="B241" s="36">
        <f t="shared" si="650"/>
        <v>0.99999999999999989</v>
      </c>
      <c r="C241" s="46">
        <v>199.61997691998906</v>
      </c>
      <c r="D241" s="46">
        <v>138.82784283203748</v>
      </c>
      <c r="E241" s="47">
        <v>88.16753628556755</v>
      </c>
      <c r="F241" s="46">
        <v>45.300979835208636</v>
      </c>
      <c r="G241" s="46">
        <v>8.5581094538138274</v>
      </c>
      <c r="H241" s="46">
        <v>-23.285794143870611</v>
      </c>
      <c r="I241" s="46">
        <v>-51.149274219912222</v>
      </c>
      <c r="J241" s="46">
        <v>-75.734748823564004</v>
      </c>
      <c r="K241" s="46">
        <v>-97.588544944107781</v>
      </c>
      <c r="L241" s="46">
        <v>-117.14197468404893</v>
      </c>
      <c r="M241" s="46">
        <v>-134.74008869166687</v>
      </c>
      <c r="N241" s="46">
        <v>-150.6622144001621</v>
      </c>
      <c r="O241" s="46">
        <v>-165.13689297784458</v>
      </c>
      <c r="P241" s="46">
        <v>-178.35291971613168</v>
      </c>
      <c r="Q241" s="46">
        <v>-190.46762434388646</v>
      </c>
      <c r="R241" s="46">
        <v>-201.61316408282829</v>
      </c>
      <c r="T241" s="137"/>
      <c r="U241" s="36">
        <f t="shared" si="652"/>
        <v>0.7</v>
      </c>
      <c r="V241" s="3" t="e">
        <f>#REF!</f>
        <v>#REF!</v>
      </c>
      <c r="W241" s="3" t="e">
        <f>#REF!</f>
        <v>#REF!</v>
      </c>
      <c r="X241" s="3" t="e">
        <f>#REF!</f>
        <v>#REF!</v>
      </c>
      <c r="Y241" s="3" t="e">
        <f>#REF!</f>
        <v>#REF!</v>
      </c>
    </row>
    <row r="242" spans="1:25">
      <c r="A242" s="147"/>
      <c r="B242" s="36">
        <f t="shared" si="650"/>
        <v>1.0999999999999999</v>
      </c>
      <c r="C242" s="3">
        <v>170.72581489593031</v>
      </c>
      <c r="D242" s="3">
        <v>111.05931296182476</v>
      </c>
      <c r="E242" s="47">
        <v>61.337036817279554</v>
      </c>
      <c r="F242" s="3">
        <v>19.264201051168527</v>
      </c>
      <c r="G242" s="3">
        <v>-16.798335320795978</v>
      </c>
      <c r="H242" s="3">
        <v>-48.052614580870021</v>
      </c>
      <c r="I242" s="3">
        <v>-75.400172168547556</v>
      </c>
      <c r="J242" s="42">
        <v>-99.530420102719134</v>
      </c>
      <c r="K242" s="48">
        <v>-120.97956953720849</v>
      </c>
      <c r="L242" s="42">
        <v>-140.17094636416266</v>
      </c>
      <c r="M242" s="3">
        <v>-157.44321224568307</v>
      </c>
      <c r="N242" s="3">
        <v>-173.07052256524773</v>
      </c>
      <c r="O242" s="3">
        <v>-187.27718680410067</v>
      </c>
      <c r="P242" s="3">
        <v>-200.24850450451845</v>
      </c>
      <c r="Q242" s="3">
        <v>-212.13889226516611</v>
      </c>
      <c r="R242" s="3">
        <v>-223.07806027377907</v>
      </c>
      <c r="T242" s="137"/>
      <c r="U242" s="36">
        <f t="shared" si="652"/>
        <v>0.79999999999999993</v>
      </c>
      <c r="V242" s="3" t="e">
        <f>#REF!</f>
        <v>#REF!</v>
      </c>
      <c r="W242" s="3" t="e">
        <f>#REF!</f>
        <v>#REF!</v>
      </c>
      <c r="X242" s="3" t="e">
        <f>#REF!</f>
        <v>#REF!</v>
      </c>
      <c r="Y242" s="3" t="e">
        <f>#REF!</f>
        <v>#REF!</v>
      </c>
    </row>
    <row r="243" spans="1:25">
      <c r="A243" s="147"/>
      <c r="B243" s="36">
        <f t="shared" si="650"/>
        <v>1.2</v>
      </c>
      <c r="C243" s="3">
        <v>142.36665955194093</v>
      </c>
      <c r="D243" s="47">
        <v>83.804947474156961</v>
      </c>
      <c r="E243" s="42">
        <v>35.003333083478438</v>
      </c>
      <c r="F243" s="3">
        <v>-6.2904785958436022</v>
      </c>
      <c r="G243" s="3">
        <v>-41.685278078841726</v>
      </c>
      <c r="H243" s="3">
        <v>-72.360850534026866</v>
      </c>
      <c r="I243" s="3">
        <v>-99.202038496560064</v>
      </c>
      <c r="J243" s="42">
        <v>-122.88548877569815</v>
      </c>
      <c r="K243" s="48">
        <v>-143.93748399544711</v>
      </c>
      <c r="L243" s="42">
        <v>-162.77351171092312</v>
      </c>
      <c r="M243" s="3">
        <v>-179.72596289704447</v>
      </c>
      <c r="N243" s="3">
        <v>-195.06391665366331</v>
      </c>
      <c r="O243" s="3">
        <v>-209.00752912922377</v>
      </c>
      <c r="P243" s="3">
        <v>-221.73866884444018</v>
      </c>
      <c r="Q243" s="3">
        <v>-233.40889320753863</v>
      </c>
      <c r="R243" s="3">
        <v>-244.14551068175166</v>
      </c>
    </row>
    <row r="244" spans="1:25">
      <c r="A244" s="147"/>
      <c r="B244" s="36">
        <f t="shared" si="650"/>
        <v>1.3</v>
      </c>
      <c r="C244" s="3">
        <v>114.53260466033757</v>
      </c>
      <c r="D244" s="47">
        <v>57.055226059046603</v>
      </c>
      <c r="E244" s="3">
        <v>9.1572263734918593</v>
      </c>
      <c r="F244" s="3">
        <v>-31.371985693093301</v>
      </c>
      <c r="G244" s="3">
        <v>-66.111412158270454</v>
      </c>
      <c r="H244" s="3">
        <v>-96.218993191354755</v>
      </c>
      <c r="I244" s="3">
        <v>-122.56318751036233</v>
      </c>
      <c r="J244" s="42">
        <v>-145.80811307658888</v>
      </c>
      <c r="K244" s="48">
        <v>-166.47030782169603</v>
      </c>
      <c r="L244" s="42">
        <v>-184.95756609906363</v>
      </c>
      <c r="M244" s="3">
        <v>-201.59612430498493</v>
      </c>
      <c r="N244" s="3">
        <v>-216.65007924857184</v>
      </c>
      <c r="O244" s="3">
        <v>-230.33551064892038</v>
      </c>
      <c r="P244" s="3">
        <v>-242.83091953425944</v>
      </c>
      <c r="Q244" s="3">
        <v>-254.28505706338211</v>
      </c>
      <c r="R244" s="3">
        <v>-264.8228744455468</v>
      </c>
    </row>
    <row r="245" spans="1:25">
      <c r="A245" s="148"/>
      <c r="B245" s="36">
        <f t="shared" si="650"/>
        <v>1.4000000000000001</v>
      </c>
      <c r="C245" s="47">
        <v>87.213927417963561</v>
      </c>
      <c r="D245" s="42">
        <v>30.800804685347998</v>
      </c>
      <c r="E245" s="3">
        <v>-16.210311699269401</v>
      </c>
      <c r="F245" s="3">
        <v>-55.989081542421445</v>
      </c>
      <c r="G245" s="3">
        <v>-90.085269930469011</v>
      </c>
      <c r="H245" s="3">
        <v>-119.63537651733057</v>
      </c>
      <c r="I245" s="3">
        <v>-145.49177956798553</v>
      </c>
      <c r="J245" s="42">
        <v>-168.3063001809457</v>
      </c>
      <c r="K245" s="48">
        <v>-188.58591202905353</v>
      </c>
      <c r="L245" s="42">
        <v>-206.73085871190912</v>
      </c>
      <c r="M245" s="3">
        <v>-223.06133600586315</v>
      </c>
      <c r="N245" s="3">
        <v>-237.83655068179451</v>
      </c>
      <c r="O245" s="3">
        <v>-251.2685815089504</v>
      </c>
      <c r="P245" s="3">
        <v>-263.53262437584317</v>
      </c>
      <c r="Q245" s="3">
        <v>-274.77467615257723</v>
      </c>
      <c r="R245" s="3">
        <v>-285.11737444154528</v>
      </c>
    </row>
    <row r="246" spans="1:25">
      <c r="A246" s="138"/>
      <c r="B246" s="138"/>
      <c r="C246" s="161" t="s">
        <v>103</v>
      </c>
      <c r="D246" s="161"/>
      <c r="E246" s="161"/>
      <c r="F246" s="161"/>
      <c r="G246" s="161"/>
      <c r="H246" s="161"/>
      <c r="I246" s="161"/>
      <c r="J246" s="161"/>
      <c r="K246" s="161"/>
      <c r="L246" s="161"/>
      <c r="M246" s="161"/>
      <c r="N246" s="161"/>
      <c r="O246" s="161"/>
      <c r="P246" s="161"/>
      <c r="Q246" s="161"/>
      <c r="R246" s="161"/>
    </row>
    <row r="247" spans="1:25">
      <c r="A247" s="163"/>
      <c r="B247" s="163"/>
      <c r="C247" s="163"/>
      <c r="D247" s="163"/>
      <c r="E247" s="163"/>
      <c r="F247" s="163"/>
      <c r="G247" s="163"/>
      <c r="H247" s="163"/>
      <c r="I247" s="163"/>
      <c r="J247" s="163"/>
      <c r="K247" s="163"/>
      <c r="L247" s="163"/>
      <c r="M247" s="163"/>
      <c r="N247" s="163"/>
      <c r="O247" s="163"/>
      <c r="P247" s="163"/>
      <c r="Q247" s="163"/>
      <c r="R247" s="163"/>
    </row>
    <row r="248" spans="1:25" ht="30" customHeight="1">
      <c r="A248" s="177" t="s">
        <v>110</v>
      </c>
      <c r="B248" s="178"/>
      <c r="C248" s="178"/>
      <c r="D248" s="178"/>
      <c r="E248" s="178"/>
      <c r="F248" s="178"/>
      <c r="G248" s="178"/>
      <c r="H248" s="178"/>
      <c r="I248" s="178"/>
      <c r="J248" s="178"/>
      <c r="K248" s="178"/>
      <c r="L248" s="178"/>
      <c r="M248" s="178"/>
      <c r="N248" s="178"/>
      <c r="O248" s="178"/>
      <c r="P248" s="178"/>
      <c r="Q248" s="178"/>
      <c r="R248" s="179"/>
    </row>
    <row r="249" spans="1:25" ht="30" customHeight="1">
      <c r="A249" s="171" t="s">
        <v>82</v>
      </c>
      <c r="B249" s="172"/>
      <c r="C249" s="172"/>
      <c r="D249" s="172"/>
      <c r="E249" s="172"/>
      <c r="F249" s="172"/>
      <c r="G249" s="172"/>
      <c r="H249" s="172"/>
      <c r="I249" s="172"/>
      <c r="J249" s="172"/>
      <c r="K249" s="172"/>
      <c r="L249" s="172"/>
      <c r="M249" s="172"/>
      <c r="N249" s="172"/>
      <c r="O249" s="172"/>
      <c r="P249" s="172"/>
      <c r="Q249" s="172"/>
      <c r="R249" s="173"/>
    </row>
    <row r="250" spans="1:25" ht="30" customHeight="1">
      <c r="A250" s="165" t="s">
        <v>79</v>
      </c>
      <c r="B250" s="166"/>
      <c r="C250" s="166"/>
      <c r="D250" s="166"/>
      <c r="E250" s="166"/>
      <c r="F250" s="166"/>
      <c r="G250" s="166"/>
      <c r="H250" s="166"/>
      <c r="I250" s="166"/>
      <c r="J250" s="166"/>
      <c r="K250" s="166"/>
      <c r="L250" s="166"/>
      <c r="M250" s="166"/>
      <c r="N250" s="166"/>
      <c r="O250" s="166"/>
      <c r="P250" s="166"/>
      <c r="Q250" s="166"/>
      <c r="R250" s="167"/>
    </row>
    <row r="251" spans="1:25" ht="15" customHeight="1">
      <c r="A251" s="168" t="s">
        <v>80</v>
      </c>
      <c r="B251" s="169"/>
      <c r="C251" s="169"/>
      <c r="D251" s="169"/>
      <c r="E251" s="169"/>
      <c r="F251" s="169"/>
      <c r="G251" s="169"/>
      <c r="H251" s="169"/>
      <c r="I251" s="169"/>
      <c r="J251" s="169"/>
      <c r="K251" s="169"/>
      <c r="L251" s="169"/>
      <c r="M251" s="169"/>
      <c r="N251" s="169"/>
      <c r="O251" s="169"/>
      <c r="P251" s="169"/>
      <c r="Q251" s="169"/>
      <c r="R251" s="170"/>
    </row>
    <row r="252" spans="1:25">
      <c r="A252" s="162" t="s">
        <v>81</v>
      </c>
      <c r="B252" s="163"/>
      <c r="C252" s="163"/>
      <c r="D252" s="163"/>
      <c r="E252" s="163"/>
      <c r="F252" s="163"/>
      <c r="G252" s="163"/>
      <c r="H252" s="163"/>
      <c r="I252" s="163"/>
      <c r="J252" s="163"/>
      <c r="K252" s="163"/>
      <c r="L252" s="163"/>
      <c r="M252" s="163"/>
      <c r="N252" s="163"/>
      <c r="O252" s="163"/>
      <c r="P252" s="163"/>
      <c r="Q252" s="163"/>
      <c r="R252" s="164"/>
    </row>
    <row r="255" spans="1:25">
      <c r="A255" s="138"/>
      <c r="B255" s="138"/>
      <c r="C255" s="139" t="s">
        <v>88</v>
      </c>
      <c r="D255" s="140"/>
      <c r="E255" s="141"/>
      <c r="F255" s="59">
        <v>2</v>
      </c>
      <c r="G255" s="142" t="s">
        <v>76</v>
      </c>
      <c r="H255" s="143"/>
      <c r="I255" s="143"/>
      <c r="J255" s="143"/>
      <c r="K255" s="143"/>
      <c r="L255" s="143"/>
      <c r="M255" s="143"/>
      <c r="N255" s="143"/>
      <c r="O255" s="143"/>
      <c r="P255" s="143"/>
      <c r="Q255" s="143"/>
      <c r="R255" s="144"/>
    </row>
    <row r="256" spans="1:25">
      <c r="A256" s="138"/>
      <c r="B256" s="138"/>
      <c r="C256" s="145" t="s">
        <v>5</v>
      </c>
      <c r="D256" s="145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  <c r="Q256" s="145"/>
      <c r="R256" s="145"/>
    </row>
    <row r="257" spans="1:18">
      <c r="A257" s="138"/>
      <c r="B257" s="138"/>
      <c r="C257" s="35">
        <v>2</v>
      </c>
      <c r="D257" s="35">
        <f>C257+0.2</f>
        <v>2.2000000000000002</v>
      </c>
      <c r="E257" s="35">
        <f t="shared" ref="E257" si="653">D257+0.2</f>
        <v>2.4000000000000004</v>
      </c>
      <c r="F257" s="35">
        <f t="shared" ref="F257" si="654">E257+0.2</f>
        <v>2.6000000000000005</v>
      </c>
      <c r="G257" s="35">
        <f t="shared" ref="G257" si="655">F257+0.2</f>
        <v>2.8000000000000007</v>
      </c>
      <c r="H257" s="35">
        <f t="shared" ref="H257" si="656">G257+0.2</f>
        <v>3.0000000000000009</v>
      </c>
      <c r="I257" s="35">
        <f t="shared" ref="I257" si="657">H257+0.2</f>
        <v>3.2000000000000011</v>
      </c>
      <c r="J257" s="35">
        <f t="shared" ref="J257" si="658">I257+0.2</f>
        <v>3.4000000000000012</v>
      </c>
      <c r="K257" s="35">
        <f t="shared" ref="K257" si="659">J257+0.2</f>
        <v>3.6000000000000014</v>
      </c>
      <c r="L257" s="35">
        <f t="shared" ref="L257" si="660">K257+0.2</f>
        <v>3.8000000000000016</v>
      </c>
      <c r="M257" s="35">
        <f t="shared" ref="M257" si="661">L257+0.2</f>
        <v>4.0000000000000018</v>
      </c>
      <c r="N257" s="35">
        <f t="shared" ref="N257" si="662">M257+0.2</f>
        <v>4.200000000000002</v>
      </c>
      <c r="O257" s="35">
        <f t="shared" ref="O257" si="663">N257+0.2</f>
        <v>4.4000000000000021</v>
      </c>
      <c r="P257" s="35">
        <f t="shared" ref="P257" si="664">O257+0.2</f>
        <v>4.6000000000000023</v>
      </c>
      <c r="Q257" s="35">
        <f t="shared" ref="Q257" si="665">P257+0.2</f>
        <v>4.8000000000000025</v>
      </c>
      <c r="R257" s="35">
        <f t="shared" ref="R257" si="666">Q257+0.2</f>
        <v>5.0000000000000027</v>
      </c>
    </row>
    <row r="258" spans="1:18">
      <c r="A258" s="146" t="s">
        <v>75</v>
      </c>
      <c r="B258" s="36">
        <v>0</v>
      </c>
      <c r="C258" s="3" t="e">
        <f>#REF!-C231</f>
        <v>#REF!</v>
      </c>
      <c r="D258" s="3" t="e">
        <f>#REF!-D231</f>
        <v>#REF!</v>
      </c>
      <c r="E258" s="3" t="e">
        <f>#REF!-E231</f>
        <v>#REF!</v>
      </c>
      <c r="F258" s="3" t="e">
        <f>#REF!-F231</f>
        <v>#REF!</v>
      </c>
      <c r="G258" s="3" t="e">
        <f>#REF!-G231</f>
        <v>#REF!</v>
      </c>
      <c r="H258" s="3" t="e">
        <f>#REF!-H231</f>
        <v>#REF!</v>
      </c>
      <c r="I258" s="3" t="e">
        <f>#REF!-I231</f>
        <v>#REF!</v>
      </c>
      <c r="J258" s="3" t="e">
        <f>#REF!-J231</f>
        <v>#REF!</v>
      </c>
      <c r="K258" s="3" t="e">
        <f>#REF!-K231</f>
        <v>#REF!</v>
      </c>
      <c r="L258" s="3" t="e">
        <f>#REF!-L231</f>
        <v>#REF!</v>
      </c>
      <c r="M258" s="3" t="e">
        <f>#REF!-M231</f>
        <v>#REF!</v>
      </c>
      <c r="N258" s="3" t="e">
        <f>#REF!-N231</f>
        <v>#REF!</v>
      </c>
      <c r="O258" s="3" t="e">
        <f>#REF!-O231</f>
        <v>#REF!</v>
      </c>
      <c r="P258" s="3" t="e">
        <f>#REF!-P231</f>
        <v>#REF!</v>
      </c>
      <c r="Q258" s="3" t="e">
        <f>#REF!-Q231</f>
        <v>#REF!</v>
      </c>
      <c r="R258" s="3" t="e">
        <f>#REF!-R231</f>
        <v>#REF!</v>
      </c>
    </row>
    <row r="259" spans="1:18">
      <c r="A259" s="147"/>
      <c r="B259" s="36">
        <f t="shared" ref="B259:B272" si="667">B258+0.1</f>
        <v>0.1</v>
      </c>
      <c r="C259" s="3" t="e">
        <f>#REF!-C232</f>
        <v>#REF!</v>
      </c>
      <c r="D259" s="3" t="e">
        <f>#REF!-D232</f>
        <v>#REF!</v>
      </c>
      <c r="E259" s="3" t="e">
        <f>#REF!-E232</f>
        <v>#REF!</v>
      </c>
      <c r="F259" s="3" t="e">
        <f>#REF!-F232</f>
        <v>#REF!</v>
      </c>
      <c r="G259" s="3" t="e">
        <f>#REF!-G232</f>
        <v>#REF!</v>
      </c>
      <c r="H259" s="3" t="e">
        <f>#REF!-H232</f>
        <v>#REF!</v>
      </c>
      <c r="I259" s="3" t="e">
        <f>#REF!-I232</f>
        <v>#REF!</v>
      </c>
      <c r="J259" s="3" t="e">
        <f>#REF!-J232</f>
        <v>#REF!</v>
      </c>
      <c r="K259" s="3" t="e">
        <f>#REF!-K232</f>
        <v>#REF!</v>
      </c>
      <c r="L259" s="3" t="e">
        <f>#REF!-L232</f>
        <v>#REF!</v>
      </c>
      <c r="M259" s="3" t="e">
        <f>#REF!-M232</f>
        <v>#REF!</v>
      </c>
      <c r="N259" s="3" t="e">
        <f>#REF!-N232</f>
        <v>#REF!</v>
      </c>
      <c r="O259" s="3" t="e">
        <f>#REF!-O232</f>
        <v>#REF!</v>
      </c>
      <c r="P259" s="3" t="e">
        <f>#REF!-P232</f>
        <v>#REF!</v>
      </c>
      <c r="Q259" s="3" t="e">
        <f>#REF!-Q232</f>
        <v>#REF!</v>
      </c>
      <c r="R259" s="3" t="e">
        <f>#REF!-R232</f>
        <v>#REF!</v>
      </c>
    </row>
    <row r="260" spans="1:18">
      <c r="A260" s="147"/>
      <c r="B260" s="36">
        <f t="shared" si="667"/>
        <v>0.2</v>
      </c>
      <c r="C260" s="3" t="e">
        <f>#REF!-C233</f>
        <v>#REF!</v>
      </c>
      <c r="D260" s="3" t="e">
        <f>#REF!-D233</f>
        <v>#REF!</v>
      </c>
      <c r="E260" s="3" t="e">
        <f>#REF!-E233</f>
        <v>#REF!</v>
      </c>
      <c r="F260" s="3" t="e">
        <f>#REF!-F233</f>
        <v>#REF!</v>
      </c>
      <c r="G260" s="3" t="e">
        <f>#REF!-G233</f>
        <v>#REF!</v>
      </c>
      <c r="H260" s="3" t="e">
        <f>#REF!-H233</f>
        <v>#REF!</v>
      </c>
      <c r="I260" s="3" t="e">
        <f>#REF!-I233</f>
        <v>#REF!</v>
      </c>
      <c r="J260" s="3" t="e">
        <f>#REF!-J233</f>
        <v>#REF!</v>
      </c>
      <c r="K260" s="3" t="e">
        <f>#REF!-K233</f>
        <v>#REF!</v>
      </c>
      <c r="L260" s="3" t="e">
        <f>#REF!-L233</f>
        <v>#REF!</v>
      </c>
      <c r="M260" s="3" t="e">
        <f>#REF!-M233</f>
        <v>#REF!</v>
      </c>
      <c r="N260" s="3" t="e">
        <f>#REF!-N233</f>
        <v>#REF!</v>
      </c>
      <c r="O260" s="3" t="e">
        <f>#REF!-O233</f>
        <v>#REF!</v>
      </c>
      <c r="P260" s="3" t="e">
        <f>#REF!-P233</f>
        <v>#REF!</v>
      </c>
      <c r="Q260" s="3" t="e">
        <f>#REF!-Q233</f>
        <v>#REF!</v>
      </c>
      <c r="R260" s="3" t="e">
        <f>#REF!-R233</f>
        <v>#REF!</v>
      </c>
    </row>
    <row r="261" spans="1:18">
      <c r="A261" s="147"/>
      <c r="B261" s="36">
        <f t="shared" si="667"/>
        <v>0.30000000000000004</v>
      </c>
      <c r="C261" s="3" t="e">
        <f>#REF!-C234</f>
        <v>#REF!</v>
      </c>
      <c r="D261" s="3" t="e">
        <f>#REF!-D234</f>
        <v>#REF!</v>
      </c>
      <c r="E261" s="3" t="e">
        <f>#REF!-E234</f>
        <v>#REF!</v>
      </c>
      <c r="F261" s="3" t="e">
        <f>#REF!-F234</f>
        <v>#REF!</v>
      </c>
      <c r="G261" s="3" t="e">
        <f>#REF!-G234</f>
        <v>#REF!</v>
      </c>
      <c r="H261" s="3" t="e">
        <f>#REF!-H234</f>
        <v>#REF!</v>
      </c>
      <c r="I261" s="3" t="e">
        <f>#REF!-I234</f>
        <v>#REF!</v>
      </c>
      <c r="J261" s="3" t="e">
        <f>#REF!-J234</f>
        <v>#REF!</v>
      </c>
      <c r="K261" s="3" t="e">
        <f>#REF!-K234</f>
        <v>#REF!</v>
      </c>
      <c r="L261" s="3" t="e">
        <f>#REF!-L234</f>
        <v>#REF!</v>
      </c>
      <c r="M261" s="3" t="e">
        <f>#REF!-M234</f>
        <v>#REF!</v>
      </c>
      <c r="N261" s="3" t="e">
        <f>#REF!-N234</f>
        <v>#REF!</v>
      </c>
      <c r="O261" s="3" t="e">
        <f>#REF!-O234</f>
        <v>#REF!</v>
      </c>
      <c r="P261" s="3" t="e">
        <f>#REF!-P234</f>
        <v>#REF!</v>
      </c>
      <c r="Q261" s="3" t="e">
        <f>#REF!-Q234</f>
        <v>#REF!</v>
      </c>
      <c r="R261" s="3" t="e">
        <f>#REF!-R234</f>
        <v>#REF!</v>
      </c>
    </row>
    <row r="262" spans="1:18">
      <c r="A262" s="147"/>
      <c r="B262" s="36">
        <f t="shared" si="667"/>
        <v>0.4</v>
      </c>
      <c r="C262" s="3" t="e">
        <f>#REF!-C235</f>
        <v>#REF!</v>
      </c>
      <c r="D262" s="3" t="e">
        <f>#REF!-D235</f>
        <v>#REF!</v>
      </c>
      <c r="E262" s="3" t="e">
        <f>#REF!-E235</f>
        <v>#REF!</v>
      </c>
      <c r="F262" s="3" t="e">
        <f>#REF!-F235</f>
        <v>#REF!</v>
      </c>
      <c r="G262" s="3" t="e">
        <f>#REF!-G235</f>
        <v>#REF!</v>
      </c>
      <c r="H262" s="3" t="e">
        <f>#REF!-H235</f>
        <v>#REF!</v>
      </c>
      <c r="I262" s="3" t="e">
        <f>#REF!-I235</f>
        <v>#REF!</v>
      </c>
      <c r="J262" s="3" t="e">
        <f>#REF!-J235</f>
        <v>#REF!</v>
      </c>
      <c r="K262" s="3" t="e">
        <f>#REF!-K235</f>
        <v>#REF!</v>
      </c>
      <c r="L262" s="3" t="e">
        <f>#REF!-L235</f>
        <v>#REF!</v>
      </c>
      <c r="M262" s="3" t="e">
        <f>#REF!-M235</f>
        <v>#REF!</v>
      </c>
      <c r="N262" s="3" t="e">
        <f>#REF!-N235</f>
        <v>#REF!</v>
      </c>
      <c r="O262" s="3" t="e">
        <f>#REF!-O235</f>
        <v>#REF!</v>
      </c>
      <c r="P262" s="3" t="e">
        <f>#REF!-P235</f>
        <v>#REF!</v>
      </c>
      <c r="Q262" s="3" t="e">
        <f>#REF!-Q235</f>
        <v>#REF!</v>
      </c>
      <c r="R262" s="3" t="e">
        <f>#REF!-R235</f>
        <v>#REF!</v>
      </c>
    </row>
    <row r="263" spans="1:18">
      <c r="A263" s="147"/>
      <c r="B263" s="36">
        <f t="shared" si="667"/>
        <v>0.5</v>
      </c>
      <c r="C263" s="3" t="e">
        <f>#REF!-C236</f>
        <v>#REF!</v>
      </c>
      <c r="D263" s="3" t="e">
        <f>#REF!-D236</f>
        <v>#REF!</v>
      </c>
      <c r="E263" s="3" t="e">
        <f>#REF!-E236</f>
        <v>#REF!</v>
      </c>
      <c r="F263" s="3" t="e">
        <f>#REF!-F236</f>
        <v>#REF!</v>
      </c>
      <c r="G263" s="3" t="e">
        <f>#REF!-G236</f>
        <v>#REF!</v>
      </c>
      <c r="H263" s="3" t="e">
        <f>#REF!-H236</f>
        <v>#REF!</v>
      </c>
      <c r="I263" s="3" t="e">
        <f>#REF!-I236</f>
        <v>#REF!</v>
      </c>
      <c r="J263" s="3" t="e">
        <f>#REF!-J236</f>
        <v>#REF!</v>
      </c>
      <c r="K263" s="3" t="e">
        <f>#REF!-K236</f>
        <v>#REF!</v>
      </c>
      <c r="L263" s="3" t="e">
        <f>#REF!-L236</f>
        <v>#REF!</v>
      </c>
      <c r="M263" s="3" t="e">
        <f>#REF!-M236</f>
        <v>#REF!</v>
      </c>
      <c r="N263" s="3" t="e">
        <f>#REF!-N236</f>
        <v>#REF!</v>
      </c>
      <c r="O263" s="3" t="e">
        <f>#REF!-O236</f>
        <v>#REF!</v>
      </c>
      <c r="P263" s="3" t="e">
        <f>#REF!-P236</f>
        <v>#REF!</v>
      </c>
      <c r="Q263" s="3" t="e">
        <f>#REF!-Q236</f>
        <v>#REF!</v>
      </c>
      <c r="R263" s="3" t="e">
        <f>#REF!-R236</f>
        <v>#REF!</v>
      </c>
    </row>
    <row r="264" spans="1:18">
      <c r="A264" s="147"/>
      <c r="B264" s="36">
        <f t="shared" si="667"/>
        <v>0.6</v>
      </c>
      <c r="C264" s="3" t="e">
        <f>#REF!-C237</f>
        <v>#REF!</v>
      </c>
      <c r="D264" s="3" t="e">
        <f>#REF!-D237</f>
        <v>#REF!</v>
      </c>
      <c r="E264" s="3" t="e">
        <f>#REF!-E237</f>
        <v>#REF!</v>
      </c>
      <c r="F264" s="3" t="e">
        <f>#REF!-F237</f>
        <v>#REF!</v>
      </c>
      <c r="G264" s="3" t="e">
        <f>#REF!-G237</f>
        <v>#REF!</v>
      </c>
      <c r="H264" s="3" t="e">
        <f>#REF!-H237</f>
        <v>#REF!</v>
      </c>
      <c r="I264" s="3" t="e">
        <f>#REF!-I237</f>
        <v>#REF!</v>
      </c>
      <c r="J264" s="3" t="e">
        <f>#REF!-J237</f>
        <v>#REF!</v>
      </c>
      <c r="K264" s="3" t="e">
        <f>#REF!-K237</f>
        <v>#REF!</v>
      </c>
      <c r="L264" s="3" t="e">
        <f>#REF!-L237</f>
        <v>#REF!</v>
      </c>
      <c r="M264" s="3" t="e">
        <f>#REF!-M237</f>
        <v>#REF!</v>
      </c>
      <c r="N264" s="3" t="e">
        <f>#REF!-N237</f>
        <v>#REF!</v>
      </c>
      <c r="O264" s="3" t="e">
        <f>#REF!-O237</f>
        <v>#REF!</v>
      </c>
      <c r="P264" s="3" t="e">
        <f>#REF!-P237</f>
        <v>#REF!</v>
      </c>
      <c r="Q264" s="3" t="e">
        <f>#REF!-Q237</f>
        <v>#REF!</v>
      </c>
      <c r="R264" s="3" t="e">
        <f>#REF!-R237</f>
        <v>#REF!</v>
      </c>
    </row>
    <row r="265" spans="1:18">
      <c r="A265" s="147"/>
      <c r="B265" s="36">
        <f t="shared" si="667"/>
        <v>0.7</v>
      </c>
      <c r="C265" s="3" t="e">
        <f>#REF!-C238</f>
        <v>#REF!</v>
      </c>
      <c r="D265" s="3" t="e">
        <f>#REF!-D238</f>
        <v>#REF!</v>
      </c>
      <c r="E265" s="3" t="e">
        <f>#REF!-E238</f>
        <v>#REF!</v>
      </c>
      <c r="F265" s="3" t="e">
        <f>#REF!-F238</f>
        <v>#REF!</v>
      </c>
      <c r="G265" s="3" t="e">
        <f>#REF!-G238</f>
        <v>#REF!</v>
      </c>
      <c r="H265" s="3" t="e">
        <f>#REF!-H238</f>
        <v>#REF!</v>
      </c>
      <c r="I265" s="3" t="e">
        <f>#REF!-I238</f>
        <v>#REF!</v>
      </c>
      <c r="J265" s="3" t="e">
        <f>#REF!-J238</f>
        <v>#REF!</v>
      </c>
      <c r="K265" s="3" t="e">
        <f>#REF!-K238</f>
        <v>#REF!</v>
      </c>
      <c r="L265" s="3" t="e">
        <f>#REF!-L238</f>
        <v>#REF!</v>
      </c>
      <c r="M265" s="3" t="e">
        <f>#REF!-M238</f>
        <v>#REF!</v>
      </c>
      <c r="N265" s="3" t="e">
        <f>#REF!-N238</f>
        <v>#REF!</v>
      </c>
      <c r="O265" s="3" t="e">
        <f>#REF!-O238</f>
        <v>#REF!</v>
      </c>
      <c r="P265" s="3" t="e">
        <f>#REF!-P238</f>
        <v>#REF!</v>
      </c>
      <c r="Q265" s="3" t="e">
        <f>#REF!-Q238</f>
        <v>#REF!</v>
      </c>
      <c r="R265" s="3" t="e">
        <f>#REF!-R238</f>
        <v>#REF!</v>
      </c>
    </row>
    <row r="266" spans="1:18">
      <c r="A266" s="147"/>
      <c r="B266" s="36">
        <f t="shared" si="667"/>
        <v>0.79999999999999993</v>
      </c>
      <c r="C266" s="3" t="e">
        <f>#REF!-C239</f>
        <v>#REF!</v>
      </c>
      <c r="D266" s="3" t="e">
        <f>#REF!-D239</f>
        <v>#REF!</v>
      </c>
      <c r="E266" s="3" t="e">
        <f>#REF!-E239</f>
        <v>#REF!</v>
      </c>
      <c r="F266" s="3" t="e">
        <f>#REF!-F239</f>
        <v>#REF!</v>
      </c>
      <c r="G266" s="3" t="e">
        <f>#REF!-G239</f>
        <v>#REF!</v>
      </c>
      <c r="H266" s="3" t="e">
        <f>#REF!-H239</f>
        <v>#REF!</v>
      </c>
      <c r="I266" s="3" t="e">
        <f>#REF!-I239</f>
        <v>#REF!</v>
      </c>
      <c r="J266" s="3" t="e">
        <f>#REF!-J239</f>
        <v>#REF!</v>
      </c>
      <c r="K266" s="3" t="e">
        <f>#REF!-K239</f>
        <v>#REF!</v>
      </c>
      <c r="L266" s="3" t="e">
        <f>#REF!-L239</f>
        <v>#REF!</v>
      </c>
      <c r="M266" s="3" t="e">
        <f>#REF!-M239</f>
        <v>#REF!</v>
      </c>
      <c r="N266" s="3" t="e">
        <f>#REF!-N239</f>
        <v>#REF!</v>
      </c>
      <c r="O266" s="3" t="e">
        <f>#REF!-O239</f>
        <v>#REF!</v>
      </c>
      <c r="P266" s="3" t="e">
        <f>#REF!-P239</f>
        <v>#REF!</v>
      </c>
      <c r="Q266" s="3" t="e">
        <f>#REF!-Q239</f>
        <v>#REF!</v>
      </c>
      <c r="R266" s="3" t="e">
        <f>#REF!-R239</f>
        <v>#REF!</v>
      </c>
    </row>
    <row r="267" spans="1:18">
      <c r="A267" s="147"/>
      <c r="B267" s="36">
        <f t="shared" si="667"/>
        <v>0.89999999999999991</v>
      </c>
      <c r="C267" s="3" t="e">
        <f>#REF!-C240</f>
        <v>#REF!</v>
      </c>
      <c r="D267" s="3" t="e">
        <f>#REF!-D240</f>
        <v>#REF!</v>
      </c>
      <c r="E267" s="3" t="e">
        <f>#REF!-E240</f>
        <v>#REF!</v>
      </c>
      <c r="F267" s="3" t="e">
        <f>#REF!-F240</f>
        <v>#REF!</v>
      </c>
      <c r="G267" s="3" t="e">
        <f>#REF!-G240</f>
        <v>#REF!</v>
      </c>
      <c r="H267" s="3" t="e">
        <f>#REF!-H240</f>
        <v>#REF!</v>
      </c>
      <c r="I267" s="3" t="e">
        <f>#REF!-I240</f>
        <v>#REF!</v>
      </c>
      <c r="J267" s="3" t="e">
        <f>#REF!-J240</f>
        <v>#REF!</v>
      </c>
      <c r="K267" s="3" t="e">
        <f>#REF!-K240</f>
        <v>#REF!</v>
      </c>
      <c r="L267" s="3" t="e">
        <f>#REF!-L240</f>
        <v>#REF!</v>
      </c>
      <c r="M267" s="3" t="e">
        <f>#REF!-M240</f>
        <v>#REF!</v>
      </c>
      <c r="N267" s="3" t="e">
        <f>#REF!-N240</f>
        <v>#REF!</v>
      </c>
      <c r="O267" s="3" t="e">
        <f>#REF!-O240</f>
        <v>#REF!</v>
      </c>
      <c r="P267" s="3" t="e">
        <f>#REF!-P240</f>
        <v>#REF!</v>
      </c>
      <c r="Q267" s="3" t="e">
        <f>#REF!-Q240</f>
        <v>#REF!</v>
      </c>
      <c r="R267" s="3" t="e">
        <f>#REF!-R240</f>
        <v>#REF!</v>
      </c>
    </row>
    <row r="268" spans="1:18">
      <c r="A268" s="147"/>
      <c r="B268" s="36">
        <f t="shared" si="667"/>
        <v>0.99999999999999989</v>
      </c>
      <c r="C268" s="3" t="e">
        <f>#REF!-C241</f>
        <v>#REF!</v>
      </c>
      <c r="D268" s="3" t="e">
        <f>#REF!-D241</f>
        <v>#REF!</v>
      </c>
      <c r="E268" s="3" t="e">
        <f>#REF!-E241</f>
        <v>#REF!</v>
      </c>
      <c r="F268" s="3" t="e">
        <f>#REF!-F241</f>
        <v>#REF!</v>
      </c>
      <c r="G268" s="3" t="e">
        <f>#REF!-G241</f>
        <v>#REF!</v>
      </c>
      <c r="H268" s="3" t="e">
        <f>#REF!-H241</f>
        <v>#REF!</v>
      </c>
      <c r="I268" s="3" t="e">
        <f>#REF!-I241</f>
        <v>#REF!</v>
      </c>
      <c r="J268" s="3" t="e">
        <f>#REF!-J241</f>
        <v>#REF!</v>
      </c>
      <c r="K268" s="3" t="e">
        <f>#REF!-K241</f>
        <v>#REF!</v>
      </c>
      <c r="L268" s="3" t="e">
        <f>#REF!-L241</f>
        <v>#REF!</v>
      </c>
      <c r="M268" s="3" t="e">
        <f>#REF!-M241</f>
        <v>#REF!</v>
      </c>
      <c r="N268" s="3" t="e">
        <f>#REF!-N241</f>
        <v>#REF!</v>
      </c>
      <c r="O268" s="3" t="e">
        <f>#REF!-O241</f>
        <v>#REF!</v>
      </c>
      <c r="P268" s="3" t="e">
        <f>#REF!-P241</f>
        <v>#REF!</v>
      </c>
      <c r="Q268" s="3" t="e">
        <f>#REF!-Q241</f>
        <v>#REF!</v>
      </c>
      <c r="R268" s="3" t="e">
        <f>#REF!-R241</f>
        <v>#REF!</v>
      </c>
    </row>
    <row r="269" spans="1:18">
      <c r="A269" s="147"/>
      <c r="B269" s="36">
        <f t="shared" si="667"/>
        <v>1.0999999999999999</v>
      </c>
      <c r="C269" s="3" t="e">
        <f>#REF!-C242</f>
        <v>#REF!</v>
      </c>
      <c r="D269" s="3" t="e">
        <f>#REF!-D242</f>
        <v>#REF!</v>
      </c>
      <c r="E269" s="3" t="e">
        <f>#REF!-E242</f>
        <v>#REF!</v>
      </c>
      <c r="F269" s="3" t="e">
        <f>#REF!-F242</f>
        <v>#REF!</v>
      </c>
      <c r="G269" s="3" t="e">
        <f>#REF!-G242</f>
        <v>#REF!</v>
      </c>
      <c r="H269" s="3" t="e">
        <f>#REF!-H242</f>
        <v>#REF!</v>
      </c>
      <c r="I269" s="3" t="e">
        <f>#REF!-I242</f>
        <v>#REF!</v>
      </c>
      <c r="J269" s="3" t="e">
        <f>#REF!-J242</f>
        <v>#REF!</v>
      </c>
      <c r="K269" s="3" t="e">
        <f>#REF!-K242</f>
        <v>#REF!</v>
      </c>
      <c r="L269" s="3" t="e">
        <f>#REF!-L242</f>
        <v>#REF!</v>
      </c>
      <c r="M269" s="3" t="e">
        <f>#REF!-M242</f>
        <v>#REF!</v>
      </c>
      <c r="N269" s="3" t="e">
        <f>#REF!-N242</f>
        <v>#REF!</v>
      </c>
      <c r="O269" s="3" t="e">
        <f>#REF!-O242</f>
        <v>#REF!</v>
      </c>
      <c r="P269" s="3" t="e">
        <f>#REF!-P242</f>
        <v>#REF!</v>
      </c>
      <c r="Q269" s="3" t="e">
        <f>#REF!-Q242</f>
        <v>#REF!</v>
      </c>
      <c r="R269" s="3" t="e">
        <f>#REF!-R242</f>
        <v>#REF!</v>
      </c>
    </row>
    <row r="270" spans="1:18">
      <c r="A270" s="147"/>
      <c r="B270" s="36">
        <f t="shared" si="667"/>
        <v>1.2</v>
      </c>
      <c r="C270" s="3" t="e">
        <f>#REF!-C243</f>
        <v>#REF!</v>
      </c>
      <c r="D270" s="3" t="e">
        <f>#REF!-D243</f>
        <v>#REF!</v>
      </c>
      <c r="E270" s="3" t="e">
        <f>#REF!-E243</f>
        <v>#REF!</v>
      </c>
      <c r="F270" s="3" t="e">
        <f>#REF!-F243</f>
        <v>#REF!</v>
      </c>
      <c r="G270" s="3" t="e">
        <f>#REF!-G243</f>
        <v>#REF!</v>
      </c>
      <c r="H270" s="3" t="e">
        <f>#REF!-H243</f>
        <v>#REF!</v>
      </c>
      <c r="I270" s="3" t="e">
        <f>#REF!-I243</f>
        <v>#REF!</v>
      </c>
      <c r="J270" s="3" t="e">
        <f>#REF!-J243</f>
        <v>#REF!</v>
      </c>
      <c r="K270" s="3" t="e">
        <f>#REF!-K243</f>
        <v>#REF!</v>
      </c>
      <c r="L270" s="3" t="e">
        <f>#REF!-L243</f>
        <v>#REF!</v>
      </c>
      <c r="M270" s="3" t="e">
        <f>#REF!-M243</f>
        <v>#REF!</v>
      </c>
      <c r="N270" s="3" t="e">
        <f>#REF!-N243</f>
        <v>#REF!</v>
      </c>
      <c r="O270" s="3" t="e">
        <f>#REF!-O243</f>
        <v>#REF!</v>
      </c>
      <c r="P270" s="3" t="e">
        <f>#REF!-P243</f>
        <v>#REF!</v>
      </c>
      <c r="Q270" s="3" t="e">
        <f>#REF!-Q243</f>
        <v>#REF!</v>
      </c>
      <c r="R270" s="3" t="e">
        <f>#REF!-R243</f>
        <v>#REF!</v>
      </c>
    </row>
    <row r="271" spans="1:18">
      <c r="A271" s="147"/>
      <c r="B271" s="36">
        <f t="shared" si="667"/>
        <v>1.3</v>
      </c>
      <c r="C271" s="3" t="e">
        <f>#REF!-C244</f>
        <v>#REF!</v>
      </c>
      <c r="D271" s="3" t="e">
        <f>#REF!-D244</f>
        <v>#REF!</v>
      </c>
      <c r="E271" s="3" t="e">
        <f>#REF!-E244</f>
        <v>#REF!</v>
      </c>
      <c r="F271" s="3" t="e">
        <f>#REF!-F244</f>
        <v>#REF!</v>
      </c>
      <c r="G271" s="3" t="e">
        <f>#REF!-G244</f>
        <v>#REF!</v>
      </c>
      <c r="H271" s="3" t="e">
        <f>#REF!-H244</f>
        <v>#REF!</v>
      </c>
      <c r="I271" s="3" t="e">
        <f>#REF!-I244</f>
        <v>#REF!</v>
      </c>
      <c r="J271" s="3" t="e">
        <f>#REF!-J244</f>
        <v>#REF!</v>
      </c>
      <c r="K271" s="3" t="e">
        <f>#REF!-K244</f>
        <v>#REF!</v>
      </c>
      <c r="L271" s="3" t="e">
        <f>#REF!-L244</f>
        <v>#REF!</v>
      </c>
      <c r="M271" s="3" t="e">
        <f>#REF!-M244</f>
        <v>#REF!</v>
      </c>
      <c r="N271" s="3" t="e">
        <f>#REF!-N244</f>
        <v>#REF!</v>
      </c>
      <c r="O271" s="3" t="e">
        <f>#REF!-O244</f>
        <v>#REF!</v>
      </c>
      <c r="P271" s="3" t="e">
        <f>#REF!-P244</f>
        <v>#REF!</v>
      </c>
      <c r="Q271" s="3" t="e">
        <f>#REF!-Q244</f>
        <v>#REF!</v>
      </c>
      <c r="R271" s="3" t="e">
        <f>#REF!-R244</f>
        <v>#REF!</v>
      </c>
    </row>
    <row r="272" spans="1:18">
      <c r="A272" s="148"/>
      <c r="B272" s="36">
        <f t="shared" si="667"/>
        <v>1.4000000000000001</v>
      </c>
      <c r="C272" s="3" t="e">
        <f>#REF!-C245</f>
        <v>#REF!</v>
      </c>
      <c r="D272" s="3" t="e">
        <f>#REF!-D245</f>
        <v>#REF!</v>
      </c>
      <c r="E272" s="3" t="e">
        <f>#REF!-E245</f>
        <v>#REF!</v>
      </c>
      <c r="F272" s="3" t="e">
        <f>#REF!-F245</f>
        <v>#REF!</v>
      </c>
      <c r="G272" s="3" t="e">
        <f>#REF!-G245</f>
        <v>#REF!</v>
      </c>
      <c r="H272" s="3" t="e">
        <f>#REF!-H245</f>
        <v>#REF!</v>
      </c>
      <c r="I272" s="3" t="e">
        <f>#REF!-I245</f>
        <v>#REF!</v>
      </c>
      <c r="J272" s="3" t="e">
        <f>#REF!-J245</f>
        <v>#REF!</v>
      </c>
      <c r="K272" s="3" t="e">
        <f>#REF!-K245</f>
        <v>#REF!</v>
      </c>
      <c r="L272" s="3" t="e">
        <f>#REF!-L245</f>
        <v>#REF!</v>
      </c>
      <c r="M272" s="3" t="e">
        <f>#REF!-M245</f>
        <v>#REF!</v>
      </c>
      <c r="N272" s="3" t="e">
        <f>#REF!-N245</f>
        <v>#REF!</v>
      </c>
      <c r="O272" s="3" t="e">
        <f>#REF!-O245</f>
        <v>#REF!</v>
      </c>
      <c r="P272" s="3" t="e">
        <f>#REF!-P245</f>
        <v>#REF!</v>
      </c>
      <c r="Q272" s="3" t="e">
        <f>#REF!-Q245</f>
        <v>#REF!</v>
      </c>
      <c r="R272" s="3" t="e">
        <f>#REF!-R245</f>
        <v>#REF!</v>
      </c>
    </row>
    <row r="273" spans="1:18">
      <c r="A273" s="138"/>
      <c r="B273" s="138"/>
      <c r="C273" s="161" t="s">
        <v>111</v>
      </c>
      <c r="D273" s="161"/>
      <c r="E273" s="161"/>
      <c r="F273" s="161"/>
      <c r="G273" s="161"/>
      <c r="H273" s="161"/>
      <c r="I273" s="161"/>
      <c r="J273" s="161"/>
      <c r="K273" s="161"/>
      <c r="L273" s="161"/>
      <c r="M273" s="161"/>
      <c r="N273" s="161"/>
      <c r="O273" s="161"/>
      <c r="P273" s="161"/>
      <c r="Q273" s="161"/>
      <c r="R273" s="161"/>
    </row>
    <row r="277" spans="1:18">
      <c r="A277" s="138"/>
      <c r="B277" s="138"/>
      <c r="C277" s="139" t="s">
        <v>64</v>
      </c>
      <c r="D277" s="140"/>
      <c r="E277" s="141"/>
      <c r="F277" s="89">
        <v>1.5</v>
      </c>
      <c r="G277" s="142" t="s">
        <v>76</v>
      </c>
      <c r="H277" s="208"/>
      <c r="I277" s="208"/>
      <c r="J277" s="208"/>
    </row>
    <row r="278" spans="1:18">
      <c r="A278" s="138"/>
      <c r="B278" s="138"/>
      <c r="C278" s="158" t="s">
        <v>63</v>
      </c>
      <c r="D278" s="159"/>
      <c r="E278" s="159"/>
      <c r="F278" s="159"/>
      <c r="G278" s="159"/>
      <c r="H278" s="159"/>
      <c r="I278" s="159"/>
      <c r="J278" s="160"/>
    </row>
    <row r="279" spans="1:18">
      <c r="A279" s="138"/>
      <c r="B279" s="138"/>
      <c r="C279" s="35">
        <v>2</v>
      </c>
      <c r="D279" s="35">
        <f>C279+0.2</f>
        <v>2.2000000000000002</v>
      </c>
      <c r="E279" s="35">
        <f t="shared" ref="E279" si="668">D279+0.2</f>
        <v>2.4000000000000004</v>
      </c>
      <c r="F279" s="35">
        <f t="shared" ref="F279" si="669">E279+0.2</f>
        <v>2.6000000000000005</v>
      </c>
      <c r="G279" s="35">
        <f t="shared" ref="G279" si="670">F279+0.2</f>
        <v>2.8000000000000007</v>
      </c>
      <c r="H279" s="35">
        <f t="shared" ref="H279" si="671">G279+0.2</f>
        <v>3.0000000000000009</v>
      </c>
      <c r="I279" s="35">
        <f t="shared" ref="I279" si="672">H279+0.2</f>
        <v>3.2000000000000011</v>
      </c>
      <c r="J279" s="35">
        <f t="shared" ref="J279" si="673">I279+0.2</f>
        <v>3.4000000000000012</v>
      </c>
    </row>
    <row r="280" spans="1:18">
      <c r="A280" s="146" t="s">
        <v>75</v>
      </c>
      <c r="B280" s="36">
        <v>0.3</v>
      </c>
      <c r="C280" s="42">
        <f t="shared" ref="C280:J281" si="674">(278*POWER(2.718,((5.35*LN(1+$F$29/C$31)-$B280)/5.35))-$B$4)/$B$3</f>
        <v>378.03513975413165</v>
      </c>
      <c r="D280" s="42">
        <f t="shared" si="674"/>
        <v>315.30897644050424</v>
      </c>
      <c r="E280" s="42">
        <f t="shared" si="674"/>
        <v>263.03697267510114</v>
      </c>
      <c r="F280" s="42">
        <f t="shared" si="674"/>
        <v>218.80666786777385</v>
      </c>
      <c r="G280" s="42">
        <f t="shared" si="674"/>
        <v>180.89486689660842</v>
      </c>
      <c r="H280" s="42">
        <f t="shared" si="674"/>
        <v>148.0378874932874</v>
      </c>
      <c r="I280" s="42">
        <f t="shared" si="674"/>
        <v>119.2879640376116</v>
      </c>
      <c r="J280" s="42">
        <f t="shared" si="674"/>
        <v>93.920331888022105</v>
      </c>
    </row>
    <row r="281" spans="1:18">
      <c r="A281" s="207"/>
      <c r="B281" s="36">
        <f>B280+0.1</f>
        <v>0.4</v>
      </c>
      <c r="C281" s="42">
        <f t="shared" si="674"/>
        <v>348.2217444337868</v>
      </c>
      <c r="D281" s="42">
        <f t="shared" si="674"/>
        <v>286.65702391818752</v>
      </c>
      <c r="E281" s="42">
        <f t="shared" si="674"/>
        <v>235.35289287294853</v>
      </c>
      <c r="F281" s="42">
        <f t="shared" si="674"/>
        <v>191.94156002659076</v>
      </c>
      <c r="G281" s="42">
        <f t="shared" si="674"/>
        <v>154.7317370797798</v>
      </c>
      <c r="H281" s="42">
        <f t="shared" si="674"/>
        <v>122.48314020899367</v>
      </c>
      <c r="I281" s="42">
        <f t="shared" si="674"/>
        <v>94.265552700193766</v>
      </c>
      <c r="J281" s="42">
        <f t="shared" si="674"/>
        <v>69.367629713523215</v>
      </c>
    </row>
    <row r="282" spans="1:18">
      <c r="A282" s="207"/>
      <c r="B282" s="36">
        <f>B281+0.1</f>
        <v>0.5</v>
      </c>
      <c r="C282" s="42">
        <f t="shared" ref="C282:J285" si="675">(278*POWER(2.718,((5.35*LN(1+$F$29/C$31)-$B282)/5.35))-$B$4)/$B$3</f>
        <v>318.96037639281565</v>
      </c>
      <c r="D282" s="42">
        <f t="shared" si="675"/>
        <v>258.53559330488815</v>
      </c>
      <c r="E282" s="42">
        <f t="shared" si="675"/>
        <v>208.18141376893641</v>
      </c>
      <c r="F282" s="42">
        <f t="shared" si="675"/>
        <v>165.5738887313729</v>
      </c>
      <c r="G282" s="42">
        <f t="shared" si="675"/>
        <v>129.05304592609207</v>
      </c>
      <c r="H282" s="42">
        <f t="shared" si="675"/>
        <v>97.401566726839874</v>
      </c>
      <c r="I282" s="42">
        <f t="shared" si="675"/>
        <v>69.706458388748317</v>
      </c>
      <c r="J282" s="42">
        <f t="shared" si="675"/>
        <v>45.269547391510656</v>
      </c>
    </row>
    <row r="283" spans="1:18">
      <c r="A283" s="207"/>
      <c r="B283" s="36">
        <f>B282+0.1</f>
        <v>0.6</v>
      </c>
      <c r="C283" s="42">
        <f t="shared" si="675"/>
        <v>290.24081424871895</v>
      </c>
      <c r="D283" s="42">
        <f t="shared" si="675"/>
        <v>230.93486141331266</v>
      </c>
      <c r="E283" s="42">
        <f t="shared" si="675"/>
        <v>181.51304400638574</v>
      </c>
      <c r="F283" s="42">
        <f t="shared" si="675"/>
        <v>139.69444340613009</v>
      </c>
      <c r="G283" s="42">
        <f t="shared" si="675"/>
        <v>103.84982352942245</v>
      </c>
      <c r="H283" s="42">
        <f t="shared" si="675"/>
        <v>72.784405721795636</v>
      </c>
      <c r="I283" s="42">
        <f t="shared" si="675"/>
        <v>45.60210228712296</v>
      </c>
      <c r="J283" s="42">
        <f t="shared" si="675"/>
        <v>21.617667143412277</v>
      </c>
    </row>
    <row r="284" spans="1:18">
      <c r="A284" s="207"/>
      <c r="B284" s="36">
        <f>B283+0.1</f>
        <v>0.7</v>
      </c>
      <c r="C284" s="42">
        <f t="shared" si="675"/>
        <v>262.05302587895648</v>
      </c>
      <c r="D284" s="42">
        <f t="shared" si="675"/>
        <v>203.84518694311203</v>
      </c>
      <c r="E284" s="42">
        <f t="shared" si="675"/>
        <v>155.33846797135845</v>
      </c>
      <c r="F284" s="42">
        <f t="shared" si="675"/>
        <v>114.29418401865421</v>
      </c>
      <c r="G284" s="42">
        <f t="shared" si="675"/>
        <v>79.113266071167104</v>
      </c>
      <c r="H284" s="42">
        <f t="shared" si="675"/>
        <v>48.623058094244925</v>
      </c>
      <c r="I284" s="42">
        <f t="shared" si="675"/>
        <v>21.944064425230653</v>
      </c>
      <c r="J284" s="42">
        <f t="shared" si="675"/>
        <v>-1.5962729450654516</v>
      </c>
    </row>
    <row r="285" spans="1:18">
      <c r="A285" s="207"/>
      <c r="B285" s="36">
        <f>B284+0.1</f>
        <v>0.79999999999999993</v>
      </c>
      <c r="C285" s="42">
        <f t="shared" si="675"/>
        <v>234.38716491659366</v>
      </c>
      <c r="D285" s="42">
        <f t="shared" si="675"/>
        <v>177.257107113046</v>
      </c>
      <c r="E285" s="42">
        <f t="shared" si="675"/>
        <v>129.64854253858951</v>
      </c>
      <c r="F285" s="42">
        <f t="shared" si="675"/>
        <v>89.364237922716939</v>
      </c>
      <c r="G285" s="42">
        <f t="shared" si="675"/>
        <v>54.834732744951289</v>
      </c>
      <c r="H285" s="42">
        <f t="shared" si="675"/>
        <v>24.909083966207991</v>
      </c>
      <c r="I285" s="42">
        <f t="shared" si="675"/>
        <v>-1.2759192621576305</v>
      </c>
      <c r="J285" s="42">
        <f t="shared" si="675"/>
        <v>-24.380381809930565</v>
      </c>
    </row>
    <row r="286" spans="1:18">
      <c r="A286" s="138"/>
      <c r="B286" s="138"/>
      <c r="C286" s="185" t="s">
        <v>103</v>
      </c>
      <c r="D286" s="186"/>
      <c r="E286" s="186"/>
      <c r="F286" s="186"/>
      <c r="G286" s="186"/>
      <c r="H286" s="186"/>
      <c r="I286" s="186"/>
      <c r="J286" s="187"/>
    </row>
  </sheetData>
  <mergeCells count="225">
    <mergeCell ref="A277:B279"/>
    <mergeCell ref="C277:E277"/>
    <mergeCell ref="A286:B286"/>
    <mergeCell ref="A280:A285"/>
    <mergeCell ref="C286:J286"/>
    <mergeCell ref="C278:J278"/>
    <mergeCell ref="G277:J277"/>
    <mergeCell ref="BV10:BV11"/>
    <mergeCell ref="BH20:BK20"/>
    <mergeCell ref="BG17:BK17"/>
    <mergeCell ref="BG27:BK27"/>
    <mergeCell ref="BH10:BK10"/>
    <mergeCell ref="BI51:BL51"/>
    <mergeCell ref="BO51:BR51"/>
    <mergeCell ref="BO65:BR65"/>
    <mergeCell ref="BI65:BL65"/>
    <mergeCell ref="W94:Z94"/>
    <mergeCell ref="W114:Z114"/>
    <mergeCell ref="AP156:AS156"/>
    <mergeCell ref="U159:U173"/>
    <mergeCell ref="AN117:AN131"/>
    <mergeCell ref="AN132:AO132"/>
    <mergeCell ref="AP132:BE132"/>
    <mergeCell ref="AN135:AO137"/>
    <mergeCell ref="BG3:BI3"/>
    <mergeCell ref="BG10:BG11"/>
    <mergeCell ref="BG20:BG21"/>
    <mergeCell ref="BG32:BG33"/>
    <mergeCell ref="BU10:BU11"/>
    <mergeCell ref="B222:F222"/>
    <mergeCell ref="H186:R186"/>
    <mergeCell ref="H193:R193"/>
    <mergeCell ref="H200:R200"/>
    <mergeCell ref="AP153:BE153"/>
    <mergeCell ref="AN156:AO158"/>
    <mergeCell ref="AT156:BE156"/>
    <mergeCell ref="AP157:BE157"/>
    <mergeCell ref="AN159:AN173"/>
    <mergeCell ref="AN174:AO174"/>
    <mergeCell ref="AP174:BE174"/>
    <mergeCell ref="U174:V174"/>
    <mergeCell ref="W174:AL174"/>
    <mergeCell ref="AA156:AL156"/>
    <mergeCell ref="W157:AL157"/>
    <mergeCell ref="A153:B153"/>
    <mergeCell ref="C153:R153"/>
    <mergeCell ref="AP135:AS135"/>
    <mergeCell ref="W156:Z156"/>
    <mergeCell ref="AT135:BE135"/>
    <mergeCell ref="AP136:BE136"/>
    <mergeCell ref="AN138:AN152"/>
    <mergeCell ref="AN153:AO153"/>
    <mergeCell ref="U135:V137"/>
    <mergeCell ref="AA135:AL135"/>
    <mergeCell ref="W136:AL136"/>
    <mergeCell ref="U138:U152"/>
    <mergeCell ref="U153:V153"/>
    <mergeCell ref="W153:AL153"/>
    <mergeCell ref="U156:V158"/>
    <mergeCell ref="W135:Z135"/>
    <mergeCell ref="U97:U111"/>
    <mergeCell ref="U112:V112"/>
    <mergeCell ref="W112:AL112"/>
    <mergeCell ref="U114:V116"/>
    <mergeCell ref="AA114:AL114"/>
    <mergeCell ref="W115:AL115"/>
    <mergeCell ref="U117:U131"/>
    <mergeCell ref="U132:V132"/>
    <mergeCell ref="W132:AL132"/>
    <mergeCell ref="AN91:BE91"/>
    <mergeCell ref="AN94:AO96"/>
    <mergeCell ref="AT94:BE94"/>
    <mergeCell ref="AP95:BE95"/>
    <mergeCell ref="AN97:AN111"/>
    <mergeCell ref="AN112:AO112"/>
    <mergeCell ref="AP112:BE112"/>
    <mergeCell ref="AN114:AO116"/>
    <mergeCell ref="AT114:BE114"/>
    <mergeCell ref="AP115:BE115"/>
    <mergeCell ref="AP94:AS94"/>
    <mergeCell ref="AP114:AS114"/>
    <mergeCell ref="AN69:AO71"/>
    <mergeCell ref="AP69:AR69"/>
    <mergeCell ref="AT69:BE69"/>
    <mergeCell ref="AP70:BE70"/>
    <mergeCell ref="AN72:AN86"/>
    <mergeCell ref="A159:A173"/>
    <mergeCell ref="A112:B112"/>
    <mergeCell ref="C112:R112"/>
    <mergeCell ref="A174:B174"/>
    <mergeCell ref="C174:R174"/>
    <mergeCell ref="AN87:AO87"/>
    <mergeCell ref="AP87:BE87"/>
    <mergeCell ref="A91:R91"/>
    <mergeCell ref="A94:B96"/>
    <mergeCell ref="C94:F94"/>
    <mergeCell ref="G94:R94"/>
    <mergeCell ref="C95:R95"/>
    <mergeCell ref="A97:A111"/>
    <mergeCell ref="A156:B158"/>
    <mergeCell ref="C156:F156"/>
    <mergeCell ref="G156:R156"/>
    <mergeCell ref="C157:R157"/>
    <mergeCell ref="U91:AL91"/>
    <mergeCell ref="U94:V96"/>
    <mergeCell ref="AN32:AN46"/>
    <mergeCell ref="AN47:AO47"/>
    <mergeCell ref="AP47:BE47"/>
    <mergeCell ref="AN49:AO51"/>
    <mergeCell ref="AP49:AR49"/>
    <mergeCell ref="AT49:BE49"/>
    <mergeCell ref="AP50:BE50"/>
    <mergeCell ref="AN52:AN66"/>
    <mergeCell ref="AN67:AO67"/>
    <mergeCell ref="AP67:BE67"/>
    <mergeCell ref="AN6:BE6"/>
    <mergeCell ref="AN9:AO11"/>
    <mergeCell ref="AP9:AR9"/>
    <mergeCell ref="AT9:BE9"/>
    <mergeCell ref="AP10:BE10"/>
    <mergeCell ref="AN12:AN26"/>
    <mergeCell ref="AN27:AO27"/>
    <mergeCell ref="AP27:BE27"/>
    <mergeCell ref="AN29:AO31"/>
    <mergeCell ref="AP29:AR29"/>
    <mergeCell ref="AT29:BE29"/>
    <mergeCell ref="AP30:BE30"/>
    <mergeCell ref="AA29:AL29"/>
    <mergeCell ref="W30:AL30"/>
    <mergeCell ref="U32:U46"/>
    <mergeCell ref="U47:V47"/>
    <mergeCell ref="W47:AL47"/>
    <mergeCell ref="W69:Y69"/>
    <mergeCell ref="AA69:AL69"/>
    <mergeCell ref="W70:AL70"/>
    <mergeCell ref="U72:U86"/>
    <mergeCell ref="U52:U66"/>
    <mergeCell ref="U67:V67"/>
    <mergeCell ref="W67:AL67"/>
    <mergeCell ref="U69:V71"/>
    <mergeCell ref="A6:R6"/>
    <mergeCell ref="U6:AL6"/>
    <mergeCell ref="U9:V11"/>
    <mergeCell ref="W9:Y9"/>
    <mergeCell ref="AA9:AL9"/>
    <mergeCell ref="W10:AL10"/>
    <mergeCell ref="U12:U26"/>
    <mergeCell ref="C49:E49"/>
    <mergeCell ref="A7:R7"/>
    <mergeCell ref="A9:B11"/>
    <mergeCell ref="C9:E9"/>
    <mergeCell ref="G9:R9"/>
    <mergeCell ref="C10:R10"/>
    <mergeCell ref="A12:A26"/>
    <mergeCell ref="A27:B27"/>
    <mergeCell ref="C27:R27"/>
    <mergeCell ref="U49:V51"/>
    <mergeCell ref="W49:Y49"/>
    <mergeCell ref="AA49:AL49"/>
    <mergeCell ref="W50:AL50"/>
    <mergeCell ref="U27:V27"/>
    <mergeCell ref="W27:AL27"/>
    <mergeCell ref="U29:V31"/>
    <mergeCell ref="W29:Y29"/>
    <mergeCell ref="C29:E29"/>
    <mergeCell ref="G29:R29"/>
    <mergeCell ref="C30:R30"/>
    <mergeCell ref="C132:R132"/>
    <mergeCell ref="A132:B132"/>
    <mergeCell ref="A67:B67"/>
    <mergeCell ref="C67:R67"/>
    <mergeCell ref="A114:B116"/>
    <mergeCell ref="C115:R115"/>
    <mergeCell ref="A117:A131"/>
    <mergeCell ref="G114:R114"/>
    <mergeCell ref="C114:F114"/>
    <mergeCell ref="A47:B47"/>
    <mergeCell ref="C47:R47"/>
    <mergeCell ref="A32:A46"/>
    <mergeCell ref="A29:B31"/>
    <mergeCell ref="G49:R49"/>
    <mergeCell ref="A49:B51"/>
    <mergeCell ref="C50:R50"/>
    <mergeCell ref="A72:A86"/>
    <mergeCell ref="A87:B87"/>
    <mergeCell ref="C87:R87"/>
    <mergeCell ref="A69:B71"/>
    <mergeCell ref="A52:A66"/>
    <mergeCell ref="U87:V87"/>
    <mergeCell ref="W87:AL87"/>
    <mergeCell ref="A273:B273"/>
    <mergeCell ref="C273:R273"/>
    <mergeCell ref="A252:R252"/>
    <mergeCell ref="A247:R247"/>
    <mergeCell ref="A250:R250"/>
    <mergeCell ref="A251:R251"/>
    <mergeCell ref="A249:R249"/>
    <mergeCell ref="A226:R226"/>
    <mergeCell ref="A228:B230"/>
    <mergeCell ref="C228:E228"/>
    <mergeCell ref="G228:R228"/>
    <mergeCell ref="C229:R229"/>
    <mergeCell ref="A231:A245"/>
    <mergeCell ref="A246:B246"/>
    <mergeCell ref="C246:R246"/>
    <mergeCell ref="A248:R248"/>
    <mergeCell ref="T235:U237"/>
    <mergeCell ref="V235:W235"/>
    <mergeCell ref="A138:A152"/>
    <mergeCell ref="AA94:AL94"/>
    <mergeCell ref="W95:AL95"/>
    <mergeCell ref="V236:Y236"/>
    <mergeCell ref="T238:T242"/>
    <mergeCell ref="A255:B257"/>
    <mergeCell ref="C255:E255"/>
    <mergeCell ref="G255:R255"/>
    <mergeCell ref="C256:R256"/>
    <mergeCell ref="A258:A272"/>
    <mergeCell ref="C69:E69"/>
    <mergeCell ref="G69:R69"/>
    <mergeCell ref="C70:R70"/>
    <mergeCell ref="A135:B137"/>
    <mergeCell ref="C135:F135"/>
    <mergeCell ref="G135:R135"/>
    <mergeCell ref="C136:R136"/>
  </mergeCells>
  <pageMargins left="0.7" right="0.7" top="0.75" bottom="0.75" header="0.3" footer="0.3"/>
  <pageSetup orientation="portrait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B184"/>
  <sheetViews>
    <sheetView topLeftCell="A85" workbookViewId="0">
      <selection activeCell="T3" sqref="T3"/>
    </sheetView>
  </sheetViews>
  <sheetFormatPr defaultRowHeight="15"/>
  <cols>
    <col min="1" max="1" width="9.140625" customWidth="1"/>
    <col min="3" max="18" width="5.42578125" customWidth="1"/>
    <col min="19" max="19" width="4.28515625" customWidth="1"/>
    <col min="20" max="20" width="9.140625" customWidth="1"/>
    <col min="21" max="38" width="5.42578125" customWidth="1"/>
    <col min="39" max="39" width="9.140625" customWidth="1"/>
    <col min="40" max="57" width="5.42578125" customWidth="1"/>
    <col min="58" max="58" width="9.140625" customWidth="1"/>
    <col min="59" max="76" width="5.42578125" customWidth="1"/>
    <col min="77" max="77" width="9.140625" customWidth="1"/>
    <col min="78" max="95" width="5.42578125" customWidth="1"/>
    <col min="96" max="96" width="9.140625" customWidth="1"/>
    <col min="97" max="114" width="5.42578125" customWidth="1"/>
    <col min="115" max="115" width="9.140625" customWidth="1"/>
    <col min="116" max="194" width="5.42578125" customWidth="1"/>
  </cols>
  <sheetData>
    <row r="1" spans="1:132">
      <c r="A1" t="s">
        <v>86</v>
      </c>
      <c r="T1">
        <f>Y8</f>
        <v>0</v>
      </c>
    </row>
    <row r="2" spans="1:132">
      <c r="B2" t="s">
        <v>117</v>
      </c>
      <c r="E2" t="s">
        <v>116</v>
      </c>
      <c r="F2" s="134">
        <v>1.9E-3</v>
      </c>
      <c r="G2" s="134"/>
      <c r="H2" s="91"/>
      <c r="I2" s="134">
        <v>1.9E-3</v>
      </c>
      <c r="J2" s="134"/>
    </row>
    <row r="3" spans="1:132">
      <c r="A3" t="s">
        <v>0</v>
      </c>
      <c r="B3">
        <v>0.28565699999999999</v>
      </c>
      <c r="E3" t="s">
        <v>118</v>
      </c>
      <c r="F3" s="135">
        <v>2.9999999999999997E-4</v>
      </c>
      <c r="G3" s="135"/>
      <c r="H3" s="92"/>
      <c r="I3" s="135">
        <v>1.8499999999999999E-2</v>
      </c>
      <c r="J3" s="135"/>
      <c r="L3" s="126"/>
      <c r="M3" s="126"/>
    </row>
    <row r="4" spans="1:132">
      <c r="A4" t="s">
        <v>2</v>
      </c>
      <c r="B4">
        <v>351.95819999999998</v>
      </c>
      <c r="C4" s="127"/>
      <c r="D4" s="127"/>
      <c r="E4" t="s">
        <v>161</v>
      </c>
      <c r="F4" s="128">
        <v>-0.03</v>
      </c>
      <c r="G4" s="128"/>
      <c r="H4" s="77"/>
      <c r="I4" s="129">
        <v>-0.05</v>
      </c>
      <c r="J4" s="129"/>
      <c r="L4" s="130"/>
      <c r="M4" s="130"/>
    </row>
    <row r="5" spans="1:132">
      <c r="A5" s="77">
        <v>278.7</v>
      </c>
      <c r="B5" t="s">
        <v>121</v>
      </c>
    </row>
    <row r="6" spans="1:132">
      <c r="A6" s="190" t="s">
        <v>102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2"/>
    </row>
    <row r="7" spans="1:132">
      <c r="A7" s="258" t="s">
        <v>194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126"/>
      <c r="T7" s="126"/>
    </row>
    <row r="10" spans="1:132">
      <c r="A10" s="138"/>
      <c r="B10" s="138"/>
      <c r="C10" s="214" t="s">
        <v>64</v>
      </c>
      <c r="D10" s="215"/>
      <c r="E10" s="216"/>
      <c r="F10" s="63">
        <v>1.5</v>
      </c>
      <c r="G10" s="68" t="s">
        <v>76</v>
      </c>
      <c r="H10" s="50"/>
      <c r="I10" s="214" t="s">
        <v>114</v>
      </c>
      <c r="J10" s="215"/>
      <c r="K10" s="215"/>
      <c r="L10" s="216"/>
      <c r="M10" s="217">
        <v>2.4</v>
      </c>
      <c r="N10" s="218"/>
      <c r="O10" s="218"/>
      <c r="P10" s="218"/>
      <c r="Q10" s="218"/>
      <c r="R10" s="218"/>
      <c r="T10" s="138"/>
      <c r="U10" s="138"/>
      <c r="V10" s="214" t="s">
        <v>64</v>
      </c>
      <c r="W10" s="215"/>
      <c r="X10" s="216"/>
      <c r="Y10" s="63">
        <v>1.5</v>
      </c>
      <c r="Z10" s="68" t="s">
        <v>76</v>
      </c>
      <c r="AA10" s="50"/>
      <c r="AB10" s="214" t="s">
        <v>114</v>
      </c>
      <c r="AC10" s="215"/>
      <c r="AD10" s="215"/>
      <c r="AE10" s="216"/>
      <c r="AF10" s="217">
        <v>2.6</v>
      </c>
      <c r="AG10" s="218"/>
      <c r="AH10" s="218"/>
      <c r="AI10" s="218"/>
      <c r="AJ10" s="218"/>
      <c r="AK10" s="218"/>
      <c r="AM10" s="138"/>
      <c r="AN10" s="138"/>
      <c r="AO10" s="214" t="s">
        <v>64</v>
      </c>
      <c r="AP10" s="215"/>
      <c r="AQ10" s="216"/>
      <c r="AR10" s="63">
        <v>1.5</v>
      </c>
      <c r="AS10" s="68" t="s">
        <v>76</v>
      </c>
      <c r="AT10" s="50"/>
      <c r="AU10" s="214" t="s">
        <v>114</v>
      </c>
      <c r="AV10" s="215"/>
      <c r="AW10" s="215"/>
      <c r="AX10" s="216"/>
      <c r="AY10" s="217">
        <v>2.8</v>
      </c>
      <c r="AZ10" s="218"/>
      <c r="BA10" s="218"/>
      <c r="BB10" s="218"/>
      <c r="BC10" s="218"/>
      <c r="BD10" s="218"/>
      <c r="BF10" s="138"/>
      <c r="BG10" s="138"/>
      <c r="BH10" s="214" t="s">
        <v>64</v>
      </c>
      <c r="BI10" s="215"/>
      <c r="BJ10" s="216"/>
      <c r="BK10" s="63">
        <v>1.5</v>
      </c>
      <c r="BL10" s="68" t="s">
        <v>76</v>
      </c>
      <c r="BM10" s="50"/>
      <c r="BN10" s="214" t="s">
        <v>114</v>
      </c>
      <c r="BO10" s="215"/>
      <c r="BP10" s="215"/>
      <c r="BQ10" s="216"/>
      <c r="BR10" s="222">
        <v>3</v>
      </c>
      <c r="BS10" s="223"/>
      <c r="BT10" s="223"/>
      <c r="BU10" s="223"/>
      <c r="BV10" s="223"/>
      <c r="BW10" s="223"/>
      <c r="BY10" s="138"/>
      <c r="BZ10" s="138"/>
      <c r="CA10" s="214" t="s">
        <v>64</v>
      </c>
      <c r="CB10" s="215"/>
      <c r="CC10" s="216"/>
      <c r="CD10" s="63">
        <v>1.5</v>
      </c>
      <c r="CE10" s="68" t="s">
        <v>76</v>
      </c>
      <c r="CF10" s="50"/>
      <c r="CG10" s="214" t="s">
        <v>114</v>
      </c>
      <c r="CH10" s="215"/>
      <c r="CI10" s="215"/>
      <c r="CJ10" s="216"/>
      <c r="CK10" s="217">
        <v>3.2</v>
      </c>
      <c r="CL10" s="218"/>
      <c r="CM10" s="218"/>
      <c r="CN10" s="218"/>
      <c r="CO10" s="218"/>
      <c r="CP10" s="218"/>
      <c r="CR10" s="138"/>
      <c r="CS10" s="138"/>
      <c r="CT10" s="214" t="s">
        <v>64</v>
      </c>
      <c r="CU10" s="215"/>
      <c r="CV10" s="216"/>
      <c r="CW10" s="63">
        <v>1.5</v>
      </c>
      <c r="CX10" s="68" t="s">
        <v>76</v>
      </c>
      <c r="CY10" s="50"/>
      <c r="CZ10" s="214" t="s">
        <v>114</v>
      </c>
      <c r="DA10" s="215"/>
      <c r="DB10" s="215"/>
      <c r="DC10" s="216"/>
      <c r="DD10" s="217">
        <v>3.4</v>
      </c>
      <c r="DE10" s="218"/>
      <c r="DF10" s="218"/>
      <c r="DG10" s="218"/>
      <c r="DH10" s="218"/>
      <c r="DI10" s="218"/>
      <c r="DK10" s="138"/>
      <c r="DL10" s="138"/>
      <c r="DM10" s="214" t="s">
        <v>64</v>
      </c>
      <c r="DN10" s="215"/>
      <c r="DO10" s="216"/>
      <c r="DP10" s="76">
        <v>1.5</v>
      </c>
      <c r="DQ10" s="68" t="s">
        <v>76</v>
      </c>
      <c r="DR10" s="75"/>
      <c r="DS10" s="214" t="s">
        <v>114</v>
      </c>
      <c r="DT10" s="215"/>
      <c r="DU10" s="215"/>
      <c r="DV10" s="216"/>
      <c r="DW10" s="217">
        <v>3.8</v>
      </c>
      <c r="DX10" s="218"/>
      <c r="DY10" s="218"/>
      <c r="DZ10" s="218"/>
      <c r="EA10" s="218"/>
      <c r="EB10" s="218"/>
    </row>
    <row r="11" spans="1:132">
      <c r="A11" s="138"/>
      <c r="B11" s="138"/>
      <c r="C11" s="145" t="s">
        <v>115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T11" s="138"/>
      <c r="U11" s="138"/>
      <c r="V11" s="145" t="s">
        <v>115</v>
      </c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M11" s="138"/>
      <c r="AN11" s="138"/>
      <c r="AO11" s="145" t="s">
        <v>115</v>
      </c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F11" s="138"/>
      <c r="BG11" s="138"/>
      <c r="BH11" s="145" t="s">
        <v>115</v>
      </c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Y11" s="138"/>
      <c r="BZ11" s="138"/>
      <c r="CA11" s="145" t="s">
        <v>115</v>
      </c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5"/>
      <c r="CN11" s="145"/>
      <c r="CO11" s="145"/>
      <c r="CP11" s="145"/>
      <c r="CR11" s="138"/>
      <c r="CS11" s="138"/>
      <c r="CT11" s="145" t="s">
        <v>115</v>
      </c>
      <c r="CU11" s="145"/>
      <c r="CV11" s="145"/>
      <c r="CW11" s="145"/>
      <c r="CX11" s="145"/>
      <c r="CY11" s="145"/>
      <c r="CZ11" s="145"/>
      <c r="DA11" s="145"/>
      <c r="DB11" s="145"/>
      <c r="DC11" s="145"/>
      <c r="DD11" s="145"/>
      <c r="DE11" s="145"/>
      <c r="DF11" s="145"/>
      <c r="DG11" s="145"/>
      <c r="DH11" s="145"/>
      <c r="DI11" s="145"/>
      <c r="DK11" s="138"/>
      <c r="DL11" s="138"/>
      <c r="DM11" s="145" t="s">
        <v>115</v>
      </c>
      <c r="DN11" s="145"/>
      <c r="DO11" s="145"/>
      <c r="DP11" s="145"/>
      <c r="DQ11" s="145"/>
      <c r="DR11" s="145"/>
      <c r="DS11" s="145"/>
      <c r="DT11" s="145"/>
      <c r="DU11" s="145"/>
      <c r="DV11" s="145"/>
      <c r="DW11" s="145"/>
      <c r="DX11" s="145"/>
      <c r="DY11" s="145"/>
      <c r="DZ11" s="145"/>
      <c r="EA11" s="145"/>
      <c r="EB11" s="145"/>
    </row>
    <row r="12" spans="1:132">
      <c r="A12" s="138"/>
      <c r="B12" s="138"/>
      <c r="C12" s="37">
        <v>350</v>
      </c>
      <c r="D12" s="37">
        <f>C12+50</f>
        <v>400</v>
      </c>
      <c r="E12" s="37">
        <f t="shared" ref="E12:R12" si="0">D12+50</f>
        <v>450</v>
      </c>
      <c r="F12" s="37">
        <f t="shared" si="0"/>
        <v>500</v>
      </c>
      <c r="G12" s="37">
        <f t="shared" si="0"/>
        <v>550</v>
      </c>
      <c r="H12" s="37">
        <f t="shared" si="0"/>
        <v>600</v>
      </c>
      <c r="I12" s="37">
        <f t="shared" si="0"/>
        <v>650</v>
      </c>
      <c r="J12" s="37">
        <f t="shared" si="0"/>
        <v>700</v>
      </c>
      <c r="K12" s="37">
        <f t="shared" si="0"/>
        <v>750</v>
      </c>
      <c r="L12" s="37">
        <f t="shared" si="0"/>
        <v>800</v>
      </c>
      <c r="M12" s="37">
        <f t="shared" si="0"/>
        <v>850</v>
      </c>
      <c r="N12" s="37">
        <f t="shared" si="0"/>
        <v>900</v>
      </c>
      <c r="O12" s="37">
        <f t="shared" si="0"/>
        <v>950</v>
      </c>
      <c r="P12" s="37">
        <f t="shared" si="0"/>
        <v>1000</v>
      </c>
      <c r="Q12" s="37">
        <f t="shared" si="0"/>
        <v>1050</v>
      </c>
      <c r="R12" s="37">
        <f t="shared" si="0"/>
        <v>1100</v>
      </c>
      <c r="T12" s="138"/>
      <c r="U12" s="138"/>
      <c r="V12" s="37">
        <v>350</v>
      </c>
      <c r="W12" s="37">
        <f>V12+50</f>
        <v>400</v>
      </c>
      <c r="X12" s="37">
        <f t="shared" ref="X12:AK12" si="1">W12+50</f>
        <v>450</v>
      </c>
      <c r="Y12" s="37">
        <f t="shared" si="1"/>
        <v>500</v>
      </c>
      <c r="Z12" s="37">
        <f t="shared" si="1"/>
        <v>550</v>
      </c>
      <c r="AA12" s="37">
        <f t="shared" si="1"/>
        <v>600</v>
      </c>
      <c r="AB12" s="37">
        <f t="shared" si="1"/>
        <v>650</v>
      </c>
      <c r="AC12" s="37">
        <f t="shared" si="1"/>
        <v>700</v>
      </c>
      <c r="AD12" s="37">
        <f t="shared" si="1"/>
        <v>750</v>
      </c>
      <c r="AE12" s="37">
        <f t="shared" si="1"/>
        <v>800</v>
      </c>
      <c r="AF12" s="37">
        <f t="shared" si="1"/>
        <v>850</v>
      </c>
      <c r="AG12" s="37">
        <f t="shared" si="1"/>
        <v>900</v>
      </c>
      <c r="AH12" s="37">
        <f t="shared" si="1"/>
        <v>950</v>
      </c>
      <c r="AI12" s="37">
        <f t="shared" si="1"/>
        <v>1000</v>
      </c>
      <c r="AJ12" s="37">
        <f t="shared" si="1"/>
        <v>1050</v>
      </c>
      <c r="AK12" s="37">
        <f t="shared" si="1"/>
        <v>1100</v>
      </c>
      <c r="AM12" s="138"/>
      <c r="AN12" s="138"/>
      <c r="AO12" s="37">
        <v>350</v>
      </c>
      <c r="AP12" s="37">
        <f>AO12+50</f>
        <v>400</v>
      </c>
      <c r="AQ12" s="37">
        <f t="shared" ref="AQ12:BD12" si="2">AP12+50</f>
        <v>450</v>
      </c>
      <c r="AR12" s="37">
        <f t="shared" si="2"/>
        <v>500</v>
      </c>
      <c r="AS12" s="37">
        <f t="shared" si="2"/>
        <v>550</v>
      </c>
      <c r="AT12" s="37">
        <f t="shared" si="2"/>
        <v>600</v>
      </c>
      <c r="AU12" s="37">
        <f t="shared" si="2"/>
        <v>650</v>
      </c>
      <c r="AV12" s="37">
        <f t="shared" si="2"/>
        <v>700</v>
      </c>
      <c r="AW12" s="37">
        <f t="shared" si="2"/>
        <v>750</v>
      </c>
      <c r="AX12" s="37">
        <f t="shared" si="2"/>
        <v>800</v>
      </c>
      <c r="AY12" s="37">
        <f t="shared" si="2"/>
        <v>850</v>
      </c>
      <c r="AZ12" s="37">
        <f t="shared" si="2"/>
        <v>900</v>
      </c>
      <c r="BA12" s="37">
        <f t="shared" si="2"/>
        <v>950</v>
      </c>
      <c r="BB12" s="37">
        <f t="shared" si="2"/>
        <v>1000</v>
      </c>
      <c r="BC12" s="37">
        <f t="shared" si="2"/>
        <v>1050</v>
      </c>
      <c r="BD12" s="37">
        <f t="shared" si="2"/>
        <v>1100</v>
      </c>
      <c r="BF12" s="138"/>
      <c r="BG12" s="138"/>
      <c r="BH12" s="37">
        <v>350</v>
      </c>
      <c r="BI12" s="37">
        <f>BH12+50</f>
        <v>400</v>
      </c>
      <c r="BJ12" s="37">
        <f t="shared" ref="BJ12:BW12" si="3">BI12+50</f>
        <v>450</v>
      </c>
      <c r="BK12" s="37">
        <f t="shared" si="3"/>
        <v>500</v>
      </c>
      <c r="BL12" s="37">
        <f t="shared" si="3"/>
        <v>550</v>
      </c>
      <c r="BM12" s="37">
        <f t="shared" si="3"/>
        <v>600</v>
      </c>
      <c r="BN12" s="37">
        <f t="shared" si="3"/>
        <v>650</v>
      </c>
      <c r="BO12" s="37">
        <f t="shared" si="3"/>
        <v>700</v>
      </c>
      <c r="BP12" s="37">
        <f t="shared" si="3"/>
        <v>750</v>
      </c>
      <c r="BQ12" s="37">
        <f t="shared" si="3"/>
        <v>800</v>
      </c>
      <c r="BR12" s="37">
        <f t="shared" si="3"/>
        <v>850</v>
      </c>
      <c r="BS12" s="37">
        <f t="shared" si="3"/>
        <v>900</v>
      </c>
      <c r="BT12" s="37">
        <f t="shared" si="3"/>
        <v>950</v>
      </c>
      <c r="BU12" s="37">
        <f t="shared" si="3"/>
        <v>1000</v>
      </c>
      <c r="BV12" s="37">
        <f t="shared" si="3"/>
        <v>1050</v>
      </c>
      <c r="BW12" s="37">
        <f t="shared" si="3"/>
        <v>1100</v>
      </c>
      <c r="BY12" s="138"/>
      <c r="BZ12" s="138"/>
      <c r="CA12" s="37">
        <v>350</v>
      </c>
      <c r="CB12" s="37">
        <f>CA12+50</f>
        <v>400</v>
      </c>
      <c r="CC12" s="37">
        <f t="shared" ref="CC12:CP12" si="4">CB12+50</f>
        <v>450</v>
      </c>
      <c r="CD12" s="37">
        <f t="shared" si="4"/>
        <v>500</v>
      </c>
      <c r="CE12" s="37">
        <f t="shared" si="4"/>
        <v>550</v>
      </c>
      <c r="CF12" s="37">
        <f t="shared" si="4"/>
        <v>600</v>
      </c>
      <c r="CG12" s="37">
        <f t="shared" si="4"/>
        <v>650</v>
      </c>
      <c r="CH12" s="37">
        <f t="shared" si="4"/>
        <v>700</v>
      </c>
      <c r="CI12" s="37">
        <f t="shared" si="4"/>
        <v>750</v>
      </c>
      <c r="CJ12" s="37">
        <f t="shared" si="4"/>
        <v>800</v>
      </c>
      <c r="CK12" s="37">
        <f t="shared" si="4"/>
        <v>850</v>
      </c>
      <c r="CL12" s="37">
        <f t="shared" si="4"/>
        <v>900</v>
      </c>
      <c r="CM12" s="37">
        <f t="shared" si="4"/>
        <v>950</v>
      </c>
      <c r="CN12" s="37">
        <f t="shared" si="4"/>
        <v>1000</v>
      </c>
      <c r="CO12" s="37">
        <f t="shared" si="4"/>
        <v>1050</v>
      </c>
      <c r="CP12" s="37">
        <f t="shared" si="4"/>
        <v>1100</v>
      </c>
      <c r="CR12" s="138"/>
      <c r="CS12" s="138"/>
      <c r="CT12" s="37">
        <v>350</v>
      </c>
      <c r="CU12" s="37">
        <f>CT12+50</f>
        <v>400</v>
      </c>
      <c r="CV12" s="37">
        <f t="shared" ref="CV12:DI12" si="5">CU12+50</f>
        <v>450</v>
      </c>
      <c r="CW12" s="37">
        <f t="shared" si="5"/>
        <v>500</v>
      </c>
      <c r="CX12" s="37">
        <f t="shared" si="5"/>
        <v>550</v>
      </c>
      <c r="CY12" s="37">
        <f t="shared" si="5"/>
        <v>600</v>
      </c>
      <c r="CZ12" s="37">
        <f t="shared" si="5"/>
        <v>650</v>
      </c>
      <c r="DA12" s="37">
        <f t="shared" si="5"/>
        <v>700</v>
      </c>
      <c r="DB12" s="37">
        <f t="shared" si="5"/>
        <v>750</v>
      </c>
      <c r="DC12" s="37">
        <f t="shared" si="5"/>
        <v>800</v>
      </c>
      <c r="DD12" s="37">
        <f t="shared" si="5"/>
        <v>850</v>
      </c>
      <c r="DE12" s="37">
        <f t="shared" si="5"/>
        <v>900</v>
      </c>
      <c r="DF12" s="37">
        <f t="shared" si="5"/>
        <v>950</v>
      </c>
      <c r="DG12" s="37">
        <f t="shared" si="5"/>
        <v>1000</v>
      </c>
      <c r="DH12" s="37">
        <f t="shared" si="5"/>
        <v>1050</v>
      </c>
      <c r="DI12" s="37">
        <f t="shared" si="5"/>
        <v>1100</v>
      </c>
      <c r="DK12" s="138"/>
      <c r="DL12" s="138"/>
      <c r="DM12" s="37">
        <v>350</v>
      </c>
      <c r="DN12" s="37">
        <f>DM12+50</f>
        <v>400</v>
      </c>
      <c r="DO12" s="37">
        <f t="shared" ref="DO12" si="6">DN12+50</f>
        <v>450</v>
      </c>
      <c r="DP12" s="37">
        <f t="shared" ref="DP12" si="7">DO12+50</f>
        <v>500</v>
      </c>
      <c r="DQ12" s="37">
        <f t="shared" ref="DQ12" si="8">DP12+50</f>
        <v>550</v>
      </c>
      <c r="DR12" s="37">
        <f t="shared" ref="DR12" si="9">DQ12+50</f>
        <v>600</v>
      </c>
      <c r="DS12" s="37">
        <f t="shared" ref="DS12" si="10">DR12+50</f>
        <v>650</v>
      </c>
      <c r="DT12" s="37">
        <f t="shared" ref="DT12" si="11">DS12+50</f>
        <v>700</v>
      </c>
      <c r="DU12" s="37">
        <f t="shared" ref="DU12" si="12">DT12+50</f>
        <v>750</v>
      </c>
      <c r="DV12" s="37">
        <f t="shared" ref="DV12" si="13">DU12+50</f>
        <v>800</v>
      </c>
      <c r="DW12" s="37">
        <f t="shared" ref="DW12" si="14">DV12+50</f>
        <v>850</v>
      </c>
      <c r="DX12" s="37">
        <f t="shared" ref="DX12" si="15">DW12+50</f>
        <v>900</v>
      </c>
      <c r="DY12" s="37">
        <f t="shared" ref="DY12" si="16">DX12+50</f>
        <v>950</v>
      </c>
      <c r="DZ12" s="37">
        <f t="shared" ref="DZ12" si="17">DY12+50</f>
        <v>1000</v>
      </c>
      <c r="EA12" s="37">
        <f t="shared" ref="EA12" si="18">DZ12+50</f>
        <v>1050</v>
      </c>
      <c r="EB12" s="37">
        <f t="shared" ref="EB12" si="19">EA12+50</f>
        <v>1100</v>
      </c>
    </row>
    <row r="13" spans="1:132" ht="15" customHeight="1">
      <c r="A13" s="146" t="s">
        <v>119</v>
      </c>
      <c r="B13" s="54">
        <v>60</v>
      </c>
      <c r="C13" s="42">
        <f>($A$5*POWER(2.718,(LN(((1+$F$10/$M$10)))*5.35-($B13*$F$2+$F$3*C$12+$I$4))/5.35)-$B$4)/$B$3</f>
        <v>303.95221962025266</v>
      </c>
      <c r="D13" s="42">
        <f t="shared" ref="D13:R27" si="20">($A$5*POWER(2.718,(LN(((1+$F$10/$M$10)))*5.35-($B13*$F$2+$F$3*D$12+$I$4))/5.35)-$B$4)/$B$3</f>
        <v>299.65200615397686</v>
      </c>
      <c r="E13" s="42">
        <f t="shared" si="20"/>
        <v>295.36383122829051</v>
      </c>
      <c r="F13" s="42">
        <f t="shared" si="20"/>
        <v>291.08766114103793</v>
      </c>
      <c r="G13" s="42">
        <f t="shared" si="20"/>
        <v>286.82346228441526</v>
      </c>
      <c r="H13" s="42">
        <f t="shared" si="20"/>
        <v>282.57120114470314</v>
      </c>
      <c r="I13" s="42">
        <f t="shared" si="20"/>
        <v>278.33084430200483</v>
      </c>
      <c r="J13" s="42">
        <f t="shared" si="20"/>
        <v>274.10235842998327</v>
      </c>
      <c r="K13" s="42">
        <f t="shared" si="20"/>
        <v>269.88571029559984</v>
      </c>
      <c r="L13" s="42">
        <f t="shared" si="20"/>
        <v>265.68086675885183</v>
      </c>
      <c r="M13" s="42">
        <f t="shared" si="20"/>
        <v>261.48779477251264</v>
      </c>
      <c r="N13" s="42">
        <f t="shared" si="20"/>
        <v>257.30646138187262</v>
      </c>
      <c r="O13" s="42">
        <f t="shared" si="20"/>
        <v>253.13683372447892</v>
      </c>
      <c r="P13" s="42">
        <f t="shared" si="20"/>
        <v>248.97887902987881</v>
      </c>
      <c r="Q13" s="42">
        <f t="shared" si="20"/>
        <v>244.83256461936014</v>
      </c>
      <c r="R13" s="42">
        <f t="shared" si="20"/>
        <v>240.69785790569551</v>
      </c>
      <c r="T13" s="146" t="s">
        <v>119</v>
      </c>
      <c r="U13" s="54">
        <v>60</v>
      </c>
      <c r="V13" s="42">
        <f>($A$5*POWER(2.718,(LN(((1+$F$10/$AF$10)))*5.35-($B13*$F$2+$F$3*C$12+$I$4))/5.35)-$B$4)/$B$3</f>
        <v>258.5115074719904</v>
      </c>
      <c r="W13" s="42">
        <f t="shared" ref="W13:W27" si="21">($A$5*POWER(2.718,(LN(((1+$F$10/$AF$10)))*5.35-($B13*$F$2+$F$3*D$12+$I$4))/5.35)-$B$4)/$B$3</f>
        <v>254.33850626200882</v>
      </c>
      <c r="X13" s="42">
        <f t="shared" ref="X13:X27" si="22">($A$5*POWER(2.718,(LN(((1+$F$10/$AF$10)))*5.35-($B13*$F$2+$F$3*E$12+$I$4))/5.35)-$B$4)/$B$3</f>
        <v>250.17718745915434</v>
      </c>
      <c r="Y13" s="42">
        <f t="shared" ref="Y13:Y27" si="23">($A$5*POWER(2.718,(LN(((1+$F$10/$AF$10)))*5.35-($B13*$F$2+$F$3*F$12+$I$4))/5.35)-$B$4)/$B$3</f>
        <v>246.02751835827482</v>
      </c>
      <c r="Z13" s="42">
        <f t="shared" ref="Z13:Z27" si="24">($A$5*POWER(2.718,(LN(((1+$F$10/$AF$10)))*5.35-($B13*$F$2+$F$3*G$12+$I$4))/5.35)-$B$4)/$B$3</f>
        <v>241.889466345778</v>
      </c>
      <c r="AA13" s="42">
        <f t="shared" ref="AA13:AA27" si="25">($A$5*POWER(2.718,(LN(((1+$F$10/$AF$10)))*5.35-($B13*$F$2+$F$3*H$12+$I$4))/5.35)-$B$4)/$B$3</f>
        <v>237.76299889937371</v>
      </c>
      <c r="AB13" s="42">
        <f t="shared" ref="AB13:AB27" si="26">($A$5*POWER(2.718,(LN(((1+$F$10/$AF$10)))*5.35-($B13*$F$2+$F$3*I$12+$I$4))/5.35)-$B$4)/$B$3</f>
        <v>233.64808358781866</v>
      </c>
      <c r="AC13" s="42">
        <f t="shared" ref="AC13:AC27" si="27">($A$5*POWER(2.718,(LN(((1+$F$10/$AF$10)))*5.35-($B13*$F$2+$F$3*J$12+$I$4))/5.35)-$B$4)/$B$3</f>
        <v>229.54468807066144</v>
      </c>
      <c r="AD13" s="42">
        <f t="shared" ref="AD13:AD27" si="28">($A$5*POWER(2.718,(LN(((1+$F$10/$AF$10)))*5.35-($B13*$F$2+$F$3*K$12+$I$4))/5.35)-$B$4)/$B$3</f>
        <v>225.45278009798872</v>
      </c>
      <c r="AE13" s="42">
        <f t="shared" ref="AE13:AE27" si="29">($A$5*POWER(2.718,(LN(((1+$F$10/$AF$10)))*5.35-($B13*$F$2+$F$3*L$12+$I$4))/5.35)-$B$4)/$B$3</f>
        <v>221.3723275101714</v>
      </c>
      <c r="AF13" s="42">
        <f t="shared" ref="AF13:AF27" si="30">($A$5*POWER(2.718,(LN(((1+$F$10/$AF$10)))*5.35-($B13*$F$2+$F$3*M$12+$I$4))/5.35)-$B$4)/$B$3</f>
        <v>217.30329823761141</v>
      </c>
      <c r="AG13" s="42">
        <f t="shared" ref="AG13:AG27" si="31">($A$5*POWER(2.718,(LN(((1+$F$10/$AF$10)))*5.35-($B13*$F$2+$F$3*N$12+$I$4))/5.35)-$B$4)/$B$3</f>
        <v>213.24566030049095</v>
      </c>
      <c r="AH13" s="42">
        <f t="shared" ref="AH13:AH27" si="32">($A$5*POWER(2.718,(LN(((1+$F$10/$AF$10)))*5.35-($B13*$F$2+$F$3*O$12+$I$4))/5.35)-$B$4)/$B$3</f>
        <v>209.19938180851989</v>
      </c>
      <c r="AI13" s="42">
        <f t="shared" ref="AI13:AI27" si="33">($A$5*POWER(2.718,(LN(((1+$F$10/$AF$10)))*5.35-($B13*$F$2+$F$3*P$12+$I$4))/5.35)-$B$4)/$B$3</f>
        <v>205.16443096068633</v>
      </c>
      <c r="AJ13" s="42">
        <f t="shared" ref="AJ13:AJ27" si="34">($A$5*POWER(2.718,(LN(((1+$F$10/$AF$10)))*5.35-($B13*$F$2+$F$3*Q$12+$I$4))/5.35)-$B$4)/$B$3</f>
        <v>201.14077604500508</v>
      </c>
      <c r="AK13" s="42">
        <f t="shared" ref="AK13:AK27" si="35">($A$5*POWER(2.718,(LN(((1+$F$10/$AF$10)))*5.35-($B13*$F$2+$F$3*R$12+$I$4))/5.35)-$B$4)/$B$3</f>
        <v>197.12838543827021</v>
      </c>
      <c r="AM13" s="146" t="s">
        <v>119</v>
      </c>
      <c r="AN13" s="54">
        <v>60</v>
      </c>
      <c r="AO13" s="42">
        <f>($A$5*POWER(2.718,(LN(((1+$Y$10/$AY$10)))*5.35-($U13*0.0019+0.0019+0.0003*V$12+0.0185-0.061617647))/5.35)-$B$4)/$B$3</f>
        <v>217.1814192442973</v>
      </c>
      <c r="AP13" s="42">
        <f t="shared" ref="AP13:AP27" si="36">($A$5*POWER(2.718,(LN(((1+$Y$10/$AY$10)))*5.35-($U13*0.0019+0.0019+0.0003*W$12+0.0185-0.061617647))/5.35)-$B$4)/$B$3</f>
        <v>213.12412251005435</v>
      </c>
      <c r="AQ13" s="42">
        <f t="shared" ref="AQ13:AQ27" si="37">($A$5*POWER(2.718,(LN(((1+$Y$10/$AY$10)))*5.35-($U13*0.0019+0.0019+0.0003*X$12+0.0185-0.061617647))/5.35)-$B$4)/$B$3</f>
        <v>209.07818426575588</v>
      </c>
      <c r="AR13" s="42">
        <f t="shared" ref="AR13:AR27" si="38">($A$5*POWER(2.718,(LN(((1+$Y$10/$AY$10)))*5.35-($U13*0.0019+0.0019+0.0003*Y$12+0.0185-0.061617647))/5.35)-$B$4)/$B$3</f>
        <v>205.04357271306407</v>
      </c>
      <c r="AS13" s="42">
        <f t="shared" ref="AS13:AS27" si="39">($A$5*POWER(2.718,(LN(((1+$Y$10/$AY$10)))*5.35-($U13*0.0019+0.0019+0.0003*Z$12+0.0185-0.061617647))/5.35)-$B$4)/$B$3</f>
        <v>201.02025614266074</v>
      </c>
      <c r="AT13" s="42">
        <f t="shared" ref="AT13:AT27" si="40">($A$5*POWER(2.718,(LN(((1+$Y$10/$AY$10)))*5.35-($U13*0.0019+0.0019+0.0003*AA$12+0.0185-0.061617647))/5.35)-$B$4)/$B$3</f>
        <v>197.00820293399875</v>
      </c>
      <c r="AU13" s="42">
        <f t="shared" ref="AU13:AU27" si="41">($A$5*POWER(2.718,(LN(((1+$Y$10/$AY$10)))*5.35-($U13*0.0019+0.0019+0.0003*AB$12+0.0185-0.061617647))/5.35)-$B$4)/$B$3</f>
        <v>193.00738155505314</v>
      </c>
      <c r="AV13" s="42">
        <f t="shared" ref="AV13:AV27" si="42">($A$5*POWER(2.718,(LN(((1+$Y$10/$AY$10)))*5.35-($U13*0.0019+0.0019+0.0003*AC$12+0.0185-0.061617647))/5.35)-$B$4)/$B$3</f>
        <v>189.01776056207385</v>
      </c>
      <c r="AW13" s="42">
        <f t="shared" ref="AW13:AW27" si="43">($A$5*POWER(2.718,(LN(((1+$Y$10/$AY$10)))*5.35-($U13*0.0019+0.0019+0.0003*AD$12+0.0185-0.061617647))/5.35)-$B$4)/$B$3</f>
        <v>185.03930859933837</v>
      </c>
      <c r="AX13" s="42">
        <f t="shared" ref="AX13:AX27" si="44">($A$5*POWER(2.718,(LN(((1+$Y$10/$AY$10)))*5.35-($U13*0.0019+0.0019+0.0003*AE$12+0.0185-0.061617647))/5.35)-$B$4)/$B$3</f>
        <v>181.07199439890454</v>
      </c>
      <c r="AY13" s="42">
        <f t="shared" ref="AY13:AY27" si="45">($A$5*POWER(2.718,(LN(((1+$Y$10/$AY$10)))*5.35-($U13*0.0019+0.0019+0.0003*AF$12+0.0185-0.061617647))/5.35)-$B$4)/$B$3</f>
        <v>177.11578678036642</v>
      </c>
      <c r="AZ13" s="42">
        <f t="shared" ref="AZ13:AZ27" si="46">($A$5*POWER(2.718,(LN(((1+$Y$10/$AY$10)))*5.35-($U13*0.0019+0.0019+0.0003*AG$12+0.0185-0.061617647))/5.35)-$B$4)/$B$3</f>
        <v>173.17065465060756</v>
      </c>
      <c r="BA13" s="42">
        <f t="shared" ref="BA13:BA27" si="47">($A$5*POWER(2.718,(LN(((1+$Y$10/$AY$10)))*5.35-($U13*0.0019+0.0019+0.0003*AH$12+0.0185-0.061617647))/5.35)-$B$4)/$B$3</f>
        <v>169.23656700355764</v>
      </c>
      <c r="BB13" s="42">
        <f t="shared" ref="BB13:BB27" si="48">($A$5*POWER(2.718,(LN(((1+$Y$10/$AY$10)))*5.35-($U13*0.0019+0.0019+0.0003*AI$12+0.0185-0.061617647))/5.35)-$B$4)/$B$3</f>
        <v>165.31349291994863</v>
      </c>
      <c r="BC13" s="42">
        <f t="shared" ref="BC13:BC27" si="49">($A$5*POWER(2.718,(LN(((1+$Y$10/$AY$10)))*5.35-($U13*0.0019+0.0019+0.0003*AJ$12+0.0185-0.061617647))/5.35)-$B$4)/$B$3</f>
        <v>161.40140156707153</v>
      </c>
      <c r="BD13" s="42">
        <f t="shared" ref="BD13:BD27" si="50">($A$5*POWER(2.718,(LN(((1+$Y$10/$AY$10)))*5.35-($U13*0.0019+0.0019+0.0003*AK$12+0.0185-0.061617647))/5.35)-$B$4)/$B$3</f>
        <v>157.50026219853387</v>
      </c>
      <c r="BF13" s="146" t="s">
        <v>119</v>
      </c>
      <c r="BG13" s="54">
        <v>60</v>
      </c>
      <c r="BH13" s="42">
        <f>($A$5*POWER(2.718,(LN(((1+$Y$10/$BR$10)))*5.35-($U13*0.0019+0.0019+0.0003*V$12+0.0185-0.061617647))/5.35)-$B$4)/$B$3</f>
        <v>183.48063672101412</v>
      </c>
      <c r="BI13" s="42">
        <f t="shared" ref="BI13:BI27" si="51">($A$5*POWER(2.718,(LN(((1+$Y$10/$BR$10)))*5.35-($U13*0.0019+0.0019+0.0003*W$12+0.0185-0.061617647))/5.35)-$B$4)/$B$3</f>
        <v>179.5176860562095</v>
      </c>
      <c r="BJ13" s="42">
        <f t="shared" ref="BJ13:BJ27" si="52">($A$5*POWER(2.718,(LN(((1+$Y$10/$BR$10)))*5.35-($U13*0.0019+0.0019+0.0003*X$12+0.0185-0.061617647))/5.35)-$B$4)/$B$3</f>
        <v>175.56582975748799</v>
      </c>
      <c r="BK13" s="42">
        <f t="shared" ref="BK13:BK27" si="53">($A$5*POWER(2.718,(LN(((1+$Y$10/$BR$10)))*5.35-($U13*0.0019+0.0019+0.0003*Y$12+0.0185-0.061617647))/5.35)-$B$4)/$B$3</f>
        <v>171.62503676593181</v>
      </c>
      <c r="BL13" s="42">
        <f t="shared" ref="BL13:BL27" si="54">($A$5*POWER(2.718,(LN(((1+$Y$10/$BR$10)))*5.35-($U13*0.0019+0.0019+0.0003*Z$12+0.0185-0.061617647))/5.35)-$B$4)/$B$3</f>
        <v>167.69527610957354</v>
      </c>
      <c r="BM13" s="42">
        <f t="shared" ref="BM13:BM27" si="55">($A$5*POWER(2.718,(LN(((1+$Y$10/$BR$10)))*5.35-($U13*0.0019+0.0019+0.0003*AA$12+0.0185-0.061617647))/5.35)-$B$4)/$B$3</f>
        <v>163.77651690315201</v>
      </c>
      <c r="BN13" s="42">
        <f t="shared" ref="BN13:BN27" si="56">($A$5*POWER(2.718,(LN(((1+$Y$10/$BR$10)))*5.35-($U13*0.0019+0.0019+0.0003*AB$12+0.0185-0.061617647))/5.35)-$B$4)/$B$3</f>
        <v>159.86872834787025</v>
      </c>
      <c r="BO13" s="42">
        <f t="shared" ref="BO13:BO27" si="57">($A$5*POWER(2.718,(LN(((1+$Y$10/$BR$10)))*5.35-($U13*0.0019+0.0019+0.0003*AC$12+0.0185-0.061617647))/5.35)-$B$4)/$B$3</f>
        <v>155.97187973115322</v>
      </c>
      <c r="BP13" s="42">
        <f t="shared" ref="BP13:BP27" si="58">($A$5*POWER(2.718,(LN(((1+$Y$10/$BR$10)))*5.35-($U13*0.0019+0.0019+0.0003*AD$12+0.0185-0.061617647))/5.35)-$B$4)/$B$3</f>
        <v>152.08594042640595</v>
      </c>
      <c r="BQ13" s="42">
        <f t="shared" ref="BQ13:BQ27" si="59">($A$5*POWER(2.718,(LN(((1+$Y$10/$BR$10)))*5.35-($U13*0.0019+0.0019+0.0003*AE$12+0.0185-0.061617647))/5.35)-$B$4)/$B$3</f>
        <v>148.21087989277467</v>
      </c>
      <c r="BR13" s="42">
        <f t="shared" ref="BR13:BR27" si="60">($A$5*POWER(2.718,(LN(((1+$Y$10/$BR$10)))*5.35-($U13*0.0019+0.0019+0.0003*AF$12+0.0185-0.061617647))/5.35)-$B$4)/$B$3</f>
        <v>144.34666767490322</v>
      </c>
      <c r="BS13" s="42">
        <f t="shared" ref="BS13:BS27" si="61">($A$5*POWER(2.718,(LN(((1+$Y$10/$BR$10)))*5.35-($U13*0.0019+0.0019+0.0003*AG$12+0.0185-0.061617647))/5.35)-$B$4)/$B$3</f>
        <v>140.49327340269789</v>
      </c>
      <c r="BT13" s="42">
        <f t="shared" ref="BT13:BT27" si="62">($A$5*POWER(2.718,(LN(((1+$Y$10/$BR$10)))*5.35-($U13*0.0019+0.0019+0.0003*AH$12+0.0185-0.061617647))/5.35)-$B$4)/$B$3</f>
        <v>136.65066679108551</v>
      </c>
      <c r="BU13" s="42">
        <f t="shared" ref="BU13:BU27" si="63">($A$5*POWER(2.718,(LN(((1+$Y$10/$BR$10)))*5.35-($U13*0.0019+0.0019+0.0003*AI$12+0.0185-0.061617647))/5.35)-$B$4)/$B$3</f>
        <v>132.81881763977671</v>
      </c>
      <c r="BV13" s="42">
        <f t="shared" ref="BV13:BV27" si="64">($A$5*POWER(2.718,(LN(((1+$Y$10/$BR$10)))*5.35-($U13*0.0019+0.0019+0.0003*AJ$12+0.0185-0.061617647))/5.35)-$B$4)/$B$3</f>
        <v>128.99769583302955</v>
      </c>
      <c r="BW13" s="42">
        <f t="shared" ref="BW13:BW27" si="65">($A$5*POWER(2.718,(LN(((1+$Y$10/$BR$10)))*5.35-($U13*0.0019+0.0019+0.0003*AK$12+0.0185-0.061617647))/5.35)-$B$4)/$B$3</f>
        <v>125.18727133940985</v>
      </c>
      <c r="BY13" s="146" t="s">
        <v>119</v>
      </c>
      <c r="BZ13" s="54">
        <v>60</v>
      </c>
      <c r="CA13" s="42">
        <f>($A$5*POWER(2.718,(LN(((1+$Y$10/$CK$10)))*5.35-($U13*0.0019+0.0019+0.0003*V$12+0.0185-0.061617647))/5.35)-$B$4)/$B$3</f>
        <v>153.9923838281496</v>
      </c>
      <c r="CB13" s="42">
        <f t="shared" ref="CB13:CB27" si="66">($A$5*POWER(2.718,(LN(((1+$Y$10/$CK$10)))*5.35-($U13*0.0019+0.0019+0.0003*W$12+0.0185-0.061617647))/5.35)-$B$4)/$B$3</f>
        <v>150.11198616498882</v>
      </c>
      <c r="CC13" s="42">
        <f t="shared" ref="CC13:CC27" si="67">($A$5*POWER(2.718,(LN(((1+$Y$10/$CK$10)))*5.35-($U13*0.0019+0.0019+0.0003*X$12+0.0185-0.061617647))/5.35)-$B$4)/$B$3</f>
        <v>146.24245175899802</v>
      </c>
      <c r="CD13" s="42">
        <f t="shared" ref="CD13:CD27" si="68">($A$5*POWER(2.718,(LN(((1+$Y$10/$CK$10)))*5.35-($U13*0.0019+0.0019+0.0003*Y$12+0.0185-0.061617647))/5.35)-$B$4)/$B$3</f>
        <v>142.38375019825367</v>
      </c>
      <c r="CE13" s="42">
        <f t="shared" ref="CE13:CE27" si="69">($A$5*POWER(2.718,(LN(((1+$Y$10/$CK$10)))*5.35-($U13*0.0019+0.0019+0.0003*Z$12+0.0185-0.061617647))/5.35)-$B$4)/$B$3</f>
        <v>138.53585115597122</v>
      </c>
      <c r="CF13" s="42">
        <f t="shared" ref="CF13:CF27" si="70">($A$5*POWER(2.718,(LN(((1+$Y$10/$CK$10)))*5.35-($U13*0.0019+0.0019+0.0003*AA$12+0.0185-0.061617647))/5.35)-$B$4)/$B$3</f>
        <v>134.69872439026707</v>
      </c>
      <c r="CG13" s="42">
        <f t="shared" ref="CG13:CG27" si="71">($A$5*POWER(2.718,(LN(((1+$Y$10/$CK$10)))*5.35-($U13*0.0019+0.0019+0.0003*AB$12+0.0185-0.061617647))/5.35)-$B$4)/$B$3</f>
        <v>130.87233974391947</v>
      </c>
      <c r="CH13" s="42">
        <f t="shared" ref="CH13:CH27" si="72">($A$5*POWER(2.718,(LN(((1+$Y$10/$CK$10)))*5.35-($U13*0.0019+0.0019+0.0003*AC$12+0.0185-0.061617647))/5.35)-$B$4)/$B$3</f>
        <v>127.05666714413314</v>
      </c>
      <c r="CI13" s="42">
        <f t="shared" ref="CI13:CI27" si="73">($A$5*POWER(2.718,(LN(((1+$Y$10/$CK$10)))*5.35-($U13*0.0019+0.0019+0.0003*AD$12+0.0185-0.061617647))/5.35)-$B$4)/$B$3</f>
        <v>123.25167660230208</v>
      </c>
      <c r="CJ13" s="42">
        <f t="shared" ref="CJ13:CJ27" si="74">($A$5*POWER(2.718,(LN(((1+$Y$10/$CK$10)))*5.35-($U13*0.0019+0.0019+0.0003*AE$12+0.0185-0.061617647))/5.35)-$B$4)/$B$3</f>
        <v>119.45733821377421</v>
      </c>
      <c r="CK13" s="42">
        <f t="shared" ref="CK13:CK27" si="75">($A$5*POWER(2.718,(LN(((1+$Y$10/$CK$10)))*5.35-($U13*0.0019+0.0019+0.0003*AF$12+0.0185-0.061617647))/5.35)-$B$4)/$B$3</f>
        <v>115.67362215761602</v>
      </c>
      <c r="CL13" s="42">
        <f t="shared" ref="CL13:CL27" si="76">($A$5*POWER(2.718,(LN(((1+$Y$10/$CK$10)))*5.35-($U13*0.0019+0.0019+0.0003*AG$12+0.0185-0.061617647))/5.35)-$B$4)/$B$3</f>
        <v>111.90049869637814</v>
      </c>
      <c r="CM13" s="42">
        <f t="shared" ref="CM13:CM27" si="77">($A$5*POWER(2.718,(LN(((1+$Y$10/$CK$10)))*5.35-($U13*0.0019+0.0019+0.0003*AH$12+0.0185-0.061617647))/5.35)-$B$4)/$B$3</f>
        <v>108.13793817586198</v>
      </c>
      <c r="CN13" s="42">
        <f t="shared" ref="CN13:CN27" si="78">($A$5*POWER(2.718,(LN(((1+$Y$10/$CK$10)))*5.35-($U13*0.0019+0.0019+0.0003*AI$12+0.0185-0.061617647))/5.35)-$B$4)/$B$3</f>
        <v>104.38591102488699</v>
      </c>
      <c r="CO13" s="42">
        <f t="shared" ref="CO13:CO27" si="79">($A$5*POWER(2.718,(LN(((1+$Y$10/$CK$10)))*5.35-($U13*0.0019+0.0019+0.0003*AJ$12+0.0185-0.061617647))/5.35)-$B$4)/$B$3</f>
        <v>100.64438775505681</v>
      </c>
      <c r="CP13" s="42">
        <f t="shared" ref="CP13:CP27" si="80">($A$5*POWER(2.718,(LN(((1+$Y$10/$CK$10)))*5.35-($U13*0.0019+0.0019+0.0003*AK$12+0.0185-0.061617647))/5.35)-$B$4)/$B$3</f>
        <v>96.913338960529444</v>
      </c>
      <c r="CR13" s="146" t="s">
        <v>119</v>
      </c>
      <c r="CS13" s="54">
        <v>60</v>
      </c>
      <c r="CT13" s="42">
        <f>($A$5*POWER(2.718,(LN(((1+$Y$10/$DD$10)))*5.35-($U13*0.0019+0.0019+0.0003*V$12+0.0185-0.061617647))/5.35)-$B$4)/$B$3</f>
        <v>127.97328317650638</v>
      </c>
      <c r="CU13" s="42">
        <f t="shared" ref="CU13:CU27" si="81">($A$5*POWER(2.718,(LN(((1+$Y$10/$DD$10)))*5.35-($U13*0.0019+0.0019+0.0003*W$12+0.0185-0.061617647))/5.35)-$B$4)/$B$3</f>
        <v>124.16572654827149</v>
      </c>
      <c r="CV13" s="42">
        <f t="shared" ref="CV13:CV27" si="82">($A$5*POWER(2.718,(LN(((1+$Y$10/$DD$10)))*5.35-($U13*0.0019+0.0019+0.0003*X$12+0.0185-0.061617647))/5.35)-$B$4)/$B$3</f>
        <v>120.36882925715379</v>
      </c>
      <c r="CW13" s="42">
        <f t="shared" ref="CW13:CW27" si="83">($A$5*POWER(2.718,(LN(((1+$Y$10/$DD$10)))*5.35-($U13*0.0019+0.0019+0.0003*Y$12+0.0185-0.061617647))/5.35)-$B$4)/$B$3</f>
        <v>116.58256146210913</v>
      </c>
      <c r="CX13" s="42">
        <f t="shared" ref="CX13:CX27" si="84">($A$5*POWER(2.718,(LN(((1+$Y$10/$DD$10)))*5.35-($U13*0.0019+0.0019+0.0003*Z$12+0.0185-0.061617647))/5.35)-$B$4)/$B$3</f>
        <v>112.80689340563288</v>
      </c>
      <c r="CY13" s="42">
        <f t="shared" ref="CY13:CY27" si="85">($A$5*POWER(2.718,(LN(((1+$Y$10/$DD$10)))*5.35-($U13*0.0019+0.0019+0.0003*AA$12+0.0185-0.061617647))/5.35)-$B$4)/$B$3</f>
        <v>109.04179541352779</v>
      </c>
      <c r="CZ13" s="42">
        <f t="shared" ref="CZ13:CZ27" si="86">($A$5*POWER(2.718,(LN(((1+$Y$10/$DD$10)))*5.35-($U13*0.0019+0.0019+0.0003*AB$12+0.0185-0.061617647))/5.35)-$B$4)/$B$3</f>
        <v>105.28723789467035</v>
      </c>
      <c r="DA13" s="42">
        <f t="shared" ref="DA13:DA27" si="87">($A$5*POWER(2.718,(LN(((1+$Y$10/$DD$10)))*5.35-($U13*0.0019+0.0019+0.0003*AC$12+0.0185-0.061617647))/5.35)-$B$4)/$B$3</f>
        <v>101.54319134077755</v>
      </c>
      <c r="DB13" s="42">
        <f t="shared" ref="DB13:DB27" si="88">($A$5*POWER(2.718,(LN(((1+$Y$10/$DD$10)))*5.35-($U13*0.0019+0.0019+0.0003*AD$12+0.0185-0.061617647))/5.35)-$B$4)/$B$3</f>
        <v>97.809626326175859</v>
      </c>
      <c r="DC13" s="42">
        <f t="shared" ref="DC13:DC27" si="89">($A$5*POWER(2.718,(LN(((1+$Y$10/$DD$10)))*5.35-($U13*0.0019+0.0019+0.0003*AE$12+0.0185-0.061617647))/5.35)-$B$4)/$B$3</f>
        <v>94.086513507568981</v>
      </c>
      <c r="DD13" s="42">
        <f t="shared" ref="DD13:DD27" si="90">($A$5*POWER(2.718,(LN(((1+$Y$10/$DD$10)))*5.35-($U13*0.0019+0.0019+0.0003*AF$12+0.0185-0.061617647))/5.35)-$B$4)/$B$3</f>
        <v>90.373823623808505</v>
      </c>
      <c r="DE13" s="42">
        <f t="shared" ref="DE13:DE27" si="91">($A$5*POWER(2.718,(LN(((1+$Y$10/$DD$10)))*5.35-($U13*0.0019+0.0019+0.0003*AG$12+0.0185-0.061617647))/5.35)-$B$4)/$B$3</f>
        <v>86.671527495662744</v>
      </c>
      <c r="DF13" s="42">
        <f t="shared" ref="DF13:DF27" si="92">($A$5*POWER(2.718,(LN(((1+$Y$10/$DD$10)))*5.35-($U13*0.0019+0.0019+0.0003*AH$12+0.0185-0.061617647))/5.35)-$B$4)/$B$3</f>
        <v>82.979596025588606</v>
      </c>
      <c r="DG13" s="42">
        <f t="shared" ref="DG13:DG27" si="93">($A$5*POWER(2.718,(LN(((1+$Y$10/$DD$10)))*5.35-($U13*0.0019+0.0019+0.0003*AI$12+0.0185-0.061617647))/5.35)-$B$4)/$B$3</f>
        <v>79.298000197501082</v>
      </c>
      <c r="DH13" s="42">
        <f t="shared" ref="DH13:DH27" si="94">($A$5*POWER(2.718,(LN(((1+$Y$10/$DD$10)))*5.35-($U13*0.0019+0.0019+0.0003*AJ$12+0.0185-0.061617647))/5.35)-$B$4)/$B$3</f>
        <v>75.626711076547238</v>
      </c>
      <c r="DI13" s="42">
        <f t="shared" ref="DI13:DI27" si="95">($A$5*POWER(2.718,(LN(((1+$Y$10/$DD$10)))*5.35-($U13*0.0019+0.0019+0.0003*AK$12+0.0185-0.061617647))/5.35)-$B$4)/$B$3</f>
        <v>71.965699808877375</v>
      </c>
      <c r="DK13" s="146" t="s">
        <v>119</v>
      </c>
      <c r="DL13" s="54">
        <v>60</v>
      </c>
      <c r="DM13" s="42">
        <f>($A$5*POWER(2.718,(LN(((1+$Y$10/$DW$10)))*5.35-($U13*0.0019+0.0019+0.0003*V$12+0.0185-0.061617647))/5.35)-$B$4)/$B$3</f>
        <v>84.151522777817206</v>
      </c>
      <c r="DN13" s="42">
        <f t="shared" ref="DN13:DN27" si="96">($A$5*POWER(2.718,(LN(((1+$Y$10/$DW$10)))*5.35-($U13*0.0019+0.0019+0.0003*W$12+0.0185-0.061617647))/5.35)-$B$4)/$B$3</f>
        <v>80.466646115444462</v>
      </c>
      <c r="DO13" s="42">
        <f t="shared" ref="DO13:DO27" si="97">($A$5*POWER(2.718,(LN(((1+$Y$10/$DW$10)))*5.35-($U13*0.0019+0.0019+0.0003*X$12+0.0185-0.061617647))/5.35)-$B$4)/$B$3</f>
        <v>76.79208534497198</v>
      </c>
      <c r="DP13" s="42">
        <f t="shared" ref="DP13:DP27" si="98">($A$5*POWER(2.718,(LN(((1+$Y$10/$DW$10)))*5.35-($U13*0.0019+0.0019+0.0003*Y$12+0.0185-0.061617647))/5.35)-$B$4)/$B$3</f>
        <v>73.127811586836913</v>
      </c>
      <c r="DQ13" s="42">
        <f t="shared" ref="DQ13:DQ27" si="99">($A$5*POWER(2.718,(LN(((1+$Y$10/$DW$10)))*5.35-($U13*0.0019+0.0019+0.0003*Z$12+0.0185-0.061617647))/5.35)-$B$4)/$B$3</f>
        <v>69.473796042326413</v>
      </c>
      <c r="DR13" s="42">
        <f t="shared" ref="DR13:DR27" si="100">($A$5*POWER(2.718,(LN(((1+$Y$10/$DW$10)))*5.35-($U13*0.0019+0.0019+0.0003*AA$12+0.0185-0.061617647))/5.35)-$B$4)/$B$3</f>
        <v>65.830009993348781</v>
      </c>
      <c r="DS13" s="42">
        <f t="shared" ref="DS13:DS27" si="101">($A$5*POWER(2.718,(LN(((1+$Y$10/$DW$10)))*5.35-($U13*0.0019+0.0019+0.0003*AB$12+0.0185-0.061617647))/5.35)-$B$4)/$B$3</f>
        <v>62.196424802210821</v>
      </c>
      <c r="DT13" s="42">
        <f t="shared" ref="DT13:DT27" si="102">($A$5*POWER(2.718,(LN(((1+$Y$10/$DW$10)))*5.35-($U13*0.0019+0.0019+0.0003*AC$12+0.0185-0.061617647))/5.35)-$B$4)/$B$3</f>
        <v>58.57301191139014</v>
      </c>
      <c r="DU13" s="42">
        <f t="shared" ref="DU13:DU27" si="103">($A$5*POWER(2.718,(LN(((1+$Y$10/$DW$10)))*5.35-($U13*0.0019+0.0019+0.0003*AD$12+0.0185-0.061617647))/5.35)-$B$4)/$B$3</f>
        <v>54.959742843311751</v>
      </c>
      <c r="DV13" s="42">
        <f t="shared" ref="DV13:DV27" si="104">($A$5*POWER(2.718,(LN(((1+$Y$10/$DW$10)))*5.35-($U13*0.0019+0.0019+0.0003*AE$12+0.0185-0.061617647))/5.35)-$B$4)/$B$3</f>
        <v>51.356589200125143</v>
      </c>
      <c r="DW13" s="42">
        <f t="shared" ref="DW13:DW27" si="105">($A$5*POWER(2.718,(LN(((1+$Y$10/$DW$10)))*5.35-($U13*0.0019+0.0019+0.0003*AF$12+0.0185-0.061617647))/5.35)-$B$4)/$B$3</f>
        <v>47.763522663479051</v>
      </c>
      <c r="DX13" s="42">
        <f t="shared" ref="DX13:DX27" si="106">($A$5*POWER(2.718,(LN(((1+$Y$10/$DW$10)))*5.35-($U13*0.0019+0.0019+0.0003*AG$12+0.0185-0.061617647))/5.35)-$B$4)/$B$3</f>
        <v>44.180514994300765</v>
      </c>
      <c r="DY13" s="42">
        <f t="shared" ref="DY13:DY27" si="107">($A$5*POWER(2.718,(LN(((1+$Y$10/$DW$10)))*5.35-($U13*0.0019+0.0019+0.0003*AH$12+0.0185-0.061617647))/5.35)-$B$4)/$B$3</f>
        <v>40.607538032573267</v>
      </c>
      <c r="DZ13" s="42">
        <f t="shared" ref="DZ13:DZ27" si="108">($A$5*POWER(2.718,(LN(((1+$Y$10/$DW$10)))*5.35-($U13*0.0019+0.0019+0.0003*AI$12+0.0185-0.061617647))/5.35)-$B$4)/$B$3</f>
        <v>37.044563697114143</v>
      </c>
      <c r="EA13" s="42">
        <f t="shared" ref="EA13:EA27" si="109">($A$5*POWER(2.718,(LN(((1+$Y$10/$DW$10)))*5.35-($U13*0.0019+0.0019+0.0003*AJ$12+0.0185-0.061617647))/5.35)-$B$4)/$B$3</f>
        <v>33.491563985354901</v>
      </c>
      <c r="EB13" s="42">
        <f t="shared" ref="EB13:EB27" si="110">($A$5*POWER(2.718,(LN(((1+$Y$10/$DW$10)))*5.35-($U13*0.0019+0.0019+0.0003*AK$12+0.0185-0.061617647))/5.35)-$B$4)/$B$3</f>
        <v>29.948510973120896</v>
      </c>
    </row>
    <row r="14" spans="1:132">
      <c r="A14" s="147"/>
      <c r="B14" s="54">
        <f>B13+20</f>
        <v>80</v>
      </c>
      <c r="C14" s="42">
        <f t="shared" ref="C14:C27" si="111">($A$5*POWER(2.718,(LN(((1+$F$10/$M$10)))*5.35-($B14*$F$2+$F$3*C$12+$I$4))/5.35)-$B$4)/$B$3</f>
        <v>293.08171538612567</v>
      </c>
      <c r="D14" s="42">
        <f t="shared" si="20"/>
        <v>288.81193413152346</v>
      </c>
      <c r="E14" s="42">
        <f t="shared" si="20"/>
        <v>284.55410622187537</v>
      </c>
      <c r="F14" s="42">
        <f t="shared" si="20"/>
        <v>280.30819819353405</v>
      </c>
      <c r="G14" s="42">
        <f t="shared" si="20"/>
        <v>276.07417667653391</v>
      </c>
      <c r="H14" s="42">
        <f t="shared" si="20"/>
        <v>271.85200839432969</v>
      </c>
      <c r="I14" s="42">
        <f t="shared" si="20"/>
        <v>267.64166016353374</v>
      </c>
      <c r="J14" s="42">
        <f t="shared" si="20"/>
        <v>263.44309889365695</v>
      </c>
      <c r="K14" s="42">
        <f t="shared" si="20"/>
        <v>259.25629158684717</v>
      </c>
      <c r="L14" s="42">
        <f t="shared" si="20"/>
        <v>255.08120533763062</v>
      </c>
      <c r="M14" s="42">
        <f t="shared" si="20"/>
        <v>250.91780733265293</v>
      </c>
      <c r="N14" s="42">
        <f t="shared" si="20"/>
        <v>246.76606485042225</v>
      </c>
      <c r="O14" s="42">
        <f t="shared" si="20"/>
        <v>242.62594526104996</v>
      </c>
      <c r="P14" s="42">
        <f t="shared" si="20"/>
        <v>238.49741602599619</v>
      </c>
      <c r="Q14" s="42">
        <f t="shared" si="20"/>
        <v>234.38044469781372</v>
      </c>
      <c r="R14" s="42">
        <f t="shared" si="20"/>
        <v>230.27499891989223</v>
      </c>
      <c r="T14" s="147"/>
      <c r="U14" s="54">
        <f>U13+20</f>
        <v>80</v>
      </c>
      <c r="V14" s="42">
        <f t="shared" ref="V14:V27" si="112">($A$5*POWER(2.718,(LN(((1+$F$10/$AF$10)))*5.35-($B14*$F$2+$F$3*C$12+$I$4))/5.35)-$B$4)/$B$3</f>
        <v>247.96258294117942</v>
      </c>
      <c r="W14" s="42">
        <f t="shared" si="21"/>
        <v>243.81911367353774</v>
      </c>
      <c r="X14" s="42">
        <f t="shared" si="22"/>
        <v>239.6872441377119</v>
      </c>
      <c r="Y14" s="42">
        <f t="shared" si="23"/>
        <v>235.56694186000095</v>
      </c>
      <c r="Z14" s="42">
        <f t="shared" si="24"/>
        <v>231.45817445761656</v>
      </c>
      <c r="AA14" s="42">
        <f t="shared" si="25"/>
        <v>227.36090963842511</v>
      </c>
      <c r="AB14" s="42">
        <f t="shared" si="26"/>
        <v>223.27511520069677</v>
      </c>
      <c r="AC14" s="42">
        <f t="shared" si="27"/>
        <v>219.20075903285021</v>
      </c>
      <c r="AD14" s="42">
        <f t="shared" si="28"/>
        <v>215.13780911320185</v>
      </c>
      <c r="AE14" s="42">
        <f t="shared" si="29"/>
        <v>211.08623350971277</v>
      </c>
      <c r="AF14" s="42">
        <f t="shared" si="30"/>
        <v>207.0460003797393</v>
      </c>
      <c r="AG14" s="42">
        <f t="shared" si="31"/>
        <v>203.01707796978158</v>
      </c>
      <c r="AH14" s="42">
        <f t="shared" si="32"/>
        <v>198.99943461523407</v>
      </c>
      <c r="AI14" s="42">
        <f t="shared" si="33"/>
        <v>194.99303874013717</v>
      </c>
      <c r="AJ14" s="42">
        <f t="shared" si="34"/>
        <v>190.99785885692938</v>
      </c>
      <c r="AK14" s="42">
        <f t="shared" si="35"/>
        <v>187.01386356619855</v>
      </c>
      <c r="AM14" s="147"/>
      <c r="AN14" s="54">
        <f>AN13+20</f>
        <v>80</v>
      </c>
      <c r="AO14" s="42">
        <f t="shared" ref="AO14:AO27" si="113">($A$5*POWER(2.718,(LN(((1+$Y$10/$AY$10)))*5.35-($U14*0.0019+0.0019+0.0003*V$12+0.0185-0.061617647))/5.35)-$B$4)/$B$3</f>
        <v>206.92498391275177</v>
      </c>
      <c r="AP14" s="42">
        <f t="shared" si="36"/>
        <v>202.8964002910102</v>
      </c>
      <c r="AQ14" s="42">
        <f t="shared" si="37"/>
        <v>198.87909477623379</v>
      </c>
      <c r="AR14" s="42">
        <f t="shared" si="38"/>
        <v>194.87303579511882</v>
      </c>
      <c r="AS14" s="42">
        <f t="shared" si="39"/>
        <v>190.87819186275053</v>
      </c>
      <c r="AT14" s="42">
        <f t="shared" si="40"/>
        <v>186.89453158235776</v>
      </c>
      <c r="AU14" s="42">
        <f t="shared" si="41"/>
        <v>182.92202364506471</v>
      </c>
      <c r="AV14" s="42">
        <f t="shared" si="42"/>
        <v>178.96063682964592</v>
      </c>
      <c r="AW14" s="42">
        <f t="shared" si="43"/>
        <v>175.01034000227989</v>
      </c>
      <c r="AX14" s="42">
        <f t="shared" si="44"/>
        <v>171.07110211630578</v>
      </c>
      <c r="AY14" s="42">
        <f t="shared" si="45"/>
        <v>167.1428922119774</v>
      </c>
      <c r="AZ14" s="42">
        <f t="shared" si="46"/>
        <v>163.22567941622245</v>
      </c>
      <c r="BA14" s="42">
        <f t="shared" si="47"/>
        <v>159.31943294239679</v>
      </c>
      <c r="BB14" s="42">
        <f t="shared" si="48"/>
        <v>155.42412209004561</v>
      </c>
      <c r="BC14" s="42">
        <f t="shared" si="49"/>
        <v>151.53971624466007</v>
      </c>
      <c r="BD14" s="42">
        <f t="shared" si="50"/>
        <v>147.66618487743713</v>
      </c>
      <c r="BF14" s="147"/>
      <c r="BG14" s="54">
        <f>BG13+20</f>
        <v>80</v>
      </c>
      <c r="BH14" s="42">
        <f t="shared" ref="BH14:BH27" si="114">($A$5*POWER(2.718,(LN(((1+$Y$10/$BR$10)))*5.35-($U14*0.0019+0.0019+0.0003*V$12+0.0185-0.061617647))/5.35)-$B$4)/$B$3</f>
        <v>173.46269870020575</v>
      </c>
      <c r="BI14" s="42">
        <f t="shared" si="51"/>
        <v>169.52779346952397</v>
      </c>
      <c r="BJ14" s="42">
        <f t="shared" si="52"/>
        <v>165.60390409112571</v>
      </c>
      <c r="BK14" s="42">
        <f t="shared" si="53"/>
        <v>161.69099972589484</v>
      </c>
      <c r="BL14" s="42">
        <f t="shared" si="54"/>
        <v>157.78904962104909</v>
      </c>
      <c r="BM14" s="42">
        <f t="shared" si="55"/>
        <v>153.89802310989992</v>
      </c>
      <c r="BN14" s="42">
        <f t="shared" si="56"/>
        <v>150.01788961161037</v>
      </c>
      <c r="BO14" s="42">
        <f t="shared" si="57"/>
        <v>146.14861863095567</v>
      </c>
      <c r="BP14" s="42">
        <f t="shared" si="58"/>
        <v>142.29017975808236</v>
      </c>
      <c r="BQ14" s="42">
        <f t="shared" si="59"/>
        <v>138.44254266827045</v>
      </c>
      <c r="BR14" s="42">
        <f t="shared" si="60"/>
        <v>134.60567712169529</v>
      </c>
      <c r="BS14" s="42">
        <f t="shared" si="61"/>
        <v>130.77955296318817</v>
      </c>
      <c r="BT14" s="42">
        <f t="shared" si="62"/>
        <v>126.96414012200101</v>
      </c>
      <c r="BU14" s="42">
        <f t="shared" si="63"/>
        <v>123.15940861156948</v>
      </c>
      <c r="BV14" s="42">
        <f t="shared" si="64"/>
        <v>119.36532852927675</v>
      </c>
      <c r="BW14" s="42">
        <f t="shared" si="65"/>
        <v>115.58187005622007</v>
      </c>
      <c r="BY14" s="147"/>
      <c r="BZ14" s="54">
        <f>BZ13+20</f>
        <v>80</v>
      </c>
      <c r="CA14" s="42">
        <f t="shared" ref="CA14:CA27" si="115">($A$5*POWER(2.718,(LN(((1+$Y$10/$CK$10)))*5.35-($U14*0.0019+0.0019+0.0003*V$12+0.0185-0.061617647))/5.35)-$B$4)/$B$3</f>
        <v>144.18313143677517</v>
      </c>
      <c r="CB14" s="42">
        <f t="shared" si="66"/>
        <v>140.33019498780504</v>
      </c>
      <c r="CC14" s="42">
        <f t="shared" si="67"/>
        <v>136.48804491774135</v>
      </c>
      <c r="CD14" s="42">
        <f t="shared" si="68"/>
        <v>132.65665102988373</v>
      </c>
      <c r="CE14" s="42">
        <f t="shared" si="69"/>
        <v>128.83598321206759</v>
      </c>
      <c r="CF14" s="42">
        <f t="shared" si="70"/>
        <v>125.02601143642761</v>
      </c>
      <c r="CG14" s="42">
        <f t="shared" si="71"/>
        <v>121.22670575916223</v>
      </c>
      <c r="CH14" s="42">
        <f t="shared" si="72"/>
        <v>117.43803632029898</v>
      </c>
      <c r="CI14" s="42">
        <f t="shared" si="73"/>
        <v>113.65997334345805</v>
      </c>
      <c r="CJ14" s="42">
        <f t="shared" si="74"/>
        <v>109.89248713561958</v>
      </c>
      <c r="CK14" s="42">
        <f t="shared" si="75"/>
        <v>106.13554808689011</v>
      </c>
      <c r="CL14" s="42">
        <f t="shared" si="76"/>
        <v>102.38912667026989</v>
      </c>
      <c r="CM14" s="42">
        <f t="shared" si="77"/>
        <v>98.653193441420314</v>
      </c>
      <c r="CN14" s="42">
        <f t="shared" si="78"/>
        <v>94.927719038432613</v>
      </c>
      <c r="CO14" s="42">
        <f t="shared" si="79"/>
        <v>91.212674181597791</v>
      </c>
      <c r="CP14" s="42">
        <f t="shared" si="80"/>
        <v>87.50802967317594</v>
      </c>
      <c r="CR14" s="147"/>
      <c r="CS14" s="54">
        <f>CS13+20</f>
        <v>80</v>
      </c>
      <c r="CT14" s="42">
        <f t="shared" ref="CT14:CT27" si="116">($A$5*POWER(2.718,(LN(((1+$Y$10/$DD$10)))*5.35-($U14*0.0019+0.0019+0.0003*V$12+0.0185-0.061617647))/5.35)-$B$4)/$B$3</f>
        <v>118.34816554606635</v>
      </c>
      <c r="CU14" s="42">
        <f t="shared" si="81"/>
        <v>114.56755464277651</v>
      </c>
      <c r="CV14" s="42">
        <f t="shared" si="82"/>
        <v>110.7975276414647</v>
      </c>
      <c r="CW14" s="42">
        <f t="shared" si="83"/>
        <v>107.03805491226807</v>
      </c>
      <c r="CX14" s="42">
        <f t="shared" si="84"/>
        <v>103.28910690827391</v>
      </c>
      <c r="CY14" s="42">
        <f t="shared" si="85"/>
        <v>99.550654165286247</v>
      </c>
      <c r="CZ14" s="42">
        <f t="shared" si="86"/>
        <v>95.822667301594834</v>
      </c>
      <c r="DA14" s="42">
        <f t="shared" si="87"/>
        <v>92.105117017744504</v>
      </c>
      <c r="DB14" s="42">
        <f t="shared" si="88"/>
        <v>88.397974096304097</v>
      </c>
      <c r="DC14" s="42">
        <f t="shared" si="89"/>
        <v>84.701209401637712</v>
      </c>
      <c r="DD14" s="42">
        <f t="shared" si="90"/>
        <v>81.014793879674784</v>
      </c>
      <c r="DE14" s="42">
        <f t="shared" si="91"/>
        <v>77.338698557682889</v>
      </c>
      <c r="DF14" s="42">
        <f t="shared" si="92"/>
        <v>73.672894544038883</v>
      </c>
      <c r="DG14" s="42">
        <f t="shared" si="93"/>
        <v>70.017353028002262</v>
      </c>
      <c r="DH14" s="42">
        <f t="shared" si="94"/>
        <v>66.372045279489271</v>
      </c>
      <c r="DI14" s="42">
        <f t="shared" si="95"/>
        <v>62.736942648846295</v>
      </c>
      <c r="DK14" s="147"/>
      <c r="DL14" s="54">
        <f>DL13+20</f>
        <v>80</v>
      </c>
      <c r="DM14" s="42">
        <f t="shared" ref="DM14:DM27" si="117">($A$5*POWER(2.718,(LN(((1+$Y$10/$DW$10)))*5.35-($U14*0.0019+0.0019+0.0003*V$12+0.0185-0.061617647))/5.35)-$B$4)/$B$3</f>
        <v>74.83652767938797</v>
      </c>
      <c r="DN14" s="42">
        <f t="shared" si="96"/>
        <v>71.177728547225868</v>
      </c>
      <c r="DO14" s="42">
        <f t="shared" si="97"/>
        <v>67.529172302354283</v>
      </c>
      <c r="DP14" s="42">
        <f t="shared" si="98"/>
        <v>63.890830269588335</v>
      </c>
      <c r="DQ14" s="42">
        <f t="shared" si="99"/>
        <v>60.26267385402106</v>
      </c>
      <c r="DR14" s="42">
        <f t="shared" si="100"/>
        <v>56.644674540796125</v>
      </c>
      <c r="DS14" s="42">
        <f t="shared" si="101"/>
        <v>53.036803894886575</v>
      </c>
      <c r="DT14" s="42">
        <f t="shared" si="102"/>
        <v>49.439033560868545</v>
      </c>
      <c r="DU14" s="42">
        <f t="shared" si="103"/>
        <v>45.851335262700843</v>
      </c>
      <c r="DV14" s="42">
        <f t="shared" si="104"/>
        <v>42.273680803500994</v>
      </c>
      <c r="DW14" s="42">
        <f t="shared" si="105"/>
        <v>38.706042065325235</v>
      </c>
      <c r="DX14" s="42">
        <f t="shared" si="106"/>
        <v>35.148391008945403</v>
      </c>
      <c r="DY14" s="42">
        <f t="shared" si="107"/>
        <v>31.600699673630849</v>
      </c>
      <c r="DZ14" s="42">
        <f t="shared" si="108"/>
        <v>28.062940176926556</v>
      </c>
      <c r="EA14" s="42">
        <f t="shared" si="109"/>
        <v>24.535084714435659</v>
      </c>
      <c r="EB14" s="42">
        <f t="shared" si="110"/>
        <v>21.017105559600139</v>
      </c>
    </row>
    <row r="15" spans="1:132">
      <c r="A15" s="147"/>
      <c r="B15" s="54">
        <f t="shared" ref="B15:B27" si="118">B14+20</f>
        <v>100</v>
      </c>
      <c r="C15" s="42">
        <f t="shared" si="111"/>
        <v>282.28814070176259</v>
      </c>
      <c r="D15" s="42">
        <f t="shared" si="20"/>
        <v>278.04857629289535</v>
      </c>
      <c r="E15" s="42">
        <f t="shared" si="20"/>
        <v>273.82088063626929</v>
      </c>
      <c r="F15" s="42">
        <f t="shared" si="20"/>
        <v>269.60502050505619</v>
      </c>
      <c r="G15" s="42">
        <f t="shared" si="20"/>
        <v>265.40096276544654</v>
      </c>
      <c r="H15" s="42">
        <f t="shared" si="20"/>
        <v>261.20867437638964</v>
      </c>
      <c r="I15" s="42">
        <f t="shared" si="20"/>
        <v>257.02812238933467</v>
      </c>
      <c r="J15" s="42">
        <f t="shared" si="20"/>
        <v>252.85927394796951</v>
      </c>
      <c r="K15" s="42">
        <f t="shared" si="20"/>
        <v>248.7020962879657</v>
      </c>
      <c r="L15" s="42">
        <f t="shared" si="20"/>
        <v>244.55655673671822</v>
      </c>
      <c r="M15" s="42">
        <f t="shared" si="20"/>
        <v>240.42262271308979</v>
      </c>
      <c r="N15" s="42">
        <f t="shared" si="20"/>
        <v>236.30026172715506</v>
      </c>
      <c r="O15" s="42">
        <f t="shared" si="20"/>
        <v>232.18944137994484</v>
      </c>
      <c r="P15" s="42">
        <f t="shared" si="20"/>
        <v>228.0901293631911</v>
      </c>
      <c r="Q15" s="42">
        <f t="shared" si="20"/>
        <v>224.00229345907405</v>
      </c>
      <c r="R15" s="42">
        <f t="shared" si="20"/>
        <v>219.92590153996832</v>
      </c>
      <c r="T15" s="147"/>
      <c r="U15" s="54">
        <f t="shared" ref="U15:U27" si="119">U14+20</f>
        <v>100</v>
      </c>
      <c r="V15" s="42">
        <f t="shared" si="112"/>
        <v>237.48831217041175</v>
      </c>
      <c r="W15" s="42">
        <f t="shared" si="21"/>
        <v>233.37416585029459</v>
      </c>
      <c r="X15" s="42">
        <f t="shared" si="22"/>
        <v>229.27153717176708</v>
      </c>
      <c r="Y15" s="42">
        <f t="shared" si="23"/>
        <v>225.18039389094253</v>
      </c>
      <c r="Z15" s="42">
        <f t="shared" si="24"/>
        <v>221.10070385420198</v>
      </c>
      <c r="AA15" s="42">
        <f t="shared" si="25"/>
        <v>217.03243499794064</v>
      </c>
      <c r="AB15" s="42">
        <f t="shared" si="26"/>
        <v>212.97555534831696</v>
      </c>
      <c r="AC15" s="42">
        <f t="shared" si="27"/>
        <v>208.9300330210005</v>
      </c>
      <c r="AD15" s="42">
        <f t="shared" si="28"/>
        <v>204.89583622092201</v>
      </c>
      <c r="AE15" s="42">
        <f t="shared" si="29"/>
        <v>200.87293324202307</v>
      </c>
      <c r="AF15" s="42">
        <f t="shared" si="30"/>
        <v>196.86129246700719</v>
      </c>
      <c r="AG15" s="42">
        <f t="shared" si="31"/>
        <v>192.86088236709065</v>
      </c>
      <c r="AH15" s="42">
        <f t="shared" si="32"/>
        <v>188.8716715017562</v>
      </c>
      <c r="AI15" s="42">
        <f t="shared" si="33"/>
        <v>184.89362851850419</v>
      </c>
      <c r="AJ15" s="42">
        <f t="shared" si="34"/>
        <v>180.92672215260677</v>
      </c>
      <c r="AK15" s="42">
        <f t="shared" si="35"/>
        <v>176.97092122686379</v>
      </c>
      <c r="AM15" s="147"/>
      <c r="AN15" s="54">
        <f t="shared" ref="AN15:AN27" si="120">AN14+20</f>
        <v>100</v>
      </c>
      <c r="AO15" s="42">
        <f t="shared" si="113"/>
        <v>196.74113242232693</v>
      </c>
      <c r="AP15" s="42">
        <f t="shared" si="36"/>
        <v>192.74105871305397</v>
      </c>
      <c r="AQ15" s="42">
        <f t="shared" si="37"/>
        <v>188.75218329663028</v>
      </c>
      <c r="AR15" s="42">
        <f t="shared" si="38"/>
        <v>184.77447482319209</v>
      </c>
      <c r="AS15" s="42">
        <f t="shared" si="39"/>
        <v>180.80790203064143</v>
      </c>
      <c r="AT15" s="42">
        <f t="shared" si="40"/>
        <v>176.85243374439932</v>
      </c>
      <c r="AU15" s="42">
        <f t="shared" si="41"/>
        <v>172.90803887715956</v>
      </c>
      <c r="AV15" s="42">
        <f t="shared" si="42"/>
        <v>168.97468642864635</v>
      </c>
      <c r="AW15" s="42">
        <f t="shared" si="43"/>
        <v>165.05234548536995</v>
      </c>
      <c r="AX15" s="42">
        <f t="shared" si="44"/>
        <v>161.14098522038299</v>
      </c>
      <c r="AY15" s="42">
        <f t="shared" si="45"/>
        <v>157.24057489303928</v>
      </c>
      <c r="AZ15" s="42">
        <f t="shared" si="46"/>
        <v>153.35108384875181</v>
      </c>
      <c r="BA15" s="42">
        <f t="shared" si="47"/>
        <v>149.47248151875127</v>
      </c>
      <c r="BB15" s="42">
        <f t="shared" si="48"/>
        <v>145.60473741984649</v>
      </c>
      <c r="BC15" s="42">
        <f t="shared" si="49"/>
        <v>141.74782115418483</v>
      </c>
      <c r="BD15" s="42">
        <f t="shared" si="50"/>
        <v>137.90170240901313</v>
      </c>
      <c r="BF15" s="147"/>
      <c r="BG15" s="54">
        <f t="shared" ref="BG15:BG27" si="121">BG14+20</f>
        <v>100</v>
      </c>
      <c r="BH15" s="42">
        <f t="shared" si="114"/>
        <v>163.51565669718107</v>
      </c>
      <c r="BI15" s="42">
        <f t="shared" si="51"/>
        <v>159.60859842568698</v>
      </c>
      <c r="BJ15" s="42">
        <f t="shared" si="52"/>
        <v>155.71247804831208</v>
      </c>
      <c r="BK15" s="42">
        <f t="shared" si="53"/>
        <v>151.82726494418591</v>
      </c>
      <c r="BL15" s="42">
        <f t="shared" si="54"/>
        <v>147.95292857816042</v>
      </c>
      <c r="BM15" s="42">
        <f t="shared" si="55"/>
        <v>144.08943850057261</v>
      </c>
      <c r="BN15" s="42">
        <f t="shared" si="56"/>
        <v>140.23676434700329</v>
      </c>
      <c r="BO15" s="42">
        <f t="shared" si="57"/>
        <v>136.39487583803907</v>
      </c>
      <c r="BP15" s="42">
        <f t="shared" si="58"/>
        <v>132.5637427790351</v>
      </c>
      <c r="BQ15" s="42">
        <f t="shared" si="59"/>
        <v>128.7433350598761</v>
      </c>
      <c r="BR15" s="42">
        <f t="shared" si="60"/>
        <v>124.93362265474147</v>
      </c>
      <c r="BS15" s="42">
        <f t="shared" si="61"/>
        <v>121.13457562186868</v>
      </c>
      <c r="BT15" s="42">
        <f t="shared" si="62"/>
        <v>117.34616410331674</v>
      </c>
      <c r="BU15" s="42">
        <f t="shared" si="63"/>
        <v>113.56835832473384</v>
      </c>
      <c r="BV15" s="42">
        <f t="shared" si="64"/>
        <v>109.80112859512161</v>
      </c>
      <c r="BW15" s="42">
        <f t="shared" si="65"/>
        <v>106.04444530660203</v>
      </c>
      <c r="BY15" s="147"/>
      <c r="BZ15" s="54">
        <f t="shared" ref="BZ15:BZ27" si="122">BZ14+20</f>
        <v>100</v>
      </c>
      <c r="CA15" s="42">
        <f t="shared" si="115"/>
        <v>134.44329821434945</v>
      </c>
      <c r="CB15" s="42">
        <f t="shared" si="66"/>
        <v>130.61762863910494</v>
      </c>
      <c r="CC15" s="42">
        <f t="shared" si="67"/>
        <v>126.8026691085645</v>
      </c>
      <c r="CD15" s="42">
        <f t="shared" si="68"/>
        <v>122.99838963972681</v>
      </c>
      <c r="CE15" s="42">
        <f t="shared" si="69"/>
        <v>119.20476033352801</v>
      </c>
      <c r="CF15" s="42">
        <f t="shared" si="70"/>
        <v>115.42175137460744</v>
      </c>
      <c r="CG15" s="42">
        <f t="shared" si="71"/>
        <v>111.64933303107311</v>
      </c>
      <c r="CH15" s="42">
        <f t="shared" si="72"/>
        <v>107.88747565426839</v>
      </c>
      <c r="CI15" s="42">
        <f t="shared" si="73"/>
        <v>104.13614967853852</v>
      </c>
      <c r="CJ15" s="42">
        <f t="shared" si="74"/>
        <v>100.39532562099839</v>
      </c>
      <c r="CK15" s="42">
        <f t="shared" si="75"/>
        <v>96.66497408130121</v>
      </c>
      <c r="CL15" s="42">
        <f t="shared" si="76"/>
        <v>92.945065741406722</v>
      </c>
      <c r="CM15" s="42">
        <f t="shared" si="77"/>
        <v>89.235571365350893</v>
      </c>
      <c r="CN15" s="42">
        <f t="shared" si="78"/>
        <v>85.536461799017033</v>
      </c>
      <c r="CO15" s="42">
        <f t="shared" si="79"/>
        <v>81.84770796990594</v>
      </c>
      <c r="CP15" s="42">
        <f t="shared" si="80"/>
        <v>78.169280886906918</v>
      </c>
      <c r="CR15" s="147"/>
      <c r="CS15" s="54">
        <f t="shared" ref="CS15:CS27" si="123">CS14+20</f>
        <v>100</v>
      </c>
      <c r="CT15" s="42">
        <f t="shared" si="116"/>
        <v>108.79116397995806</v>
      </c>
      <c r="CU15" s="42">
        <f t="shared" si="81"/>
        <v>105.03730810921844</v>
      </c>
      <c r="CV15" s="42">
        <f t="shared" si="82"/>
        <v>101.29396123916474</v>
      </c>
      <c r="CW15" s="42">
        <f t="shared" si="83"/>
        <v>97.561093949621949</v>
      </c>
      <c r="CX15" s="42">
        <f t="shared" si="84"/>
        <v>93.838676902777607</v>
      </c>
      <c r="CY15" s="42">
        <f t="shared" si="85"/>
        <v>90.126680842951771</v>
      </c>
      <c r="CZ15" s="42">
        <f t="shared" si="86"/>
        <v>86.425076596365557</v>
      </c>
      <c r="DA15" s="42">
        <f t="shared" si="87"/>
        <v>82.733835070913301</v>
      </c>
      <c r="DB15" s="42">
        <f t="shared" si="88"/>
        <v>79.052927255932744</v>
      </c>
      <c r="DC15" s="42">
        <f t="shared" si="89"/>
        <v>75.382324221978351</v>
      </c>
      <c r="DD15" s="42">
        <f t="shared" si="90"/>
        <v>71.721997120592704</v>
      </c>
      <c r="DE15" s="42">
        <f t="shared" si="91"/>
        <v>68.071917184080391</v>
      </c>
      <c r="DF15" s="42">
        <f t="shared" si="92"/>
        <v>64.432055725281629</v>
      </c>
      <c r="DG15" s="42">
        <f t="shared" si="93"/>
        <v>60.802384137347332</v>
      </c>
      <c r="DH15" s="42">
        <f t="shared" si="94"/>
        <v>57.18287389351331</v>
      </c>
      <c r="DI15" s="42">
        <f t="shared" si="95"/>
        <v>53.573496546877358</v>
      </c>
      <c r="DK15" s="147"/>
      <c r="DL15" s="54">
        <f t="shared" ref="DL15:DL27" si="124">DL14+20</f>
        <v>100</v>
      </c>
      <c r="DM15" s="42">
        <f t="shared" si="117"/>
        <v>65.587453936908275</v>
      </c>
      <c r="DN15" s="42">
        <f t="shared" si="96"/>
        <v>61.9545477866955</v>
      </c>
      <c r="DO15" s="42">
        <f t="shared" si="97"/>
        <v>58.331812035810245</v>
      </c>
      <c r="DP15" s="42">
        <f t="shared" si="98"/>
        <v>54.719218211999539</v>
      </c>
      <c r="DQ15" s="42">
        <f t="shared" si="99"/>
        <v>51.116737922719395</v>
      </c>
      <c r="DR15" s="42">
        <f t="shared" si="100"/>
        <v>47.52434285491114</v>
      </c>
      <c r="DS15" s="42">
        <f t="shared" si="101"/>
        <v>43.94200477477893</v>
      </c>
      <c r="DT15" s="42">
        <f t="shared" si="102"/>
        <v>40.369695527568673</v>
      </c>
      <c r="DU15" s="42">
        <f t="shared" si="103"/>
        <v>36.807387037345777</v>
      </c>
      <c r="DV15" s="42">
        <f t="shared" si="104"/>
        <v>33.255051306774241</v>
      </c>
      <c r="DW15" s="42">
        <f t="shared" si="105"/>
        <v>29.71266041689837</v>
      </c>
      <c r="DX15" s="42">
        <f t="shared" si="106"/>
        <v>26.180186526921311</v>
      </c>
      <c r="DY15" s="42">
        <f t="shared" si="107"/>
        <v>22.657601873987332</v>
      </c>
      <c r="DZ15" s="42">
        <f t="shared" si="108"/>
        <v>19.144878772963548</v>
      </c>
      <c r="EA15" s="42">
        <f t="shared" si="109"/>
        <v>15.641989616222412</v>
      </c>
      <c r="EB15" s="42">
        <f t="shared" si="110"/>
        <v>12.148906873423822</v>
      </c>
    </row>
    <row r="16" spans="1:132">
      <c r="A16" s="147"/>
      <c r="B16" s="54">
        <f t="shared" si="118"/>
        <v>120</v>
      </c>
      <c r="C16" s="42">
        <f t="shared" si="111"/>
        <v>271.57095114387795</v>
      </c>
      <c r="D16" s="42">
        <f t="shared" si="20"/>
        <v>267.36138973893225</v>
      </c>
      <c r="E16" s="42">
        <f t="shared" si="20"/>
        <v>263.16361309216995</v>
      </c>
      <c r="F16" s="42">
        <f t="shared" si="20"/>
        <v>258.97758821190507</v>
      </c>
      <c r="G16" s="42">
        <f t="shared" si="20"/>
        <v>254.8032821988136</v>
      </c>
      <c r="H16" s="42">
        <f t="shared" si="20"/>
        <v>250.64066224567324</v>
      </c>
      <c r="I16" s="42">
        <f t="shared" si="20"/>
        <v>246.48969563710645</v>
      </c>
      <c r="J16" s="42">
        <f t="shared" si="20"/>
        <v>242.35034974932321</v>
      </c>
      <c r="K16" s="42">
        <f t="shared" si="20"/>
        <v>238.22259204986446</v>
      </c>
      <c r="L16" s="42">
        <f t="shared" si="20"/>
        <v>234.10639009734595</v>
      </c>
      <c r="M16" s="42">
        <f t="shared" si="20"/>
        <v>230.00171154120483</v>
      </c>
      <c r="N16" s="42">
        <f t="shared" si="20"/>
        <v>225.90852412144349</v>
      </c>
      <c r="O16" s="42">
        <f t="shared" si="20"/>
        <v>221.82679566837677</v>
      </c>
      <c r="P16" s="42">
        <f t="shared" si="20"/>
        <v>217.75649410238043</v>
      </c>
      <c r="Q16" s="42">
        <f t="shared" si="20"/>
        <v>213.69758743363647</v>
      </c>
      <c r="R16" s="42">
        <f t="shared" si="20"/>
        <v>209.65004376188352</v>
      </c>
      <c r="T16" s="147"/>
      <c r="U16" s="54">
        <f t="shared" si="119"/>
        <v>120</v>
      </c>
      <c r="V16" s="42">
        <f t="shared" si="112"/>
        <v>227.0881668419554</v>
      </c>
      <c r="W16" s="42">
        <f t="shared" si="21"/>
        <v>223.00313595358355</v>
      </c>
      <c r="X16" s="42">
        <f t="shared" si="22"/>
        <v>218.92954119752068</v>
      </c>
      <c r="Y16" s="42">
        <f t="shared" si="23"/>
        <v>214.86735055806747</v>
      </c>
      <c r="Z16" s="42">
        <f t="shared" si="24"/>
        <v>210.81653210915181</v>
      </c>
      <c r="AA16" s="42">
        <f t="shared" si="25"/>
        <v>206.7770540140817</v>
      </c>
      <c r="AB16" s="42">
        <f t="shared" si="26"/>
        <v>202.74888452529021</v>
      </c>
      <c r="AC16" s="42">
        <f t="shared" si="27"/>
        <v>198.73199198409014</v>
      </c>
      <c r="AD16" s="42">
        <f t="shared" si="28"/>
        <v>194.7263448204227</v>
      </c>
      <c r="AE16" s="42">
        <f t="shared" si="29"/>
        <v>190.73191155261011</v>
      </c>
      <c r="AF16" s="42">
        <f t="shared" si="30"/>
        <v>186.74866078710892</v>
      </c>
      <c r="AG16" s="42">
        <f t="shared" si="31"/>
        <v>182.77656121826161</v>
      </c>
      <c r="AH16" s="42">
        <f t="shared" si="32"/>
        <v>178.815581628052</v>
      </c>
      <c r="AI16" s="42">
        <f t="shared" si="33"/>
        <v>174.86569088585986</v>
      </c>
      <c r="AJ16" s="42">
        <f t="shared" si="34"/>
        <v>170.92685794821492</v>
      </c>
      <c r="AK16" s="42">
        <f t="shared" si="35"/>
        <v>166.99905185855468</v>
      </c>
      <c r="AM16" s="147"/>
      <c r="AN16" s="54">
        <f t="shared" si="120"/>
        <v>120</v>
      </c>
      <c r="AO16" s="42">
        <f t="shared" si="113"/>
        <v>186.62935110391481</v>
      </c>
      <c r="AP16" s="42">
        <f t="shared" si="36"/>
        <v>182.65758554510549</v>
      </c>
      <c r="AQ16" s="42">
        <f t="shared" si="37"/>
        <v>178.69693902986597</v>
      </c>
      <c r="AR16" s="42">
        <f t="shared" si="38"/>
        <v>174.74738043019306</v>
      </c>
      <c r="AS16" s="42">
        <f t="shared" si="39"/>
        <v>170.80887870522719</v>
      </c>
      <c r="AT16" s="42">
        <f t="shared" si="40"/>
        <v>166.88140290100895</v>
      </c>
      <c r="AU16" s="42">
        <f t="shared" si="41"/>
        <v>162.96492215023454</v>
      </c>
      <c r="AV16" s="42">
        <f t="shared" si="42"/>
        <v>159.05940567201375</v>
      </c>
      <c r="AW16" s="42">
        <f t="shared" si="43"/>
        <v>155.16482277162899</v>
      </c>
      <c r="AX16" s="42">
        <f t="shared" si="44"/>
        <v>151.28114284029238</v>
      </c>
      <c r="AY16" s="42">
        <f t="shared" si="45"/>
        <v>147.40833535490663</v>
      </c>
      <c r="AZ16" s="42">
        <f t="shared" si="46"/>
        <v>143.54636987782382</v>
      </c>
      <c r="BA16" s="42">
        <f t="shared" si="47"/>
        <v>139.69521605660731</v>
      </c>
      <c r="BB16" s="42">
        <f t="shared" si="48"/>
        <v>135.85484362379296</v>
      </c>
      <c r="BC16" s="42">
        <f t="shared" si="49"/>
        <v>132.02522239665072</v>
      </c>
      <c r="BD16" s="42">
        <f t="shared" si="50"/>
        <v>128.20632227694736</v>
      </c>
      <c r="BF16" s="147"/>
      <c r="BG16" s="54">
        <f t="shared" si="121"/>
        <v>120</v>
      </c>
      <c r="BH16" s="42">
        <f t="shared" si="114"/>
        <v>153.63900898740087</v>
      </c>
      <c r="BI16" s="42">
        <f t="shared" si="51"/>
        <v>149.75960060474839</v>
      </c>
      <c r="BJ16" s="42">
        <f t="shared" si="52"/>
        <v>145.89105270975367</v>
      </c>
      <c r="BK16" s="42">
        <f t="shared" si="53"/>
        <v>142.03333489824664</v>
      </c>
      <c r="BL16" s="42">
        <f t="shared" si="54"/>
        <v>138.18641685117422</v>
      </c>
      <c r="BM16" s="42">
        <f t="shared" si="55"/>
        <v>134.35026833436254</v>
      </c>
      <c r="BN16" s="42">
        <f t="shared" si="56"/>
        <v>130.52485919827868</v>
      </c>
      <c r="BO16" s="42">
        <f t="shared" si="57"/>
        <v>126.71015937779397</v>
      </c>
      <c r="BP16" s="42">
        <f t="shared" si="58"/>
        <v>122.90613889194783</v>
      </c>
      <c r="BQ16" s="42">
        <f t="shared" si="59"/>
        <v>119.11276784371236</v>
      </c>
      <c r="BR16" s="42">
        <f t="shared" si="60"/>
        <v>115.33001641975636</v>
      </c>
      <c r="BS16" s="42">
        <f t="shared" si="61"/>
        <v>111.55785489021164</v>
      </c>
      <c r="BT16" s="42">
        <f t="shared" si="62"/>
        <v>107.79625360844049</v>
      </c>
      <c r="BU16" s="42">
        <f t="shared" si="63"/>
        <v>104.0451830108008</v>
      </c>
      <c r="BV16" s="42">
        <f t="shared" si="64"/>
        <v>100.30461361641429</v>
      </c>
      <c r="BW16" s="42">
        <f t="shared" si="65"/>
        <v>96.574516026935399</v>
      </c>
      <c r="BY16" s="147"/>
      <c r="BZ16" s="54">
        <f t="shared" si="122"/>
        <v>120</v>
      </c>
      <c r="CA16" s="42">
        <f t="shared" si="115"/>
        <v>124.7723928878556</v>
      </c>
      <c r="CB16" s="42">
        <f t="shared" si="66"/>
        <v>120.97379722120164</v>
      </c>
      <c r="CC16" s="42">
        <f t="shared" si="67"/>
        <v>117.18583580525907</v>
      </c>
      <c r="CD16" s="42">
        <f t="shared" si="68"/>
        <v>113.40847886921372</v>
      </c>
      <c r="CE16" s="42">
        <f t="shared" si="69"/>
        <v>109.64169672559458</v>
      </c>
      <c r="CF16" s="42">
        <f t="shared" si="70"/>
        <v>105.88545977004119</v>
      </c>
      <c r="CG16" s="42">
        <f t="shared" si="71"/>
        <v>102.13973848107202</v>
      </c>
      <c r="CH16" s="42">
        <f t="shared" si="72"/>
        <v>98.404503419850784</v>
      </c>
      <c r="CI16" s="42">
        <f t="shared" si="73"/>
        <v>94.679725229956347</v>
      </c>
      <c r="CJ16" s="42">
        <f t="shared" si="74"/>
        <v>90.965374637150944</v>
      </c>
      <c r="CK16" s="42">
        <f t="shared" si="75"/>
        <v>87.261422449151652</v>
      </c>
      <c r="CL16" s="42">
        <f t="shared" si="76"/>
        <v>83.567839555398706</v>
      </c>
      <c r="CM16" s="42">
        <f t="shared" si="77"/>
        <v>79.884596926829076</v>
      </c>
      <c r="CN16" s="42">
        <f t="shared" si="78"/>
        <v>76.211665615646567</v>
      </c>
      <c r="CO16" s="42">
        <f t="shared" si="79"/>
        <v>72.549016755095266</v>
      </c>
      <c r="CP16" s="42">
        <f t="shared" si="80"/>
        <v>68.896621559232244</v>
      </c>
      <c r="CR16" s="147"/>
      <c r="CS16" s="54">
        <f t="shared" si="123"/>
        <v>120</v>
      </c>
      <c r="CT16" s="42">
        <f t="shared" si="116"/>
        <v>99.301796427114951</v>
      </c>
      <c r="CU16" s="42">
        <f t="shared" si="81"/>
        <v>95.574506246043072</v>
      </c>
      <c r="CV16" s="42">
        <f t="shared" si="82"/>
        <v>91.857650694434099</v>
      </c>
      <c r="CW16" s="42">
        <f t="shared" si="83"/>
        <v>88.151200560317235</v>
      </c>
      <c r="CX16" s="42">
        <f t="shared" si="84"/>
        <v>84.455126713501187</v>
      </c>
      <c r="CY16" s="42">
        <f t="shared" si="85"/>
        <v>80.769400105345085</v>
      </c>
      <c r="CZ16" s="42">
        <f t="shared" si="86"/>
        <v>77.093991768531069</v>
      </c>
      <c r="DA16" s="42">
        <f t="shared" si="87"/>
        <v>73.428872816834854</v>
      </c>
      <c r="DB16" s="42">
        <f t="shared" si="88"/>
        <v>69.774014444900232</v>
      </c>
      <c r="DC16" s="42">
        <f t="shared" si="89"/>
        <v>66.129387928012662</v>
      </c>
      <c r="DD16" s="42">
        <f t="shared" si="90"/>
        <v>62.494964621872825</v>
      </c>
      <c r="DE16" s="42">
        <f t="shared" si="91"/>
        <v>58.870715962371094</v>
      </c>
      <c r="DF16" s="42">
        <f t="shared" si="92"/>
        <v>55.25661346536436</v>
      </c>
      <c r="DG16" s="42">
        <f t="shared" si="93"/>
        <v>51.652628726451489</v>
      </c>
      <c r="DH16" s="42">
        <f t="shared" si="94"/>
        <v>48.058733420749725</v>
      </c>
      <c r="DI16" s="42">
        <f t="shared" si="95"/>
        <v>44.474899302672739</v>
      </c>
      <c r="DK16" s="147"/>
      <c r="DL16" s="54">
        <f t="shared" si="124"/>
        <v>120</v>
      </c>
      <c r="DM16" s="42">
        <f t="shared" si="117"/>
        <v>56.403835031059785</v>
      </c>
      <c r="DN16" s="42">
        <f t="shared" si="96"/>
        <v>52.796638620565382</v>
      </c>
      <c r="DO16" s="42">
        <f t="shared" si="97"/>
        <v>49.199540634426384</v>
      </c>
      <c r="DP16" s="42">
        <f t="shared" si="98"/>
        <v>45.612512801885195</v>
      </c>
      <c r="DQ16" s="42">
        <f t="shared" si="99"/>
        <v>42.035526931329279</v>
      </c>
      <c r="DR16" s="42">
        <f t="shared" si="100"/>
        <v>38.468554910068235</v>
      </c>
      <c r="DS16" s="42">
        <f t="shared" si="101"/>
        <v>34.911568704115346</v>
      </c>
      <c r="DT16" s="42">
        <f t="shared" si="102"/>
        <v>31.364540357963907</v>
      </c>
      <c r="DU16" s="42">
        <f t="shared" si="103"/>
        <v>27.827441994370893</v>
      </c>
      <c r="DV16" s="42">
        <f t="shared" si="104"/>
        <v>24.30024581413452</v>
      </c>
      <c r="DW16" s="42">
        <f t="shared" si="105"/>
        <v>20.782924095878908</v>
      </c>
      <c r="DX16" s="42">
        <f t="shared" si="106"/>
        <v>17.275449195834224</v>
      </c>
      <c r="DY16" s="42">
        <f t="shared" si="107"/>
        <v>13.777793547619549</v>
      </c>
      <c r="DZ16" s="42">
        <f t="shared" si="108"/>
        <v>10.289929662027399</v>
      </c>
      <c r="EA16" s="42">
        <f t="shared" si="109"/>
        <v>6.8118301268066093</v>
      </c>
      <c r="EB16" s="42">
        <f t="shared" si="110"/>
        <v>3.3434676064468252</v>
      </c>
    </row>
    <row r="17" spans="1:132">
      <c r="A17" s="147"/>
      <c r="B17" s="54">
        <f t="shared" si="118"/>
        <v>140</v>
      </c>
      <c r="C17" s="42">
        <f t="shared" si="111"/>
        <v>260.92960614201968</v>
      </c>
      <c r="D17" s="42">
        <f t="shared" si="20"/>
        <v>256.74983541252118</v>
      </c>
      <c r="E17" s="42">
        <f t="shared" si="20"/>
        <v>252.58176604156566</v>
      </c>
      <c r="F17" s="42">
        <f t="shared" si="20"/>
        <v>248.42536527094686</v>
      </c>
      <c r="G17" s="42">
        <f t="shared" si="20"/>
        <v>244.28060043416536</v>
      </c>
      <c r="H17" s="42">
        <f t="shared" si="20"/>
        <v>240.14743895617369</v>
      </c>
      <c r="I17" s="42">
        <f t="shared" si="20"/>
        <v>236.02584835311711</v>
      </c>
      <c r="J17" s="42">
        <f t="shared" si="20"/>
        <v>231.91579623208122</v>
      </c>
      <c r="K17" s="42">
        <f t="shared" si="20"/>
        <v>227.81725029083668</v>
      </c>
      <c r="L17" s="42">
        <f t="shared" si="20"/>
        <v>223.73017831758352</v>
      </c>
      <c r="M17" s="42">
        <f t="shared" si="20"/>
        <v>219.65454819070089</v>
      </c>
      <c r="N17" s="42">
        <f t="shared" si="20"/>
        <v>215.59032787849171</v>
      </c>
      <c r="O17" s="42">
        <f t="shared" si="20"/>
        <v>211.5374854389342</v>
      </c>
      <c r="P17" s="42">
        <f t="shared" si="20"/>
        <v>207.49598901942662</v>
      </c>
      <c r="Q17" s="42">
        <f t="shared" si="20"/>
        <v>203.46580685654121</v>
      </c>
      <c r="R17" s="42">
        <f t="shared" si="20"/>
        <v>199.44690727577148</v>
      </c>
      <c r="T17" s="147"/>
      <c r="U17" s="54">
        <f t="shared" si="119"/>
        <v>140</v>
      </c>
      <c r="V17" s="42">
        <f t="shared" si="112"/>
        <v>216.76162237693288</v>
      </c>
      <c r="W17" s="42">
        <f t="shared" si="21"/>
        <v>212.70550087309792</v>
      </c>
      <c r="X17" s="42">
        <f t="shared" si="22"/>
        <v>208.66073456912477</v>
      </c>
      <c r="Y17" s="42">
        <f t="shared" si="23"/>
        <v>204.62729167588563</v>
      </c>
      <c r="Z17" s="42">
        <f t="shared" si="24"/>
        <v>200.60514049324792</v>
      </c>
      <c r="AA17" s="42">
        <f t="shared" si="25"/>
        <v>196.59424940982296</v>
      </c>
      <c r="AB17" s="42">
        <f t="shared" si="26"/>
        <v>192.59458690271984</v>
      </c>
      <c r="AC17" s="42">
        <f t="shared" si="27"/>
        <v>188.60612153729627</v>
      </c>
      <c r="AD17" s="42">
        <f t="shared" si="28"/>
        <v>184.628821966912</v>
      </c>
      <c r="AE17" s="42">
        <f t="shared" si="29"/>
        <v>180.66265693268247</v>
      </c>
      <c r="AF17" s="42">
        <f t="shared" si="30"/>
        <v>176.70759526323272</v>
      </c>
      <c r="AG17" s="42">
        <f t="shared" si="31"/>
        <v>172.76360587445299</v>
      </c>
      <c r="AH17" s="42">
        <f t="shared" si="32"/>
        <v>168.83065776925432</v>
      </c>
      <c r="AI17" s="42">
        <f t="shared" si="33"/>
        <v>164.90872003732443</v>
      </c>
      <c r="AJ17" s="42">
        <f t="shared" si="34"/>
        <v>160.99776185488511</v>
      </c>
      <c r="AK17" s="42">
        <f t="shared" si="35"/>
        <v>157.09775248445055</v>
      </c>
      <c r="AM17" s="147"/>
      <c r="AN17" s="54">
        <f t="shared" si="120"/>
        <v>140</v>
      </c>
      <c r="AO17" s="42">
        <f t="shared" si="113"/>
        <v>176.58912992359566</v>
      </c>
      <c r="AP17" s="42">
        <f t="shared" si="36"/>
        <v>172.64547218109607</v>
      </c>
      <c r="AQ17" s="42">
        <f t="shared" si="37"/>
        <v>168.71285479372682</v>
      </c>
      <c r="AR17" s="42">
        <f t="shared" si="38"/>
        <v>164.79124685377394</v>
      </c>
      <c r="AS17" s="42">
        <f t="shared" si="39"/>
        <v>160.8806175400525</v>
      </c>
      <c r="AT17" s="42">
        <f t="shared" si="40"/>
        <v>156.98093611766015</v>
      </c>
      <c r="AU17" s="42">
        <f t="shared" si="41"/>
        <v>153.09217193773893</v>
      </c>
      <c r="AV17" s="42">
        <f t="shared" si="42"/>
        <v>149.2142944372321</v>
      </c>
      <c r="AW17" s="42">
        <f t="shared" si="43"/>
        <v>145.34727313864511</v>
      </c>
      <c r="AX17" s="42">
        <f t="shared" si="44"/>
        <v>141.4910776498063</v>
      </c>
      <c r="AY17" s="42">
        <f t="shared" si="45"/>
        <v>137.645677663627</v>
      </c>
      <c r="AZ17" s="42">
        <f t="shared" si="46"/>
        <v>133.81104295786426</v>
      </c>
      <c r="BA17" s="42">
        <f t="shared" si="47"/>
        <v>129.98714339488234</v>
      </c>
      <c r="BB17" s="42">
        <f t="shared" si="48"/>
        <v>126.17394892141718</v>
      </c>
      <c r="BC17" s="42">
        <f t="shared" si="49"/>
        <v>122.37142956833914</v>
      </c>
      <c r="BD17" s="42">
        <f t="shared" si="50"/>
        <v>118.5795554504177</v>
      </c>
      <c r="BF17" s="147"/>
      <c r="BG17" s="54">
        <f t="shared" si="121"/>
        <v>140</v>
      </c>
      <c r="BH17" s="42">
        <f t="shared" si="114"/>
        <v>143.83225739698398</v>
      </c>
      <c r="BI17" s="42">
        <f t="shared" si="51"/>
        <v>139.98030322747559</v>
      </c>
      <c r="BJ17" s="42">
        <f t="shared" si="52"/>
        <v>136.13913268696146</v>
      </c>
      <c r="BK17" s="42">
        <f t="shared" si="53"/>
        <v>132.30871558643889</v>
      </c>
      <c r="BL17" s="42">
        <f t="shared" si="54"/>
        <v>128.48902182142055</v>
      </c>
      <c r="BM17" s="42">
        <f t="shared" si="55"/>
        <v>124.68002137169654</v>
      </c>
      <c r="BN17" s="42">
        <f t="shared" si="56"/>
        <v>120.88168430109944</v>
      </c>
      <c r="BO17" s="42">
        <f t="shared" si="57"/>
        <v>117.0939807572688</v>
      </c>
      <c r="BP17" s="42">
        <f t="shared" si="58"/>
        <v>113.31688097141657</v>
      </c>
      <c r="BQ17" s="42">
        <f t="shared" si="59"/>
        <v>109.55035525809311</v>
      </c>
      <c r="BR17" s="42">
        <f t="shared" si="60"/>
        <v>105.79437401495333</v>
      </c>
      <c r="BS17" s="42">
        <f t="shared" si="61"/>
        <v>102.04890772252514</v>
      </c>
      <c r="BT17" s="42">
        <f t="shared" si="62"/>
        <v>98.313926943976526</v>
      </c>
      <c r="BU17" s="42">
        <f t="shared" si="63"/>
        <v>94.589402324885171</v>
      </c>
      <c r="BV17" s="42">
        <f t="shared" si="64"/>
        <v>90.875304593005851</v>
      </c>
      <c r="BW17" s="42">
        <f t="shared" si="65"/>
        <v>87.171604558042773</v>
      </c>
      <c r="BY17" s="147"/>
      <c r="BZ17" s="54">
        <f t="shared" si="122"/>
        <v>140</v>
      </c>
      <c r="CA17" s="42">
        <f t="shared" si="115"/>
        <v>115.16992766096958</v>
      </c>
      <c r="CB17" s="42">
        <f t="shared" si="66"/>
        <v>111.3982143033672</v>
      </c>
      <c r="CC17" s="42">
        <f t="shared" si="67"/>
        <v>107.637059938871</v>
      </c>
      <c r="CD17" s="42">
        <f t="shared" si="68"/>
        <v>103.88643500735149</v>
      </c>
      <c r="CE17" s="42">
        <f t="shared" si="69"/>
        <v>100.14631003143363</v>
      </c>
      <c r="CF17" s="42">
        <f t="shared" si="70"/>
        <v>96.416655616264165</v>
      </c>
      <c r="CG17" s="42">
        <f t="shared" si="71"/>
        <v>92.697442449282107</v>
      </c>
      <c r="CH17" s="42">
        <f t="shared" si="72"/>
        <v>88.98864129998735</v>
      </c>
      <c r="CI17" s="42">
        <f t="shared" si="73"/>
        <v>85.290223019711362</v>
      </c>
      <c r="CJ17" s="42">
        <f t="shared" si="74"/>
        <v>81.602158541387666</v>
      </c>
      <c r="CK17" s="42">
        <f t="shared" si="75"/>
        <v>77.924418879323682</v>
      </c>
      <c r="CL17" s="42">
        <f t="shared" si="76"/>
        <v>74.25697512897294</v>
      </c>
      <c r="CM17" s="42">
        <f t="shared" si="77"/>
        <v>70.599798466708592</v>
      </c>
      <c r="CN17" s="42">
        <f t="shared" si="78"/>
        <v>66.952860149594642</v>
      </c>
      <c r="CO17" s="42">
        <f t="shared" si="79"/>
        <v>63.316131515163171</v>
      </c>
      <c r="CP17" s="42">
        <f t="shared" si="80"/>
        <v>59.689583981186182</v>
      </c>
      <c r="CR17" s="147"/>
      <c r="CS17" s="54">
        <f t="shared" si="123"/>
        <v>140</v>
      </c>
      <c r="CT17" s="42">
        <f t="shared" si="116"/>
        <v>89.879584247901292</v>
      </c>
      <c r="CU17" s="42">
        <f t="shared" si="81"/>
        <v>86.178671753576268</v>
      </c>
      <c r="CV17" s="42">
        <f t="shared" si="82"/>
        <v>82.48812004380973</v>
      </c>
      <c r="CW17" s="42">
        <f t="shared" si="83"/>
        <v>78.807900113361114</v>
      </c>
      <c r="CX17" s="42">
        <f t="shared" si="84"/>
        <v>75.137983038191138</v>
      </c>
      <c r="CY17" s="42">
        <f t="shared" si="85"/>
        <v>71.47833997523324</v>
      </c>
      <c r="CZ17" s="42">
        <f t="shared" si="86"/>
        <v>67.828942162168204</v>
      </c>
      <c r="DA17" s="42">
        <f t="shared" si="87"/>
        <v>64.189760917197844</v>
      </c>
      <c r="DB17" s="42">
        <f t="shared" si="88"/>
        <v>60.560767638818028</v>
      </c>
      <c r="DC17" s="42">
        <f t="shared" si="89"/>
        <v>56.941933805596534</v>
      </c>
      <c r="DD17" s="42">
        <f t="shared" si="90"/>
        <v>53.33323097594684</v>
      </c>
      <c r="DE17" s="42">
        <f t="shared" si="91"/>
        <v>49.734630787905424</v>
      </c>
      <c r="DF17" s="42">
        <f t="shared" si="92"/>
        <v>46.14610495890831</v>
      </c>
      <c r="DG17" s="42">
        <f t="shared" si="93"/>
        <v>42.567625285570003</v>
      </c>
      <c r="DH17" s="42">
        <f t="shared" si="94"/>
        <v>38.999163643459987</v>
      </c>
      <c r="DI17" s="42">
        <f t="shared" si="95"/>
        <v>35.440691986883664</v>
      </c>
      <c r="DK17" s="147"/>
      <c r="DL17" s="54">
        <f t="shared" si="124"/>
        <v>140</v>
      </c>
      <c r="DM17" s="42">
        <f t="shared" si="117"/>
        <v>47.285207744036782</v>
      </c>
      <c r="DN17" s="42">
        <f t="shared" si="96"/>
        <v>43.703539127818985</v>
      </c>
      <c r="DO17" s="42">
        <f t="shared" si="97"/>
        <v>40.131897470343951</v>
      </c>
      <c r="DP17" s="42">
        <f t="shared" si="98"/>
        <v>36.57025470092448</v>
      </c>
      <c r="DQ17" s="42">
        <f t="shared" si="99"/>
        <v>33.018582827456683</v>
      </c>
      <c r="DR17" s="42">
        <f t="shared" si="100"/>
        <v>29.476853936202229</v>
      </c>
      <c r="DS17" s="42">
        <f t="shared" si="101"/>
        <v>25.945040191567102</v>
      </c>
      <c r="DT17" s="42">
        <f t="shared" si="102"/>
        <v>22.423113835883889</v>
      </c>
      <c r="DU17" s="42">
        <f t="shared" si="103"/>
        <v>18.911047189193688</v>
      </c>
      <c r="DV17" s="42">
        <f t="shared" si="104"/>
        <v>15.408812649027423</v>
      </c>
      <c r="DW17" s="42">
        <f t="shared" si="105"/>
        <v>11.91638269019092</v>
      </c>
      <c r="DX17" s="42">
        <f t="shared" si="106"/>
        <v>8.4337298645464216</v>
      </c>
      <c r="DY17" s="42">
        <f t="shared" si="107"/>
        <v>4.9608268007980749</v>
      </c>
      <c r="DZ17" s="42">
        <f t="shared" si="108"/>
        <v>1.497646204276617</v>
      </c>
      <c r="EA17" s="42">
        <f t="shared" si="109"/>
        <v>-1.9558391432751325</v>
      </c>
      <c r="EB17" s="42">
        <f t="shared" si="110"/>
        <v>-5.3996563839161924</v>
      </c>
    </row>
    <row r="18" spans="1:132">
      <c r="A18" s="147"/>
      <c r="B18" s="54">
        <f t="shared" si="118"/>
        <v>160</v>
      </c>
      <c r="C18" s="42">
        <f t="shared" si="111"/>
        <v>250.36356895130214</v>
      </c>
      <c r="D18" s="42">
        <f t="shared" si="20"/>
        <v>246.21337807140515</v>
      </c>
      <c r="E18" s="42">
        <f t="shared" si="20"/>
        <v>242.07480574062228</v>
      </c>
      <c r="F18" s="42">
        <f t="shared" si="20"/>
        <v>237.94781943257428</v>
      </c>
      <c r="G18" s="42">
        <f t="shared" si="20"/>
        <v>233.8323867119399</v>
      </c>
      <c r="H18" s="42">
        <f t="shared" si="20"/>
        <v>229.72847523420134</v>
      </c>
      <c r="I18" s="42">
        <f t="shared" si="20"/>
        <v>225.63605274539003</v>
      </c>
      <c r="J18" s="42">
        <f t="shared" si="20"/>
        <v>221.55508708183274</v>
      </c>
      <c r="K18" s="42">
        <f t="shared" si="20"/>
        <v>217.48554616989966</v>
      </c>
      <c r="L18" s="42">
        <f t="shared" si="20"/>
        <v>213.4273980257519</v>
      </c>
      <c r="M18" s="42">
        <f t="shared" si="20"/>
        <v>209.38061075508929</v>
      </c>
      <c r="N18" s="42">
        <f t="shared" si="20"/>
        <v>205.3451525529006</v>
      </c>
      <c r="O18" s="42">
        <f t="shared" si="20"/>
        <v>201.32099170321402</v>
      </c>
      <c r="P18" s="42">
        <f t="shared" si="20"/>
        <v>197.30809657884691</v>
      </c>
      <c r="Q18" s="42">
        <f t="shared" si="20"/>
        <v>193.30643564115755</v>
      </c>
      <c r="R18" s="42">
        <f t="shared" si="20"/>
        <v>189.31597743979725</v>
      </c>
      <c r="T18" s="147"/>
      <c r="U18" s="54">
        <f t="shared" si="119"/>
        <v>160</v>
      </c>
      <c r="V18" s="42">
        <f t="shared" si="112"/>
        <v>206.50815790886338</v>
      </c>
      <c r="W18" s="42">
        <f t="shared" si="21"/>
        <v>202.48074120053352</v>
      </c>
      <c r="X18" s="42">
        <f t="shared" si="22"/>
        <v>198.46459933236937</v>
      </c>
      <c r="Y18" s="42">
        <f t="shared" si="23"/>
        <v>194.45970074021264</v>
      </c>
      <c r="Z18" s="42">
        <f t="shared" si="24"/>
        <v>190.46601394826874</v>
      </c>
      <c r="AA18" s="42">
        <f t="shared" si="25"/>
        <v>186.48350756886089</v>
      </c>
      <c r="AB18" s="42">
        <f t="shared" si="26"/>
        <v>182.51215030218174</v>
      </c>
      <c r="AC18" s="42">
        <f t="shared" si="27"/>
        <v>178.55191093604955</v>
      </c>
      <c r="AD18" s="42">
        <f t="shared" si="28"/>
        <v>174.60275834566141</v>
      </c>
      <c r="AE18" s="42">
        <f t="shared" si="29"/>
        <v>170.66466149334869</v>
      </c>
      <c r="AF18" s="42">
        <f t="shared" si="30"/>
        <v>166.73758942833354</v>
      </c>
      <c r="AG18" s="42">
        <f t="shared" si="31"/>
        <v>162.82151128648582</v>
      </c>
      <c r="AH18" s="42">
        <f t="shared" si="32"/>
        <v>158.91639629007952</v>
      </c>
      <c r="AI18" s="42">
        <f t="shared" si="33"/>
        <v>155.02221374755186</v>
      </c>
      <c r="AJ18" s="42">
        <f t="shared" si="34"/>
        <v>151.13893305326204</v>
      </c>
      <c r="AK18" s="42">
        <f t="shared" si="35"/>
        <v>147.26652368725041</v>
      </c>
      <c r="AM18" s="147"/>
      <c r="AN18" s="54">
        <f t="shared" si="120"/>
        <v>160</v>
      </c>
      <c r="AO18" s="42">
        <f t="shared" si="113"/>
        <v>166.61996245691253</v>
      </c>
      <c r="AP18" s="42">
        <f t="shared" si="36"/>
        <v>162.70421361431468</v>
      </c>
      <c r="AQ18" s="42">
        <f t="shared" si="37"/>
        <v>158.79942699527814</v>
      </c>
      <c r="AR18" s="42">
        <f t="shared" si="38"/>
        <v>154.90557191082075</v>
      </c>
      <c r="AS18" s="42">
        <f t="shared" si="39"/>
        <v>151.02261775787537</v>
      </c>
      <c r="AT18" s="42">
        <f t="shared" si="40"/>
        <v>147.15053401904811</v>
      </c>
      <c r="AU18" s="42">
        <f t="shared" si="41"/>
        <v>143.28929026237995</v>
      </c>
      <c r="AV18" s="42">
        <f t="shared" si="42"/>
        <v>139.43885614110636</v>
      </c>
      <c r="AW18" s="42">
        <f t="shared" si="43"/>
        <v>135.59920139341887</v>
      </c>
      <c r="AX18" s="42">
        <f t="shared" si="44"/>
        <v>131.77029584222839</v>
      </c>
      <c r="AY18" s="42">
        <f t="shared" si="45"/>
        <v>127.95210939492725</v>
      </c>
      <c r="AZ18" s="42">
        <f t="shared" si="46"/>
        <v>124.1446120431517</v>
      </c>
      <c r="BA18" s="42">
        <f t="shared" si="47"/>
        <v>120.34777386254787</v>
      </c>
      <c r="BB18" s="42">
        <f t="shared" si="48"/>
        <v>116.56156501253543</v>
      </c>
      <c r="BC18" s="42">
        <f t="shared" si="49"/>
        <v>112.78595573607402</v>
      </c>
      <c r="BD18" s="42">
        <f t="shared" si="50"/>
        <v>109.02091635942766</v>
      </c>
      <c r="BF18" s="147"/>
      <c r="BG18" s="54">
        <f t="shared" si="121"/>
        <v>160</v>
      </c>
      <c r="BH18" s="42">
        <f t="shared" si="114"/>
        <v>134.09490727757941</v>
      </c>
      <c r="BI18" s="42">
        <f t="shared" si="51"/>
        <v>130.27021303029622</v>
      </c>
      <c r="BJ18" s="42">
        <f t="shared" si="52"/>
        <v>126.45622609726539</v>
      </c>
      <c r="BK18" s="42">
        <f t="shared" si="53"/>
        <v>122.65291650312945</v>
      </c>
      <c r="BL18" s="42">
        <f t="shared" si="54"/>
        <v>118.86025435644711</v>
      </c>
      <c r="BM18" s="42">
        <f t="shared" si="55"/>
        <v>115.07820984945901</v>
      </c>
      <c r="BN18" s="42">
        <f t="shared" si="56"/>
        <v>111.30675325785336</v>
      </c>
      <c r="BO18" s="42">
        <f t="shared" si="57"/>
        <v>107.54585494053204</v>
      </c>
      <c r="BP18" s="42">
        <f t="shared" si="58"/>
        <v>103.79548533937788</v>
      </c>
      <c r="BQ18" s="42">
        <f t="shared" si="59"/>
        <v>100.05561497902194</v>
      </c>
      <c r="BR18" s="42">
        <f t="shared" si="60"/>
        <v>96.326214466612996</v>
      </c>
      <c r="BS18" s="42">
        <f t="shared" si="61"/>
        <v>92.607254491585351</v>
      </c>
      <c r="BT18" s="42">
        <f t="shared" si="62"/>
        <v>88.898705825428422</v>
      </c>
      <c r="BU18" s="42">
        <f t="shared" si="63"/>
        <v>85.200539321458052</v>
      </c>
      <c r="BV18" s="42">
        <f t="shared" si="64"/>
        <v>81.512725914586895</v>
      </c>
      <c r="BW18" s="42">
        <f t="shared" si="65"/>
        <v>77.835236621095802</v>
      </c>
      <c r="BY18" s="147"/>
      <c r="BZ18" s="54">
        <f t="shared" si="122"/>
        <v>160</v>
      </c>
      <c r="CA18" s="42">
        <f t="shared" si="115"/>
        <v>105.63541818945737</v>
      </c>
      <c r="CB18" s="42">
        <f t="shared" si="66"/>
        <v>101.89039689730009</v>
      </c>
      <c r="CC18" s="42">
        <f t="shared" si="67"/>
        <v>98.155859873234817</v>
      </c>
      <c r="CD18" s="42">
        <f t="shared" si="68"/>
        <v>94.431777766325581</v>
      </c>
      <c r="CE18" s="42">
        <f t="shared" si="69"/>
        <v>90.718121307806726</v>
      </c>
      <c r="CF18" s="42">
        <f t="shared" si="70"/>
        <v>87.014861310849668</v>
      </c>
      <c r="CG18" s="42">
        <f t="shared" si="71"/>
        <v>83.321968670335096</v>
      </c>
      <c r="CH18" s="42">
        <f t="shared" si="72"/>
        <v>79.639414362625075</v>
      </c>
      <c r="CI18" s="42">
        <f t="shared" si="73"/>
        <v>75.967169445333042</v>
      </c>
      <c r="CJ18" s="42">
        <f t="shared" si="74"/>
        <v>72.305205057097538</v>
      </c>
      <c r="CK18" s="42">
        <f t="shared" si="75"/>
        <v>68.653492417355366</v>
      </c>
      <c r="CL18" s="42">
        <f t="shared" si="76"/>
        <v>65.01200282611471</v>
      </c>
      <c r="CM18" s="42">
        <f t="shared" si="77"/>
        <v>61.380707663730362</v>
      </c>
      <c r="CN18" s="42">
        <f t="shared" si="78"/>
        <v>57.759578390678548</v>
      </c>
      <c r="CO18" s="42">
        <f t="shared" si="79"/>
        <v>54.14858654733154</v>
      </c>
      <c r="CP18" s="42">
        <f t="shared" si="80"/>
        <v>50.547703753736158</v>
      </c>
      <c r="CR18" s="147"/>
      <c r="CS18" s="54">
        <f t="shared" si="123"/>
        <v>160</v>
      </c>
      <c r="CT18" s="42">
        <f t="shared" si="116"/>
        <v>80.524052189969339</v>
      </c>
      <c r="CU18" s="42">
        <f t="shared" si="81"/>
        <v>76.849330709949825</v>
      </c>
      <c r="CV18" s="42">
        <f t="shared" si="82"/>
        <v>73.184896692177787</v>
      </c>
      <c r="CW18" s="42">
        <f t="shared" si="83"/>
        <v>69.530721336680145</v>
      </c>
      <c r="CX18" s="42">
        <f t="shared" si="84"/>
        <v>65.886775924110381</v>
      </c>
      <c r="CY18" s="42">
        <f t="shared" si="85"/>
        <v>62.253031815521624</v>
      </c>
      <c r="CZ18" s="42">
        <f t="shared" si="86"/>
        <v>58.629460452142844</v>
      </c>
      <c r="DA18" s="42">
        <f t="shared" si="87"/>
        <v>55.01603335515432</v>
      </c>
      <c r="DB18" s="42">
        <f t="shared" si="88"/>
        <v>51.412722125462068</v>
      </c>
      <c r="DC18" s="42">
        <f t="shared" si="89"/>
        <v>47.819498443477684</v>
      </c>
      <c r="DD18" s="42">
        <f t="shared" si="90"/>
        <v>44.236334068892916</v>
      </c>
      <c r="DE18" s="42">
        <f t="shared" si="91"/>
        <v>40.663200840458984</v>
      </c>
      <c r="DF18" s="42">
        <f t="shared" si="92"/>
        <v>37.1000706757657</v>
      </c>
      <c r="DG18" s="42">
        <f t="shared" si="93"/>
        <v>33.546915571019376</v>
      </c>
      <c r="DH18" s="42">
        <f t="shared" si="94"/>
        <v>30.003707600824143</v>
      </c>
      <c r="DI18" s="42">
        <f t="shared" si="95"/>
        <v>26.470418917962082</v>
      </c>
      <c r="DK18" s="147"/>
      <c r="DL18" s="54">
        <f t="shared" si="124"/>
        <v>160</v>
      </c>
      <c r="DM18" s="42">
        <f t="shared" si="117"/>
        <v>38.231112136183931</v>
      </c>
      <c r="DN18" s="42">
        <f t="shared" si="96"/>
        <v>34.674790656410856</v>
      </c>
      <c r="DO18" s="42">
        <f t="shared" si="97"/>
        <v>31.128425175524626</v>
      </c>
      <c r="DP18" s="42">
        <f t="shared" si="98"/>
        <v>27.591987821490434</v>
      </c>
      <c r="DQ18" s="42">
        <f t="shared" si="99"/>
        <v>24.065450800302568</v>
      </c>
      <c r="DR18" s="42">
        <f t="shared" si="100"/>
        <v>20.54878639576571</v>
      </c>
      <c r="DS18" s="42">
        <f t="shared" si="101"/>
        <v>17.04196696927545</v>
      </c>
      <c r="DT18" s="42">
        <f t="shared" si="102"/>
        <v>13.544964959603172</v>
      </c>
      <c r="DU18" s="42">
        <f t="shared" si="103"/>
        <v>10.057752882677967</v>
      </c>
      <c r="DV18" s="42">
        <f t="shared" si="104"/>
        <v>6.580303331371713</v>
      </c>
      <c r="DW18" s="42">
        <f t="shared" si="105"/>
        <v>3.1125889752821796</v>
      </c>
      <c r="DX18" s="42">
        <f t="shared" si="106"/>
        <v>-0.34541743947929665</v>
      </c>
      <c r="DY18" s="42">
        <f t="shared" si="107"/>
        <v>-3.7937430905047167</v>
      </c>
      <c r="DZ18" s="42">
        <f t="shared" si="108"/>
        <v>-7.2324150793017408</v>
      </c>
      <c r="EA18" s="42">
        <f t="shared" si="109"/>
        <v>-10.661460431506411</v>
      </c>
      <c r="EB18" s="42">
        <f t="shared" si="110"/>
        <v>-14.080906097095873</v>
      </c>
    </row>
    <row r="19" spans="1:132">
      <c r="A19" s="147"/>
      <c r="B19" s="54">
        <f t="shared" si="118"/>
        <v>180</v>
      </c>
      <c r="C19" s="42">
        <f t="shared" si="111"/>
        <v>239.87230662533469</v>
      </c>
      <c r="D19" s="42">
        <f t="shared" si="20"/>
        <v>235.75148626118803</v>
      </c>
      <c r="E19" s="42">
        <f t="shared" si="20"/>
        <v>231.64220222276157</v>
      </c>
      <c r="F19" s="42">
        <f t="shared" si="20"/>
        <v>227.54442221386216</v>
      </c>
      <c r="G19" s="42">
        <f t="shared" si="20"/>
        <v>223.45811402871055</v>
      </c>
      <c r="H19" s="42">
        <f t="shared" si="20"/>
        <v>219.38324555168765</v>
      </c>
      <c r="I19" s="42">
        <f t="shared" si="20"/>
        <v>215.31978475708348</v>
      </c>
      <c r="J19" s="42">
        <f t="shared" si="20"/>
        <v>211.26769970884442</v>
      </c>
      <c r="K19" s="42">
        <f t="shared" si="20"/>
        <v>207.22695856032234</v>
      </c>
      <c r="L19" s="42">
        <f t="shared" si="20"/>
        <v>203.19752955402464</v>
      </c>
      <c r="M19" s="42">
        <f t="shared" si="20"/>
        <v>199.17938102136483</v>
      </c>
      <c r="N19" s="42">
        <f t="shared" si="20"/>
        <v>195.17248138241294</v>
      </c>
      <c r="O19" s="42">
        <f t="shared" si="20"/>
        <v>191.17679914564789</v>
      </c>
      <c r="P19" s="42">
        <f t="shared" si="20"/>
        <v>187.19230290770909</v>
      </c>
      <c r="Q19" s="42">
        <f t="shared" si="20"/>
        <v>183.21896135315166</v>
      </c>
      <c r="R19" s="42">
        <f t="shared" si="20"/>
        <v>179.25674325419808</v>
      </c>
      <c r="T19" s="147"/>
      <c r="U19" s="54">
        <f t="shared" si="119"/>
        <v>180</v>
      </c>
      <c r="V19" s="42">
        <f t="shared" si="112"/>
        <v>196.32725625739002</v>
      </c>
      <c r="W19" s="42">
        <f t="shared" si="21"/>
        <v>192.32834120339069</v>
      </c>
      <c r="X19" s="42">
        <f t="shared" si="22"/>
        <v>188.34062119855983</v>
      </c>
      <c r="Y19" s="42">
        <f t="shared" si="23"/>
        <v>184.3640649021153</v>
      </c>
      <c r="Z19" s="42">
        <f t="shared" si="24"/>
        <v>180.39864106101379</v>
      </c>
      <c r="AA19" s="42">
        <f t="shared" si="25"/>
        <v>176.44431850970597</v>
      </c>
      <c r="AB19" s="42">
        <f t="shared" si="26"/>
        <v>172.50106616989106</v>
      </c>
      <c r="AC19" s="42">
        <f t="shared" si="27"/>
        <v>168.56885305027257</v>
      </c>
      <c r="AD19" s="42">
        <f t="shared" si="28"/>
        <v>164.64764824631496</v>
      </c>
      <c r="AE19" s="42">
        <f t="shared" si="29"/>
        <v>160.73742094000002</v>
      </c>
      <c r="AF19" s="42">
        <f t="shared" si="30"/>
        <v>156.83814039958628</v>
      </c>
      <c r="AG19" s="42">
        <f t="shared" si="31"/>
        <v>152.94977597936554</v>
      </c>
      <c r="AH19" s="42">
        <f t="shared" si="32"/>
        <v>149.07229711942338</v>
      </c>
      <c r="AI19" s="42">
        <f t="shared" si="33"/>
        <v>145.2056733453984</v>
      </c>
      <c r="AJ19" s="42">
        <f t="shared" si="34"/>
        <v>141.34987426824267</v>
      </c>
      <c r="AK19" s="42">
        <f t="shared" si="35"/>
        <v>137.50486958398358</v>
      </c>
      <c r="AM19" s="147"/>
      <c r="AN19" s="54">
        <f t="shared" si="120"/>
        <v>180</v>
      </c>
      <c r="AO19" s="42">
        <f t="shared" si="113"/>
        <v>156.72134586332703</v>
      </c>
      <c r="AP19" s="42">
        <f t="shared" si="36"/>
        <v>152.8333084119362</v>
      </c>
      <c r="AQ19" s="42">
        <f t="shared" si="37"/>
        <v>148.95615560546776</v>
      </c>
      <c r="AR19" s="42">
        <f t="shared" si="38"/>
        <v>145.08985697212248</v>
      </c>
      <c r="AS19" s="42">
        <f t="shared" si="39"/>
        <v>141.23438212540833</v>
      </c>
      <c r="AT19" s="42">
        <f t="shared" si="40"/>
        <v>137.38970076390055</v>
      </c>
      <c r="AU19" s="42">
        <f t="shared" si="41"/>
        <v>133.55578267100378</v>
      </c>
      <c r="AV19" s="42">
        <f t="shared" si="42"/>
        <v>129.7325977147149</v>
      </c>
      <c r="AW19" s="42">
        <f t="shared" si="43"/>
        <v>125.92011584738567</v>
      </c>
      <c r="AX19" s="42">
        <f t="shared" si="44"/>
        <v>122.11830710548763</v>
      </c>
      <c r="AY19" s="42">
        <f t="shared" si="45"/>
        <v>118.32714160937459</v>
      </c>
      <c r="AZ19" s="42">
        <f t="shared" si="46"/>
        <v>114.54658956305033</v>
      </c>
      <c r="BA19" s="42">
        <f t="shared" si="47"/>
        <v>110.77662125393249</v>
      </c>
      <c r="BB19" s="42">
        <f t="shared" si="48"/>
        <v>107.01720705261985</v>
      </c>
      <c r="BC19" s="42">
        <f t="shared" si="49"/>
        <v>103.26831741265958</v>
      </c>
      <c r="BD19" s="42">
        <f t="shared" si="50"/>
        <v>99.529922870314394</v>
      </c>
      <c r="BF19" s="147"/>
      <c r="BG19" s="54">
        <f t="shared" si="121"/>
        <v>180</v>
      </c>
      <c r="BH19" s="42">
        <f t="shared" si="114"/>
        <v>124.42646748141675</v>
      </c>
      <c r="BI19" s="42">
        <f t="shared" si="51"/>
        <v>120.62884024041851</v>
      </c>
      <c r="BJ19" s="42">
        <f t="shared" si="52"/>
        <v>116.84184453900343</v>
      </c>
      <c r="BK19" s="42">
        <f t="shared" si="53"/>
        <v>113.06545061394669</v>
      </c>
      <c r="BL19" s="42">
        <f t="shared" si="54"/>
        <v>109.29962878534573</v>
      </c>
      <c r="BM19" s="42">
        <f t="shared" si="55"/>
        <v>105.54434945638826</v>
      </c>
      <c r="BN19" s="42">
        <f t="shared" si="56"/>
        <v>101.7995831131184</v>
      </c>
      <c r="BO19" s="42">
        <f t="shared" si="57"/>
        <v>98.065300324205879</v>
      </c>
      <c r="BP19" s="42">
        <f t="shared" si="58"/>
        <v>94.341471740712606</v>
      </c>
      <c r="BQ19" s="42">
        <f t="shared" si="59"/>
        <v>90.628068095865018</v>
      </c>
      <c r="BR19" s="42">
        <f t="shared" si="60"/>
        <v>86.925060204822103</v>
      </c>
      <c r="BS19" s="42">
        <f t="shared" si="61"/>
        <v>83.232418964445884</v>
      </c>
      <c r="BT19" s="42">
        <f t="shared" si="62"/>
        <v>79.550115353073821</v>
      </c>
      <c r="BU19" s="42">
        <f t="shared" si="63"/>
        <v>75.878120430290167</v>
      </c>
      <c r="BV19" s="42">
        <f t="shared" si="64"/>
        <v>72.216405336697903</v>
      </c>
      <c r="BW19" s="42">
        <f t="shared" si="65"/>
        <v>68.564941293693309</v>
      </c>
      <c r="BY19" s="147"/>
      <c r="BZ19" s="54">
        <f t="shared" si="122"/>
        <v>180</v>
      </c>
      <c r="CA19" s="42">
        <f t="shared" si="115"/>
        <v>96.168383556744274</v>
      </c>
      <c r="CB19" s="42">
        <f t="shared" si="66"/>
        <v>92.449865432761626</v>
      </c>
      <c r="CC19" s="42">
        <f t="shared" si="67"/>
        <v>88.741757380678436</v>
      </c>
      <c r="CD19" s="42">
        <f t="shared" si="68"/>
        <v>85.044030257273235</v>
      </c>
      <c r="CE19" s="42">
        <f t="shared" si="69"/>
        <v>81.356655000911772</v>
      </c>
      <c r="CF19" s="42">
        <f t="shared" si="70"/>
        <v>77.679602631318261</v>
      </c>
      <c r="CG19" s="42">
        <f t="shared" si="71"/>
        <v>74.012844249348035</v>
      </c>
      <c r="CH19" s="42">
        <f t="shared" si="72"/>
        <v>70.356351036760202</v>
      </c>
      <c r="CI19" s="42">
        <f t="shared" si="73"/>
        <v>66.710094255990896</v>
      </c>
      <c r="CJ19" s="42">
        <f t="shared" si="74"/>
        <v>63.074045249928304</v>
      </c>
      <c r="CK19" s="42">
        <f t="shared" si="75"/>
        <v>59.448175441685947</v>
      </c>
      <c r="CL19" s="42">
        <f t="shared" si="76"/>
        <v>55.832456334379451</v>
      </c>
      <c r="CM19" s="42">
        <f t="shared" si="77"/>
        <v>52.226859510902457</v>
      </c>
      <c r="CN19" s="42">
        <f t="shared" si="78"/>
        <v>48.631356633702197</v>
      </c>
      <c r="CO19" s="42">
        <f t="shared" si="79"/>
        <v>45.045919444557754</v>
      </c>
      <c r="CP19" s="42">
        <f t="shared" si="80"/>
        <v>41.470519764357853</v>
      </c>
      <c r="CR19" s="147"/>
      <c r="CS19" s="54">
        <f t="shared" si="123"/>
        <v>180</v>
      </c>
      <c r="CT19" s="42">
        <f t="shared" si="116"/>
        <v>71.234728364288131</v>
      </c>
      <c r="CU19" s="42">
        <f t="shared" si="81"/>
        <v>67.586012547196162</v>
      </c>
      <c r="CV19" s="42">
        <f t="shared" si="82"/>
        <v>63.947511388935624</v>
      </c>
      <c r="CW19" s="42">
        <f t="shared" si="83"/>
        <v>60.319196293348888</v>
      </c>
      <c r="CX19" s="42">
        <f t="shared" si="84"/>
        <v>56.701038744332926</v>
      </c>
      <c r="CY19" s="42">
        <f t="shared" si="85"/>
        <v>53.093010305616694</v>
      </c>
      <c r="CZ19" s="42">
        <f t="shared" si="86"/>
        <v>49.495082620536223</v>
      </c>
      <c r="DA19" s="42">
        <f t="shared" si="87"/>
        <v>45.907227411813956</v>
      </c>
      <c r="DB19" s="42">
        <f t="shared" si="88"/>
        <v>42.329416481334491</v>
      </c>
      <c r="DC19" s="42">
        <f t="shared" si="89"/>
        <v>38.761621709922885</v>
      </c>
      <c r="DD19" s="42">
        <f t="shared" si="90"/>
        <v>35.203815057126185</v>
      </c>
      <c r="DE19" s="42">
        <f t="shared" si="91"/>
        <v>31.655968560990342</v>
      </c>
      <c r="DF19" s="42">
        <f t="shared" si="92"/>
        <v>28.118054337840519</v>
      </c>
      <c r="DG19" s="42">
        <f t="shared" si="93"/>
        <v>24.590044582064404</v>
      </c>
      <c r="DH19" s="42">
        <f t="shared" si="94"/>
        <v>21.071911565891327</v>
      </c>
      <c r="DI19" s="42">
        <f t="shared" si="95"/>
        <v>17.563627639174751</v>
      </c>
      <c r="DK19" s="147"/>
      <c r="DL19" s="54">
        <f t="shared" si="124"/>
        <v>180</v>
      </c>
      <c r="DM19" s="42">
        <f t="shared" si="117"/>
        <v>29.2410915227956</v>
      </c>
      <c r="DN19" s="42">
        <f t="shared" si="96"/>
        <v>25.709937800135013</v>
      </c>
      <c r="DO19" s="42">
        <f t="shared" si="97"/>
        <v>22.188669618680819</v>
      </c>
      <c r="DP19" s="42">
        <f t="shared" si="98"/>
        <v>18.677259303646117</v>
      </c>
      <c r="DQ19" s="42">
        <f t="shared" si="99"/>
        <v>15.175679257721292</v>
      </c>
      <c r="DR19" s="42">
        <f t="shared" si="100"/>
        <v>11.683901960854913</v>
      </c>
      <c r="DS19" s="42">
        <f t="shared" si="101"/>
        <v>8.2018999700394328</v>
      </c>
      <c r="DT19" s="42">
        <f t="shared" si="102"/>
        <v>4.7296459190940849</v>
      </c>
      <c r="DU19" s="42">
        <f t="shared" si="103"/>
        <v>1.267112518450167</v>
      </c>
      <c r="DV19" s="42">
        <f t="shared" si="104"/>
        <v>-2.1857274450628732</v>
      </c>
      <c r="DW19" s="42">
        <f t="shared" si="105"/>
        <v>-5.6289011084317506</v>
      </c>
      <c r="DX19" s="42">
        <f t="shared" si="106"/>
        <v>-9.0624355326732609</v>
      </c>
      <c r="DY19" s="42">
        <f t="shared" si="107"/>
        <v>-12.486357703045211</v>
      </c>
      <c r="DZ19" s="42">
        <f t="shared" si="108"/>
        <v>-15.900694529260536</v>
      </c>
      <c r="EA19" s="42">
        <f t="shared" si="109"/>
        <v>-19.305472845697231</v>
      </c>
      <c r="EB19" s="42">
        <f t="shared" si="110"/>
        <v>-22.700719411610287</v>
      </c>
    </row>
    <row r="20" spans="1:132">
      <c r="A20" s="147"/>
      <c r="B20" s="54">
        <f t="shared" si="118"/>
        <v>200</v>
      </c>
      <c r="C20" s="42">
        <f t="shared" si="111"/>
        <v>229.45528998933756</v>
      </c>
      <c r="D20" s="42">
        <f t="shared" si="20"/>
        <v>225.36363228852647</v>
      </c>
      <c r="E20" s="42">
        <f t="shared" si="20"/>
        <v>221.28342927192941</v>
      </c>
      <c r="F20" s="42">
        <f t="shared" si="20"/>
        <v>217.21464887190976</v>
      </c>
      <c r="G20" s="42">
        <f t="shared" si="20"/>
        <v>213.15725911060554</v>
      </c>
      <c r="H20" s="42">
        <f t="shared" si="20"/>
        <v>209.11122809967742</v>
      </c>
      <c r="I20" s="42">
        <f t="shared" si="20"/>
        <v>205.07652404005802</v>
      </c>
      <c r="J20" s="42">
        <f t="shared" si="20"/>
        <v>201.05311522170214</v>
      </c>
      <c r="K20" s="42">
        <f t="shared" si="20"/>
        <v>197.04097002333779</v>
      </c>
      <c r="L20" s="42">
        <f t="shared" si="20"/>
        <v>193.04005691221698</v>
      </c>
      <c r="M20" s="42">
        <f t="shared" si="20"/>
        <v>189.05034444386862</v>
      </c>
      <c r="N20" s="42">
        <f t="shared" si="20"/>
        <v>185.0718012618515</v>
      </c>
      <c r="O20" s="42">
        <f t="shared" si="20"/>
        <v>181.10439609750642</v>
      </c>
      <c r="P20" s="42">
        <f t="shared" si="20"/>
        <v>177.14809776971217</v>
      </c>
      <c r="Q20" s="42">
        <f t="shared" si="20"/>
        <v>173.20287518464002</v>
      </c>
      <c r="R20" s="42">
        <f t="shared" si="20"/>
        <v>169.26869733550851</v>
      </c>
      <c r="T20" s="147"/>
      <c r="U20" s="54">
        <f t="shared" si="119"/>
        <v>200</v>
      </c>
      <c r="V20" s="42">
        <f t="shared" si="112"/>
        <v>186.21840390219236</v>
      </c>
      <c r="W20" s="42">
        <f t="shared" si="21"/>
        <v>182.24778879896135</v>
      </c>
      <c r="X20" s="42">
        <f t="shared" si="22"/>
        <v>178.288289518574</v>
      </c>
      <c r="Y20" s="42">
        <f t="shared" si="23"/>
        <v>174.33987494204473</v>
      </c>
      <c r="Z20" s="42">
        <f t="shared" si="24"/>
        <v>170.40251403750531</v>
      </c>
      <c r="AA20" s="42">
        <f t="shared" si="25"/>
        <v>166.47617585996142</v>
      </c>
      <c r="AB20" s="42">
        <f t="shared" si="26"/>
        <v>162.56082955105126</v>
      </c>
      <c r="AC20" s="42">
        <f t="shared" si="27"/>
        <v>158.65644433880033</v>
      </c>
      <c r="AD20" s="42">
        <f t="shared" si="28"/>
        <v>154.76298953738169</v>
      </c>
      <c r="AE20" s="42">
        <f t="shared" si="29"/>
        <v>150.88043454687406</v>
      </c>
      <c r="AF20" s="42">
        <f t="shared" si="30"/>
        <v>147.00874885302071</v>
      </c>
      <c r="AG20" s="42">
        <f t="shared" si="31"/>
        <v>143.14790202699086</v>
      </c>
      <c r="AH20" s="42">
        <f t="shared" si="32"/>
        <v>139.29786372513948</v>
      </c>
      <c r="AI20" s="42">
        <f t="shared" si="33"/>
        <v>135.4586036887695</v>
      </c>
      <c r="AJ20" s="42">
        <f t="shared" si="34"/>
        <v>131.63009174389373</v>
      </c>
      <c r="AK20" s="42">
        <f t="shared" si="35"/>
        <v>127.81229780099757</v>
      </c>
      <c r="AM20" s="147"/>
      <c r="AN20" s="54">
        <f t="shared" si="120"/>
        <v>200</v>
      </c>
      <c r="AO20" s="42">
        <f t="shared" si="113"/>
        <v>146.89278086085687</v>
      </c>
      <c r="AP20" s="42">
        <f t="shared" si="36"/>
        <v>143.03225868972879</v>
      </c>
      <c r="AQ20" s="42">
        <f t="shared" si="37"/>
        <v>139.18254413390076</v>
      </c>
      <c r="AR20" s="42">
        <f t="shared" si="38"/>
        <v>135.34360693722041</v>
      </c>
      <c r="AS20" s="42">
        <f t="shared" si="39"/>
        <v>131.5154169282373</v>
      </c>
      <c r="AT20" s="42">
        <f t="shared" si="40"/>
        <v>127.69794401996741</v>
      </c>
      <c r="AU20" s="42">
        <f t="shared" si="41"/>
        <v>123.89115820965525</v>
      </c>
      <c r="AV20" s="42">
        <f t="shared" si="42"/>
        <v>120.09502957853898</v>
      </c>
      <c r="AW20" s="42">
        <f t="shared" si="43"/>
        <v>116.30952829161545</v>
      </c>
      <c r="AX20" s="42">
        <f t="shared" si="44"/>
        <v>112.5346245974041</v>
      </c>
      <c r="AY20" s="42">
        <f t="shared" si="45"/>
        <v>108.77028882771546</v>
      </c>
      <c r="AZ20" s="42">
        <f t="shared" si="46"/>
        <v>105.01649139741626</v>
      </c>
      <c r="BA20" s="42">
        <f t="shared" si="47"/>
        <v>101.27320280419721</v>
      </c>
      <c r="BB20" s="42">
        <f t="shared" si="48"/>
        <v>97.540393628341832</v>
      </c>
      <c r="BC20" s="42">
        <f t="shared" si="49"/>
        <v>93.818034532494707</v>
      </c>
      <c r="BD20" s="42">
        <f t="shared" si="50"/>
        <v>90.106096261430622</v>
      </c>
      <c r="BF20" s="147"/>
      <c r="BG20" s="54">
        <f t="shared" si="121"/>
        <v>200</v>
      </c>
      <c r="BH20" s="42">
        <f t="shared" si="114"/>
        <v>114.82645033653297</v>
      </c>
      <c r="BI20" s="42">
        <f t="shared" si="51"/>
        <v>111.05569855112782</v>
      </c>
      <c r="BJ20" s="42">
        <f t="shared" si="52"/>
        <v>107.29550306688704</v>
      </c>
      <c r="BK20" s="42">
        <f t="shared" si="53"/>
        <v>103.54583433121671</v>
      </c>
      <c r="BL20" s="42">
        <f t="shared" si="54"/>
        <v>99.806662874256759</v>
      </c>
      <c r="BM20" s="42">
        <f t="shared" si="55"/>
        <v>96.077959308648531</v>
      </c>
      <c r="BN20" s="42">
        <f t="shared" si="56"/>
        <v>92.35969432930402</v>
      </c>
      <c r="BO20" s="42">
        <f t="shared" si="57"/>
        <v>88.651838713174911</v>
      </c>
      <c r="BP20" s="42">
        <f t="shared" si="58"/>
        <v>84.954363319023685</v>
      </c>
      <c r="BQ20" s="42">
        <f t="shared" si="59"/>
        <v>81.267239087194682</v>
      </c>
      <c r="BR20" s="42">
        <f t="shared" si="60"/>
        <v>77.590437039385293</v>
      </c>
      <c r="BS20" s="42">
        <f t="shared" si="61"/>
        <v>73.923928278417904</v>
      </c>
      <c r="BT20" s="42">
        <f t="shared" si="62"/>
        <v>70.267683988013474</v>
      </c>
      <c r="BU20" s="42">
        <f t="shared" si="63"/>
        <v>66.621675432564643</v>
      </c>
      <c r="BV20" s="42">
        <f t="shared" si="64"/>
        <v>62.985873956910098</v>
      </c>
      <c r="BW20" s="42">
        <f t="shared" si="65"/>
        <v>59.360250986109307</v>
      </c>
      <c r="BY20" s="147"/>
      <c r="BZ20" s="54">
        <f t="shared" si="122"/>
        <v>200</v>
      </c>
      <c r="CA20" s="42">
        <f t="shared" si="115"/>
        <v>86.768346249657014</v>
      </c>
      <c r="CB20" s="42">
        <f t="shared" si="66"/>
        <v>83.076143733387326</v>
      </c>
      <c r="CC20" s="42">
        <f t="shared" si="67"/>
        <v>79.39427761790401</v>
      </c>
      <c r="CD20" s="42">
        <f t="shared" si="68"/>
        <v>75.722718966229706</v>
      </c>
      <c r="CE20" s="42">
        <f t="shared" si="69"/>
        <v>72.061438922396619</v>
      </c>
      <c r="CF20" s="42">
        <f t="shared" si="70"/>
        <v>68.410408711219915</v>
      </c>
      <c r="CG20" s="42">
        <f t="shared" si="71"/>
        <v>64.769599638071412</v>
      </c>
      <c r="CH20" s="42">
        <f t="shared" si="72"/>
        <v>61.138983088653589</v>
      </c>
      <c r="CI20" s="42">
        <f t="shared" si="73"/>
        <v>57.518530528776651</v>
      </c>
      <c r="CJ20" s="42">
        <f t="shared" si="74"/>
        <v>53.908213504131936</v>
      </c>
      <c r="CK20" s="42">
        <f t="shared" si="75"/>
        <v>50.308003640068996</v>
      </c>
      <c r="CL20" s="42">
        <f t="shared" si="76"/>
        <v>46.717872641373354</v>
      </c>
      <c r="CM20" s="42">
        <f t="shared" si="77"/>
        <v>43.137792292043812</v>
      </c>
      <c r="CN20" s="42">
        <f t="shared" si="78"/>
        <v>39.56773445506979</v>
      </c>
      <c r="CO20" s="42">
        <f t="shared" si="79"/>
        <v>36.007671072211053</v>
      </c>
      <c r="CP20" s="42">
        <f t="shared" si="80"/>
        <v>32.457574163777792</v>
      </c>
      <c r="CR20" s="147"/>
      <c r="CS20" s="54">
        <f t="shared" si="123"/>
        <v>200</v>
      </c>
      <c r="CT20" s="42">
        <f t="shared" si="116"/>
        <v>62.011144221341524</v>
      </c>
      <c r="CU20" s="42">
        <f t="shared" si="81"/>
        <v>58.388250027513521</v>
      </c>
      <c r="CV20" s="42">
        <f t="shared" si="82"/>
        <v>54.775498204324677</v>
      </c>
      <c r="CW20" s="42">
        <f t="shared" si="83"/>
        <v>51.172860357988895</v>
      </c>
      <c r="CX20" s="42">
        <f t="shared" si="84"/>
        <v>47.580308174209563</v>
      </c>
      <c r="CY20" s="42">
        <f t="shared" si="85"/>
        <v>43.997813417955904</v>
      </c>
      <c r="CZ20" s="42">
        <f t="shared" si="86"/>
        <v>40.425347933242065</v>
      </c>
      <c r="DA20" s="42">
        <f t="shared" si="87"/>
        <v>36.86288364290607</v>
      </c>
      <c r="DB20" s="42">
        <f t="shared" si="88"/>
        <v>33.310392548387526</v>
      </c>
      <c r="DC20" s="42">
        <f t="shared" si="89"/>
        <v>29.767846729508726</v>
      </c>
      <c r="DD20" s="42">
        <f t="shared" si="90"/>
        <v>26.235218344256175</v>
      </c>
      <c r="DE20" s="42">
        <f t="shared" si="91"/>
        <v>22.712479628559702</v>
      </c>
      <c r="DF20" s="42">
        <f t="shared" si="92"/>
        <v>19.199602896075156</v>
      </c>
      <c r="DG20" s="42">
        <f t="shared" si="93"/>
        <v>15.696560537967907</v>
      </c>
      <c r="DH20" s="42">
        <f t="shared" si="94"/>
        <v>12.203325022693749</v>
      </c>
      <c r="DI20" s="42">
        <f t="shared" si="95"/>
        <v>8.7198688957843995</v>
      </c>
      <c r="DK20" s="147"/>
      <c r="DL20" s="54">
        <f t="shared" si="124"/>
        <v>200</v>
      </c>
      <c r="DM20" s="42">
        <f t="shared" si="117"/>
        <v>20.314692451081779</v>
      </c>
      <c r="DN20" s="42">
        <f t="shared" si="96"/>
        <v>16.808528375651925</v>
      </c>
      <c r="DO20" s="42">
        <f t="shared" si="97"/>
        <v>13.312179882370291</v>
      </c>
      <c r="DP20" s="42">
        <f t="shared" si="98"/>
        <v>9.8256194923027405</v>
      </c>
      <c r="DQ20" s="42">
        <f t="shared" si="99"/>
        <v>6.3488198034426091</v>
      </c>
      <c r="DR20" s="42">
        <f t="shared" si="100"/>
        <v>2.881753490495587</v>
      </c>
      <c r="DS20" s="42">
        <f t="shared" si="101"/>
        <v>-0.57560669533478881</v>
      </c>
      <c r="DT20" s="42">
        <f t="shared" si="102"/>
        <v>-4.0232879265608528</v>
      </c>
      <c r="DU20" s="42">
        <f t="shared" si="103"/>
        <v>-7.4613172996255246</v>
      </c>
      <c r="DV20" s="42">
        <f t="shared" si="104"/>
        <v>-10.889721835114432</v>
      </c>
      <c r="DW20" s="42">
        <f t="shared" si="105"/>
        <v>-14.308528477968238</v>
      </c>
      <c r="DX20" s="42">
        <f t="shared" si="106"/>
        <v>-17.71776409769576</v>
      </c>
      <c r="DY20" s="42">
        <f t="shared" si="107"/>
        <v>-21.117455488582312</v>
      </c>
      <c r="DZ20" s="42">
        <f t="shared" si="108"/>
        <v>-24.507629369903231</v>
      </c>
      <c r="EA20" s="42">
        <f t="shared" si="109"/>
        <v>-27.888312386132402</v>
      </c>
      <c r="EB20" s="42">
        <f t="shared" si="110"/>
        <v>-31.259531107152021</v>
      </c>
    </row>
    <row r="21" spans="1:132">
      <c r="A21" s="147"/>
      <c r="B21" s="54">
        <f t="shared" si="118"/>
        <v>220</v>
      </c>
      <c r="C21" s="42">
        <f t="shared" si="111"/>
        <v>219.11199361345246</v>
      </c>
      <c r="D21" s="42">
        <f t="shared" si="20"/>
        <v>215.04929219451478</v>
      </c>
      <c r="E21" s="42">
        <f t="shared" si="20"/>
        <v>210.99796439605382</v>
      </c>
      <c r="F21" s="42">
        <f t="shared" si="20"/>
        <v>206.95797837737294</v>
      </c>
      <c r="G21" s="42">
        <f t="shared" si="20"/>
        <v>202.92930238691397</v>
      </c>
      <c r="H21" s="42">
        <f t="shared" si="20"/>
        <v>198.91190476200896</v>
      </c>
      <c r="I21" s="42">
        <f t="shared" si="20"/>
        <v>194.90575392862917</v>
      </c>
      <c r="J21" s="42">
        <f t="shared" si="20"/>
        <v>190.9108184011387</v>
      </c>
      <c r="K21" s="42">
        <f t="shared" si="20"/>
        <v>186.92706678204587</v>
      </c>
      <c r="L21" s="42">
        <f t="shared" si="20"/>
        <v>182.95446776175791</v>
      </c>
      <c r="M21" s="42">
        <f t="shared" si="20"/>
        <v>178.99299011833278</v>
      </c>
      <c r="N21" s="42">
        <f t="shared" si="20"/>
        <v>175.04260271723561</v>
      </c>
      <c r="O21" s="42">
        <f t="shared" si="20"/>
        <v>171.10327451109333</v>
      </c>
      <c r="P21" s="42">
        <f t="shared" si="20"/>
        <v>167.1749745394502</v>
      </c>
      <c r="Q21" s="42">
        <f t="shared" si="20"/>
        <v>163.25767192852547</v>
      </c>
      <c r="R21" s="42">
        <f t="shared" si="20"/>
        <v>159.35133589096998</v>
      </c>
      <c r="T21" s="147"/>
      <c r="U21" s="54">
        <f t="shared" si="119"/>
        <v>220</v>
      </c>
      <c r="V21" s="42">
        <f t="shared" si="112"/>
        <v>176.18109095708709</v>
      </c>
      <c r="W21" s="42">
        <f t="shared" si="21"/>
        <v>172.23857552849785</v>
      </c>
      <c r="X21" s="42">
        <f t="shared" si="22"/>
        <v>168.30709725710619</v>
      </c>
      <c r="Y21" s="42">
        <f t="shared" si="23"/>
        <v>164.38662524415196</v>
      </c>
      <c r="Z21" s="42">
        <f t="shared" si="24"/>
        <v>160.47712867737619</v>
      </c>
      <c r="AA21" s="42">
        <f t="shared" si="25"/>
        <v>156.57857683078026</v>
      </c>
      <c r="AB21" s="42">
        <f t="shared" si="26"/>
        <v>152.6909390643834</v>
      </c>
      <c r="AC21" s="42">
        <f t="shared" si="27"/>
        <v>148.81418482398186</v>
      </c>
      <c r="AD21" s="42">
        <f t="shared" si="28"/>
        <v>144.94828364090975</v>
      </c>
      <c r="AE21" s="42">
        <f t="shared" si="29"/>
        <v>141.09320513179759</v>
      </c>
      <c r="AF21" s="42">
        <f t="shared" si="30"/>
        <v>137.24891899833625</v>
      </c>
      <c r="AG21" s="42">
        <f t="shared" si="31"/>
        <v>133.41539502703685</v>
      </c>
      <c r="AH21" s="42">
        <f t="shared" si="32"/>
        <v>129.59260308899295</v>
      </c>
      <c r="AI21" s="42">
        <f t="shared" si="33"/>
        <v>125.78051313964588</v>
      </c>
      <c r="AJ21" s="42">
        <f t="shared" si="34"/>
        <v>121.97909521854676</v>
      </c>
      <c r="AK21" s="42">
        <f t="shared" si="35"/>
        <v>118.18831944912164</v>
      </c>
      <c r="AM21" s="147"/>
      <c r="AN21" s="54">
        <f t="shared" si="120"/>
        <v>220</v>
      </c>
      <c r="AO21" s="42">
        <f t="shared" si="113"/>
        <v>137.13377170089205</v>
      </c>
      <c r="AP21" s="42">
        <f t="shared" si="36"/>
        <v>133.30057008694149</v>
      </c>
      <c r="AQ21" s="42">
        <f t="shared" si="37"/>
        <v>129.47809960380067</v>
      </c>
      <c r="AR21" s="42">
        <f t="shared" si="38"/>
        <v>125.66633020943644</v>
      </c>
      <c r="AS21" s="42">
        <f t="shared" si="39"/>
        <v>121.86523194591959</v>
      </c>
      <c r="AT21" s="42">
        <f t="shared" si="40"/>
        <v>118.07477493918864</v>
      </c>
      <c r="AU21" s="42">
        <f t="shared" si="41"/>
        <v>114.29492939881499</v>
      </c>
      <c r="AV21" s="42">
        <f t="shared" si="42"/>
        <v>110.52566561776889</v>
      </c>
      <c r="AW21" s="42">
        <f t="shared" si="43"/>
        <v>106.76695397218673</v>
      </c>
      <c r="AX21" s="42">
        <f t="shared" si="44"/>
        <v>103.01876492113647</v>
      </c>
      <c r="AY21" s="42">
        <f t="shared" si="45"/>
        <v>99.281069006387739</v>
      </c>
      <c r="AZ21" s="42">
        <f t="shared" si="46"/>
        <v>95.55383685217852</v>
      </c>
      <c r="BA21" s="42">
        <f t="shared" si="47"/>
        <v>91.837039164984631</v>
      </c>
      <c r="BB21" s="42">
        <f t="shared" si="48"/>
        <v>88.130646733290135</v>
      </c>
      <c r="BC21" s="42">
        <f t="shared" si="49"/>
        <v>84.434630427357433</v>
      </c>
      <c r="BD21" s="42">
        <f t="shared" si="50"/>
        <v>80.748961198997591</v>
      </c>
      <c r="BF21" s="147"/>
      <c r="BG21" s="54">
        <f t="shared" si="121"/>
        <v>220</v>
      </c>
      <c r="BH21" s="42">
        <f t="shared" si="114"/>
        <v>105.29437162217386</v>
      </c>
      <c r="BI21" s="42">
        <f t="shared" si="51"/>
        <v>101.55030509725681</v>
      </c>
      <c r="BJ21" s="42">
        <f t="shared" si="52"/>
        <v>97.816720167539827</v>
      </c>
      <c r="BK21" s="42">
        <f t="shared" si="53"/>
        <v>94.093587489570609</v>
      </c>
      <c r="BL21" s="42">
        <f t="shared" si="54"/>
        <v>90.380877802044509</v>
      </c>
      <c r="BM21" s="42">
        <f t="shared" si="55"/>
        <v>86.678561925574471</v>
      </c>
      <c r="BN21" s="42">
        <f t="shared" si="56"/>
        <v>82.986610762461353</v>
      </c>
      <c r="BO21" s="42">
        <f t="shared" si="57"/>
        <v>79.304995296466345</v>
      </c>
      <c r="BP21" s="42">
        <f t="shared" si="58"/>
        <v>75.633686592581896</v>
      </c>
      <c r="BQ21" s="42">
        <f t="shared" si="59"/>
        <v>71.972655796803878</v>
      </c>
      <c r="BR21" s="42">
        <f t="shared" si="60"/>
        <v>68.321874135907322</v>
      </c>
      <c r="BS21" s="42">
        <f t="shared" si="61"/>
        <v>64.681312917216758</v>
      </c>
      <c r="BT21" s="42">
        <f t="shared" si="62"/>
        <v>61.050943528383392</v>
      </c>
      <c r="BU21" s="42">
        <f t="shared" si="63"/>
        <v>57.430737437159188</v>
      </c>
      <c r="BV21" s="42">
        <f t="shared" si="64"/>
        <v>53.820666191172862</v>
      </c>
      <c r="BW21" s="42">
        <f t="shared" si="65"/>
        <v>50.22070141770579</v>
      </c>
      <c r="BY21" s="147"/>
      <c r="BZ21" s="54">
        <f t="shared" si="122"/>
        <v>220</v>
      </c>
      <c r="CA21" s="42">
        <f t="shared" si="115"/>
        <v>77.434832134339175</v>
      </c>
      <c r="CB21" s="42">
        <f t="shared" si="66"/>
        <v>73.768758992668367</v>
      </c>
      <c r="CC21" s="42">
        <f t="shared" si="67"/>
        <v>70.11294910203469</v>
      </c>
      <c r="CD21" s="42">
        <f t="shared" si="68"/>
        <v>66.4673737302451</v>
      </c>
      <c r="CE21" s="42">
        <f t="shared" si="69"/>
        <v>62.832004225543038</v>
      </c>
      <c r="CF21" s="42">
        <f t="shared" si="70"/>
        <v>59.206812016382564</v>
      </c>
      <c r="CG21" s="42">
        <f t="shared" si="71"/>
        <v>55.591768611204728</v>
      </c>
      <c r="CH21" s="42">
        <f t="shared" si="72"/>
        <v>51.986845598213478</v>
      </c>
      <c r="CI21" s="42">
        <f t="shared" si="73"/>
        <v>48.392014645152003</v>
      </c>
      <c r="CJ21" s="42">
        <f t="shared" si="74"/>
        <v>44.807247499080233</v>
      </c>
      <c r="CK21" s="42">
        <f t="shared" si="75"/>
        <v>41.23251598615262</v>
      </c>
      <c r="CL21" s="42">
        <f t="shared" si="76"/>
        <v>37.667792011397601</v>
      </c>
      <c r="CM21" s="42">
        <f t="shared" si="77"/>
        <v>34.113047558495559</v>
      </c>
      <c r="CN21" s="42">
        <f t="shared" si="78"/>
        <v>30.568254689559105</v>
      </c>
      <c r="CO21" s="42">
        <f t="shared" si="79"/>
        <v>27.033385544914026</v>
      </c>
      <c r="CP21" s="42">
        <f t="shared" si="80"/>
        <v>23.50841234287897</v>
      </c>
      <c r="CR21" s="147"/>
      <c r="CS21" s="54">
        <f t="shared" si="123"/>
        <v>220</v>
      </c>
      <c r="CT21" s="42">
        <f t="shared" si="116"/>
        <v>52.852834527495446</v>
      </c>
      <c r="CU21" s="42">
        <f t="shared" si="81"/>
        <v>49.255579219699619</v>
      </c>
      <c r="CV21" s="42">
        <f t="shared" si="82"/>
        <v>45.668394505927118</v>
      </c>
      <c r="CW21" s="42">
        <f t="shared" si="83"/>
        <v>42.091252193332238</v>
      </c>
      <c r="CX21" s="42">
        <f t="shared" si="84"/>
        <v>38.524124167995417</v>
      </c>
      <c r="CY21" s="42">
        <f t="shared" si="85"/>
        <v>34.966982394702953</v>
      </c>
      <c r="CZ21" s="42">
        <f t="shared" si="86"/>
        <v>31.419798916726918</v>
      </c>
      <c r="DA21" s="42">
        <f t="shared" si="87"/>
        <v>27.882545855603286</v>
      </c>
      <c r="DB21" s="42">
        <f t="shared" si="88"/>
        <v>24.355195410916014</v>
      </c>
      <c r="DC21" s="42">
        <f t="shared" si="89"/>
        <v>20.837719860075978</v>
      </c>
      <c r="DD21" s="42">
        <f t="shared" si="90"/>
        <v>17.33009155810446</v>
      </c>
      <c r="DE21" s="42">
        <f t="shared" si="91"/>
        <v>13.832282937414858</v>
      </c>
      <c r="DF21" s="42">
        <f t="shared" si="92"/>
        <v>10.344266507597574</v>
      </c>
      <c r="DG21" s="42">
        <f t="shared" si="93"/>
        <v>6.8660148552027156</v>
      </c>
      <c r="DH21" s="42">
        <f t="shared" si="94"/>
        <v>3.3975006435241872</v>
      </c>
      <c r="DI21" s="42">
        <f t="shared" si="95"/>
        <v>-6.1303387613822403E-2</v>
      </c>
      <c r="DK21" s="147"/>
      <c r="DL21" s="54">
        <f t="shared" si="124"/>
        <v>220</v>
      </c>
      <c r="DM21" s="42">
        <f t="shared" si="117"/>
        <v>11.451464677295538</v>
      </c>
      <c r="DN21" s="42">
        <f t="shared" si="96"/>
        <v>7.9701133996816695</v>
      </c>
      <c r="DO21" s="42">
        <f t="shared" si="97"/>
        <v>4.4985082402521881</v>
      </c>
      <c r="DP21" s="42">
        <f t="shared" si="98"/>
        <v>1.036621914538554</v>
      </c>
      <c r="DQ21" s="42">
        <f t="shared" si="99"/>
        <v>-2.4155727855447453</v>
      </c>
      <c r="DR21" s="42">
        <f t="shared" si="100"/>
        <v>-5.8581029919127197</v>
      </c>
      <c r="DS21" s="42">
        <f t="shared" si="101"/>
        <v>-9.2909957605249858</v>
      </c>
      <c r="DT21" s="42">
        <f t="shared" si="102"/>
        <v>-12.7142780715965</v>
      </c>
      <c r="DU21" s="42">
        <f t="shared" si="103"/>
        <v>-16.127976829811274</v>
      </c>
      <c r="DV21" s="42">
        <f t="shared" si="104"/>
        <v>-19.532118864532706</v>
      </c>
      <c r="DW21" s="42">
        <f t="shared" si="105"/>
        <v>-22.926730930015122</v>
      </c>
      <c r="DX21" s="42">
        <f t="shared" si="106"/>
        <v>-26.311839705613099</v>
      </c>
      <c r="DY21" s="42">
        <f t="shared" si="107"/>
        <v>-29.687471795992206</v>
      </c>
      <c r="DZ21" s="42">
        <f t="shared" si="108"/>
        <v>-33.053653731337754</v>
      </c>
      <c r="EA21" s="42">
        <f t="shared" si="109"/>
        <v>-36.410411967563114</v>
      </c>
      <c r="EB21" s="42">
        <f t="shared" si="110"/>
        <v>-39.757772886517891</v>
      </c>
    </row>
    <row r="22" spans="1:132">
      <c r="A22" s="147"/>
      <c r="B22" s="54">
        <f t="shared" si="118"/>
        <v>240</v>
      </c>
      <c r="C22" s="42">
        <f t="shared" si="111"/>
        <v>208.84189578623875</v>
      </c>
      <c r="D22" s="42">
        <f t="shared" si="20"/>
        <v>204.80794572825505</v>
      </c>
      <c r="E22" s="42">
        <f t="shared" si="20"/>
        <v>200.78528880069086</v>
      </c>
      <c r="F22" s="42">
        <f t="shared" si="20"/>
        <v>196.77389338818369</v>
      </c>
      <c r="G22" s="42">
        <f t="shared" si="20"/>
        <v>192.77372796387863</v>
      </c>
      <c r="H22" s="42">
        <f t="shared" si="20"/>
        <v>188.78476108918028</v>
      </c>
      <c r="I22" s="42">
        <f t="shared" si="20"/>
        <v>184.80696141350768</v>
      </c>
      <c r="J22" s="42">
        <f t="shared" si="20"/>
        <v>180.8402976740451</v>
      </c>
      <c r="K22" s="42">
        <f t="shared" si="20"/>
        <v>176.88473869549853</v>
      </c>
      <c r="L22" s="42">
        <f t="shared" si="20"/>
        <v>172.94025338984966</v>
      </c>
      <c r="M22" s="42">
        <f t="shared" si="20"/>
        <v>169.00681075611166</v>
      </c>
      <c r="N22" s="42">
        <f t="shared" si="20"/>
        <v>165.08437988008555</v>
      </c>
      <c r="O22" s="42">
        <f t="shared" si="20"/>
        <v>161.17292993411797</v>
      </c>
      <c r="P22" s="42">
        <f t="shared" si="20"/>
        <v>157.27243017685748</v>
      </c>
      <c r="Q22" s="42">
        <f t="shared" si="20"/>
        <v>153.38284995301407</v>
      </c>
      <c r="R22" s="42">
        <f t="shared" si="20"/>
        <v>149.50415869311755</v>
      </c>
      <c r="T22" s="147"/>
      <c r="U22" s="54">
        <f t="shared" si="119"/>
        <v>240</v>
      </c>
      <c r="V22" s="42">
        <f t="shared" si="112"/>
        <v>166.21481114430679</v>
      </c>
      <c r="W22" s="42">
        <f t="shared" si="21"/>
        <v>162.30019653157007</v>
      </c>
      <c r="X22" s="42">
        <f t="shared" si="22"/>
        <v>158.39654096709342</v>
      </c>
      <c r="Y22" s="42">
        <f t="shared" si="23"/>
        <v>154.50381377078406</v>
      </c>
      <c r="Z22" s="42">
        <f t="shared" si="24"/>
        <v>150.6219843484395</v>
      </c>
      <c r="AA22" s="42">
        <f t="shared" si="25"/>
        <v>146.75102219150551</v>
      </c>
      <c r="AB22" s="42">
        <f t="shared" si="26"/>
        <v>142.89089687683779</v>
      </c>
      <c r="AC22" s="42">
        <f t="shared" si="27"/>
        <v>139.04157806646211</v>
      </c>
      <c r="AD22" s="42">
        <f t="shared" si="28"/>
        <v>135.20303550733556</v>
      </c>
      <c r="AE22" s="42">
        <f t="shared" si="29"/>
        <v>131.3752390311104</v>
      </c>
      <c r="AF22" s="42">
        <f t="shared" si="30"/>
        <v>127.55815855389471</v>
      </c>
      <c r="AG22" s="42">
        <f t="shared" si="31"/>
        <v>123.75176407601742</v>
      </c>
      <c r="AH22" s="42">
        <f t="shared" si="32"/>
        <v>119.95602568179268</v>
      </c>
      <c r="AI22" s="42">
        <f t="shared" si="33"/>
        <v>116.17091353928399</v>
      </c>
      <c r="AJ22" s="42">
        <f t="shared" si="34"/>
        <v>112.39639790006953</v>
      </c>
      <c r="AK22" s="42">
        <f t="shared" si="35"/>
        <v>108.63244909900894</v>
      </c>
      <c r="AM22" s="147"/>
      <c r="AN22" s="54">
        <f t="shared" si="120"/>
        <v>240</v>
      </c>
      <c r="AO22" s="42">
        <f t="shared" si="113"/>
        <v>127.44382614318963</v>
      </c>
      <c r="AP22" s="42">
        <f t="shared" si="36"/>
        <v>123.63775174136873</v>
      </c>
      <c r="AQ22" s="42">
        <f t="shared" si="37"/>
        <v>119.84233252714041</v>
      </c>
      <c r="AR22" s="42">
        <f t="shared" si="38"/>
        <v>116.05753867107647</v>
      </c>
      <c r="AS22" s="42">
        <f t="shared" si="39"/>
        <v>112.28334042725722</v>
      </c>
      <c r="AT22" s="42">
        <f t="shared" si="40"/>
        <v>108.51970813303666</v>
      </c>
      <c r="AU22" s="42">
        <f t="shared" si="41"/>
        <v>104.76661220881091</v>
      </c>
      <c r="AV22" s="42">
        <f t="shared" si="42"/>
        <v>101.02402315778399</v>
      </c>
      <c r="AW22" s="42">
        <f t="shared" si="43"/>
        <v>97.291911565736896</v>
      </c>
      <c r="AX22" s="42">
        <f t="shared" si="44"/>
        <v>93.570248100797713</v>
      </c>
      <c r="AY22" s="42">
        <f t="shared" si="45"/>
        <v>89.85900351320727</v>
      </c>
      <c r="AZ22" s="42">
        <f t="shared" si="46"/>
        <v>86.15814863509398</v>
      </c>
      <c r="BA22" s="42">
        <f t="shared" si="47"/>
        <v>82.467654380241527</v>
      </c>
      <c r="BB22" s="42">
        <f t="shared" si="48"/>
        <v>78.787491743860897</v>
      </c>
      <c r="BC22" s="42">
        <f t="shared" si="49"/>
        <v>75.117631802362297</v>
      </c>
      <c r="BD22" s="42">
        <f t="shared" si="50"/>
        <v>71.458045713129309</v>
      </c>
      <c r="BF22" s="147"/>
      <c r="BG22" s="54">
        <f t="shared" si="121"/>
        <v>240</v>
      </c>
      <c r="BH22" s="42">
        <f t="shared" si="114"/>
        <v>95.829750544370768</v>
      </c>
      <c r="BI22" s="42">
        <f t="shared" si="51"/>
        <v>92.112180430829156</v>
      </c>
      <c r="BJ22" s="42">
        <f t="shared" si="52"/>
        <v>88.405017735211047</v>
      </c>
      <c r="BK22" s="42">
        <f t="shared" si="53"/>
        <v>84.708233321725089</v>
      </c>
      <c r="BL22" s="42">
        <f t="shared" si="54"/>
        <v>81.021798136146117</v>
      </c>
      <c r="BM22" s="42">
        <f t="shared" si="55"/>
        <v>77.345683205586511</v>
      </c>
      <c r="BN22" s="42">
        <f t="shared" si="56"/>
        <v>73.679859638269463</v>
      </c>
      <c r="BO22" s="42">
        <f t="shared" si="57"/>
        <v>70.024298623301078</v>
      </c>
      <c r="BP22" s="42">
        <f t="shared" si="58"/>
        <v>66.378971430443968</v>
      </c>
      <c r="BQ22" s="42">
        <f t="shared" si="59"/>
        <v>62.743849409891702</v>
      </c>
      <c r="BR22" s="42">
        <f t="shared" si="60"/>
        <v>59.11890399204389</v>
      </c>
      <c r="BS22" s="42">
        <f t="shared" si="61"/>
        <v>55.504106687281158</v>
      </c>
      <c r="BT22" s="42">
        <f t="shared" si="62"/>
        <v>51.899429085741652</v>
      </c>
      <c r="BU22" s="42">
        <f t="shared" si="63"/>
        <v>48.304842857096979</v>
      </c>
      <c r="BV22" s="42">
        <f t="shared" si="64"/>
        <v>44.720319750331143</v>
      </c>
      <c r="BW22" s="42">
        <f t="shared" si="65"/>
        <v>41.145831593516064</v>
      </c>
      <c r="BY22" s="147"/>
      <c r="BZ22" s="54">
        <f t="shared" si="122"/>
        <v>240</v>
      </c>
      <c r="CA22" s="42">
        <f t="shared" si="115"/>
        <v>68.16737043233492</v>
      </c>
      <c r="CB22" s="42">
        <f t="shared" si="66"/>
        <v>64.527241750103656</v>
      </c>
      <c r="CC22" s="42">
        <f t="shared" si="67"/>
        <v>60.897303686834448</v>
      </c>
      <c r="CD22" s="42">
        <f t="shared" si="68"/>
        <v>57.277527713669087</v>
      </c>
      <c r="CE22" s="42">
        <f t="shared" si="69"/>
        <v>53.667885381616564</v>
      </c>
      <c r="CF22" s="42">
        <f t="shared" si="70"/>
        <v>50.068348321329772</v>
      </c>
      <c r="CG22" s="42">
        <f t="shared" si="71"/>
        <v>46.478888242881446</v>
      </c>
      <c r="CH22" s="42">
        <f t="shared" si="72"/>
        <v>42.899476935543269</v>
      </c>
      <c r="CI22" s="42">
        <f t="shared" si="73"/>
        <v>39.330086267563232</v>
      </c>
      <c r="CJ22" s="42">
        <f t="shared" si="74"/>
        <v>35.770688185944522</v>
      </c>
      <c r="CK22" s="42">
        <f t="shared" si="75"/>
        <v>32.221254716225857</v>
      </c>
      <c r="CL22" s="42">
        <f t="shared" si="76"/>
        <v>28.681757962260587</v>
      </c>
      <c r="CM22" s="42">
        <f t="shared" si="77"/>
        <v>25.152170105998014</v>
      </c>
      <c r="CN22" s="42">
        <f t="shared" si="78"/>
        <v>21.632463407264702</v>
      </c>
      <c r="CO22" s="42">
        <f t="shared" si="79"/>
        <v>18.122610203546966</v>
      </c>
      <c r="CP22" s="42">
        <f t="shared" si="80"/>
        <v>14.622582909771792</v>
      </c>
      <c r="CR22" s="147"/>
      <c r="CS22" s="54">
        <f t="shared" si="123"/>
        <v>240</v>
      </c>
      <c r="CT22" s="42">
        <f t="shared" si="116"/>
        <v>43.759337341529907</v>
      </c>
      <c r="CU22" s="42">
        <f t="shared" si="81"/>
        <v>40.187539475749162</v>
      </c>
      <c r="CV22" s="42">
        <f t="shared" si="82"/>
        <v>36.625740935332097</v>
      </c>
      <c r="CW22" s="42">
        <f t="shared" si="83"/>
        <v>33.073913726951389</v>
      </c>
      <c r="CX22" s="42">
        <f t="shared" si="84"/>
        <v>29.532029935647323</v>
      </c>
      <c r="CY22" s="42">
        <f t="shared" si="85"/>
        <v>26.000061724608635</v>
      </c>
      <c r="CZ22" s="42">
        <f t="shared" si="86"/>
        <v>22.477981334953668</v>
      </c>
      <c r="DA22" s="42">
        <f t="shared" si="87"/>
        <v>18.965761085513254</v>
      </c>
      <c r="DB22" s="42">
        <f t="shared" si="88"/>
        <v>15.463373372611425</v>
      </c>
      <c r="DC22" s="42">
        <f t="shared" si="89"/>
        <v>11.970790669849313</v>
      </c>
      <c r="DD22" s="42">
        <f t="shared" si="90"/>
        <v>8.487985527889041</v>
      </c>
      <c r="DE22" s="42">
        <f t="shared" si="91"/>
        <v>5.0149305742380195</v>
      </c>
      <c r="DF22" s="42">
        <f t="shared" si="92"/>
        <v>1.5515985130328349</v>
      </c>
      <c r="DG22" s="42">
        <f t="shared" si="93"/>
        <v>-1.9020378751740623</v>
      </c>
      <c r="DH22" s="42">
        <f t="shared" si="94"/>
        <v>-5.3460057336284779</v>
      </c>
      <c r="DI22" s="42">
        <f t="shared" si="95"/>
        <v>-8.7803321295891852</v>
      </c>
      <c r="DK22" s="147"/>
      <c r="DL22" s="54">
        <f t="shared" si="124"/>
        <v>240</v>
      </c>
      <c r="DM22" s="42">
        <f t="shared" si="117"/>
        <v>2.6509611440232992</v>
      </c>
      <c r="DN22" s="42">
        <f t="shared" si="96"/>
        <v>-0.80575293364214817</v>
      </c>
      <c r="DO22" s="42">
        <f t="shared" si="97"/>
        <v>-4.2527898654971406</v>
      </c>
      <c r="DP22" s="42">
        <f t="shared" si="98"/>
        <v>-7.6901767429210492</v>
      </c>
      <c r="DQ22" s="42">
        <f t="shared" si="99"/>
        <v>-11.11794058144929</v>
      </c>
      <c r="DR22" s="42">
        <f t="shared" si="100"/>
        <v>-14.53610832098803</v>
      </c>
      <c r="DS22" s="42">
        <f t="shared" si="101"/>
        <v>-17.944706826023332</v>
      </c>
      <c r="DT22" s="42">
        <f t="shared" si="102"/>
        <v>-21.343762885834472</v>
      </c>
      <c r="DU22" s="42">
        <f t="shared" si="103"/>
        <v>-24.733303214703088</v>
      </c>
      <c r="DV22" s="42">
        <f t="shared" si="104"/>
        <v>-28.113354452123691</v>
      </c>
      <c r="DW22" s="42">
        <f t="shared" si="105"/>
        <v>-31.483943163013031</v>
      </c>
      <c r="DX22" s="42">
        <f t="shared" si="106"/>
        <v>-34.845095837918628</v>
      </c>
      <c r="DY22" s="42">
        <f t="shared" si="107"/>
        <v>-38.196838893227707</v>
      </c>
      <c r="DZ22" s="42">
        <f t="shared" si="108"/>
        <v>-41.539198671373363</v>
      </c>
      <c r="EA22" s="42">
        <f t="shared" si="109"/>
        <v>-44.872201441042911</v>
      </c>
      <c r="EB22" s="42">
        <f t="shared" si="110"/>
        <v>-48.195873397384233</v>
      </c>
    </row>
    <row r="23" spans="1:132">
      <c r="A23" s="147"/>
      <c r="B23" s="54">
        <f t="shared" si="118"/>
        <v>260</v>
      </c>
      <c r="C23" s="42">
        <f t="shared" si="111"/>
        <v>198.64447848836062</v>
      </c>
      <c r="D23" s="42">
        <f t="shared" si="20"/>
        <v>194.63907632061668</v>
      </c>
      <c r="E23" s="42">
        <f t="shared" si="20"/>
        <v>190.64488736285657</v>
      </c>
      <c r="F23" s="42">
        <f t="shared" si="20"/>
        <v>186.66188022345628</v>
      </c>
      <c r="G23" s="42">
        <f t="shared" si="20"/>
        <v>182.69002359867341</v>
      </c>
      <c r="H23" s="42">
        <f t="shared" si="20"/>
        <v>178.72928627240137</v>
      </c>
      <c r="I23" s="42">
        <f t="shared" si="20"/>
        <v>174.77963711592358</v>
      </c>
      <c r="J23" s="42">
        <f t="shared" si="20"/>
        <v>170.84104508766839</v>
      </c>
      <c r="K23" s="42">
        <f t="shared" si="20"/>
        <v>166.91347923296675</v>
      </c>
      <c r="L23" s="42">
        <f t="shared" si="20"/>
        <v>162.99690868380728</v>
      </c>
      <c r="M23" s="42">
        <f t="shared" si="20"/>
        <v>159.09130265859429</v>
      </c>
      <c r="N23" s="42">
        <f t="shared" si="20"/>
        <v>155.19663046190584</v>
      </c>
      <c r="O23" s="42">
        <f t="shared" si="20"/>
        <v>151.31286148425247</v>
      </c>
      <c r="P23" s="42">
        <f t="shared" si="20"/>
        <v>147.43996520183697</v>
      </c>
      <c r="Q23" s="42">
        <f t="shared" si="20"/>
        <v>143.57791117631388</v>
      </c>
      <c r="R23" s="42">
        <f t="shared" si="20"/>
        <v>139.72666905455014</v>
      </c>
      <c r="T23" s="147"/>
      <c r="U23" s="54">
        <f t="shared" si="119"/>
        <v>260</v>
      </c>
      <c r="V23" s="42">
        <f t="shared" si="112"/>
        <v>156.31906176896587</v>
      </c>
      <c r="W23" s="42">
        <f t="shared" si="21"/>
        <v>152.43215052059628</v>
      </c>
      <c r="X23" s="42">
        <f t="shared" si="22"/>
        <v>148.55612076431939</v>
      </c>
      <c r="Y23" s="42">
        <f t="shared" si="23"/>
        <v>144.69094203716284</v>
      </c>
      <c r="Z23" s="42">
        <f t="shared" si="24"/>
        <v>140.83658396143508</v>
      </c>
      <c r="AA23" s="42">
        <f t="shared" si="25"/>
        <v>136.99301624448961</v>
      </c>
      <c r="AB23" s="42">
        <f t="shared" si="26"/>
        <v>133.16020867848337</v>
      </c>
      <c r="AC23" s="42">
        <f t="shared" si="27"/>
        <v>129.33813114014043</v>
      </c>
      <c r="AD23" s="42">
        <f t="shared" si="28"/>
        <v>125.52675359051679</v>
      </c>
      <c r="AE23" s="42">
        <f t="shared" si="29"/>
        <v>121.72604607476309</v>
      </c>
      <c r="AF23" s="42">
        <f t="shared" si="30"/>
        <v>117.93597872188825</v>
      </c>
      <c r="AG23" s="42">
        <f t="shared" si="31"/>
        <v>114.15652174452634</v>
      </c>
      <c r="AH23" s="42">
        <f t="shared" si="32"/>
        <v>110.3876454387014</v>
      </c>
      <c r="AI23" s="42">
        <f t="shared" si="33"/>
        <v>106.62932018359494</v>
      </c>
      <c r="AJ23" s="42">
        <f t="shared" si="34"/>
        <v>102.88151644131254</v>
      </c>
      <c r="AK23" s="42">
        <f t="shared" si="35"/>
        <v>99.144204756650907</v>
      </c>
      <c r="AM23" s="147"/>
      <c r="AN23" s="54">
        <f t="shared" si="120"/>
        <v>260</v>
      </c>
      <c r="AO23" s="42">
        <f t="shared" si="113"/>
        <v>117.82245543104473</v>
      </c>
      <c r="AP23" s="42">
        <f t="shared" si="36"/>
        <v>114.04331626459036</v>
      </c>
      <c r="AQ23" s="42">
        <f t="shared" si="37"/>
        <v>110.27475687995445</v>
      </c>
      <c r="AR23" s="42">
        <f t="shared" si="38"/>
        <v>106.51674765880951</v>
      </c>
      <c r="AS23" s="42">
        <f t="shared" si="39"/>
        <v>102.76925906574435</v>
      </c>
      <c r="AT23" s="42">
        <f t="shared" si="40"/>
        <v>99.032261648033312</v>
      </c>
      <c r="AU23" s="42">
        <f t="shared" si="41"/>
        <v>95.305726035403978</v>
      </c>
      <c r="AV23" s="42">
        <f t="shared" si="42"/>
        <v>91.589622939806972</v>
      </c>
      <c r="AW23" s="42">
        <f t="shared" si="43"/>
        <v>87.883923155185158</v>
      </c>
      <c r="AX23" s="42">
        <f t="shared" si="44"/>
        <v>84.188597557244563</v>
      </c>
      <c r="AY23" s="42">
        <f t="shared" si="45"/>
        <v>80.503617103224897</v>
      </c>
      <c r="AZ23" s="42">
        <f t="shared" si="46"/>
        <v>76.828952831672638</v>
      </c>
      <c r="BA23" s="42">
        <f t="shared" si="47"/>
        <v>73.164575862211422</v>
      </c>
      <c r="BB23" s="42">
        <f t="shared" si="48"/>
        <v>69.510457395316934</v>
      </c>
      <c r="BC23" s="42">
        <f t="shared" si="49"/>
        <v>65.866568712088963</v>
      </c>
      <c r="BD23" s="42">
        <f t="shared" si="50"/>
        <v>62.232881174027405</v>
      </c>
      <c r="BF23" s="147"/>
      <c r="BG23" s="54">
        <f t="shared" si="121"/>
        <v>260</v>
      </c>
      <c r="BH23" s="42">
        <f t="shared" si="114"/>
        <v>86.432109711689463</v>
      </c>
      <c r="BI23" s="42">
        <f t="shared" si="51"/>
        <v>82.740848496878598</v>
      </c>
      <c r="BJ23" s="42">
        <f t="shared" si="52"/>
        <v>79.059921047660751</v>
      </c>
      <c r="BK23" s="42">
        <f t="shared" si="53"/>
        <v>75.389298434435219</v>
      </c>
      <c r="BL23" s="42">
        <f t="shared" si="54"/>
        <v>71.728951808590921</v>
      </c>
      <c r="BM23" s="42">
        <f t="shared" si="55"/>
        <v>68.078852402279054</v>
      </c>
      <c r="BN23" s="42">
        <f t="shared" si="56"/>
        <v>64.438971528187196</v>
      </c>
      <c r="BO23" s="42">
        <f t="shared" si="57"/>
        <v>60.809280579312841</v>
      </c>
      <c r="BP23" s="42">
        <f t="shared" si="58"/>
        <v>57.189751028740361</v>
      </c>
      <c r="BQ23" s="42">
        <f t="shared" si="59"/>
        <v>53.580354429415529</v>
      </c>
      <c r="BR23" s="42">
        <f t="shared" si="60"/>
        <v>49.981062413922245</v>
      </c>
      <c r="BS23" s="42">
        <f t="shared" si="61"/>
        <v>46.391846694259293</v>
      </c>
      <c r="BT23" s="42">
        <f t="shared" si="62"/>
        <v>42.812679061618837</v>
      </c>
      <c r="BU23" s="42">
        <f t="shared" si="63"/>
        <v>39.243531386163546</v>
      </c>
      <c r="BV23" s="42">
        <f t="shared" si="64"/>
        <v>35.684375616807152</v>
      </c>
      <c r="BW23" s="42">
        <f t="shared" si="65"/>
        <v>32.1351837809923</v>
      </c>
      <c r="BY23" s="147"/>
      <c r="BZ23" s="54">
        <f t="shared" si="122"/>
        <v>260</v>
      </c>
      <c r="CA23" s="42">
        <f t="shared" si="115"/>
        <v>58.965493696845151</v>
      </c>
      <c r="CB23" s="42">
        <f t="shared" si="66"/>
        <v>55.351125867521311</v>
      </c>
      <c r="CC23" s="42">
        <f t="shared" si="67"/>
        <v>51.746876539094742</v>
      </c>
      <c r="CD23" s="42">
        <f t="shared" si="68"/>
        <v>48.152717384603406</v>
      </c>
      <c r="CE23" s="42">
        <f t="shared" si="69"/>
        <v>44.56862015638729</v>
      </c>
      <c r="CF23" s="42">
        <f t="shared" si="70"/>
        <v>40.994556685865959</v>
      </c>
      <c r="CG23" s="42">
        <f t="shared" si="71"/>
        <v>37.43049888331786</v>
      </c>
      <c r="CH23" s="42">
        <f t="shared" si="72"/>
        <v>33.87641873765925</v>
      </c>
      <c r="CI23" s="42">
        <f t="shared" si="73"/>
        <v>30.332288316223696</v>
      </c>
      <c r="CJ23" s="42">
        <f t="shared" si="74"/>
        <v>26.798079764543395</v>
      </c>
      <c r="CK23" s="42">
        <f t="shared" si="75"/>
        <v>23.273765306129093</v>
      </c>
      <c r="CL23" s="42">
        <f t="shared" si="76"/>
        <v>19.759317242252582</v>
      </c>
      <c r="CM23" s="42">
        <f t="shared" si="77"/>
        <v>16.254707951729589</v>
      </c>
      <c r="CN23" s="42">
        <f t="shared" si="78"/>
        <v>12.759909890701113</v>
      </c>
      <c r="CO23" s="42">
        <f t="shared" si="79"/>
        <v>9.2748955924176801</v>
      </c>
      <c r="CP23" s="42">
        <f t="shared" si="80"/>
        <v>5.7996376670242631</v>
      </c>
      <c r="CR23" s="147"/>
      <c r="CS23" s="54">
        <f t="shared" si="123"/>
        <v>260</v>
      </c>
      <c r="CT23" s="42">
        <f t="shared" si="116"/>
        <v>34.730193991341274</v>
      </c>
      <c r="CU23" s="42">
        <f t="shared" si="81"/>
        <v>31.183673407620581</v>
      </c>
      <c r="CV23" s="42">
        <f t="shared" si="82"/>
        <v>27.647081384965905</v>
      </c>
      <c r="CW23" s="42">
        <f t="shared" si="83"/>
        <v>24.12039012815589</v>
      </c>
      <c r="CX23" s="42">
        <f t="shared" si="84"/>
        <v>20.603571919782564</v>
      </c>
      <c r="CY23" s="42">
        <f t="shared" si="85"/>
        <v>17.096599120033233</v>
      </c>
      <c r="CZ23" s="42">
        <f t="shared" si="86"/>
        <v>13.599444166473399</v>
      </c>
      <c r="DA23" s="42">
        <f t="shared" si="87"/>
        <v>10.112079573830433</v>
      </c>
      <c r="DB23" s="42">
        <f t="shared" si="88"/>
        <v>6.6344779337774913</v>
      </c>
      <c r="DC23" s="42">
        <f t="shared" si="89"/>
        <v>3.1666119147173961</v>
      </c>
      <c r="DD23" s="42">
        <f t="shared" si="90"/>
        <v>-0.29154573843147341</v>
      </c>
      <c r="DE23" s="42">
        <f t="shared" si="91"/>
        <v>-3.7400222044490987</v>
      </c>
      <c r="DF23" s="42">
        <f t="shared" si="92"/>
        <v>-7.1788445860283359</v>
      </c>
      <c r="DG23" s="42">
        <f t="shared" si="93"/>
        <v>-10.608039909987237</v>
      </c>
      <c r="DH23" s="42">
        <f t="shared" si="94"/>
        <v>-14.027635127481979</v>
      </c>
      <c r="DI23" s="42">
        <f t="shared" si="95"/>
        <v>-17.437657114218183</v>
      </c>
      <c r="DK23" s="147"/>
      <c r="DL23" s="54">
        <f t="shared" si="124"/>
        <v>260</v>
      </c>
      <c r="DM23" s="42">
        <f t="shared" si="117"/>
        <v>-6.0872620423647419</v>
      </c>
      <c r="DN23" s="42">
        <f t="shared" si="96"/>
        <v>-9.5195132752596656</v>
      </c>
      <c r="DO23" s="42">
        <f t="shared" si="97"/>
        <v>-12.942155846607141</v>
      </c>
      <c r="DP23" s="42">
        <f t="shared" si="98"/>
        <v>-16.355216656063256</v>
      </c>
      <c r="DQ23" s="42">
        <f t="shared" si="99"/>
        <v>-19.758722527977017</v>
      </c>
      <c r="DR23" s="42">
        <f t="shared" si="100"/>
        <v>-23.152700211603072</v>
      </c>
      <c r="DS23" s="42">
        <f t="shared" si="101"/>
        <v>-26.537176381311053</v>
      </c>
      <c r="DT23" s="42">
        <f t="shared" si="102"/>
        <v>-29.912177636793729</v>
      </c>
      <c r="DU23" s="42">
        <f t="shared" si="103"/>
        <v>-33.277730503278917</v>
      </c>
      <c r="DV23" s="42">
        <f t="shared" si="104"/>
        <v>-36.633861431735447</v>
      </c>
      <c r="DW23" s="42">
        <f t="shared" si="105"/>
        <v>-39.9805967990835</v>
      </c>
      <c r="DX23" s="42">
        <f t="shared" si="106"/>
        <v>-43.31796290839857</v>
      </c>
      <c r="DY23" s="42">
        <f t="shared" si="107"/>
        <v>-46.645985989121584</v>
      </c>
      <c r="DZ23" s="42">
        <f t="shared" si="108"/>
        <v>-49.964692197263311</v>
      </c>
      <c r="EA23" s="42">
        <f t="shared" si="109"/>
        <v>-53.274107615609672</v>
      </c>
      <c r="EB23" s="42">
        <f t="shared" si="110"/>
        <v>-56.574258253927717</v>
      </c>
    </row>
    <row r="24" spans="1:132">
      <c r="A24" s="147"/>
      <c r="B24" s="54">
        <f t="shared" si="118"/>
        <v>280</v>
      </c>
      <c r="C24" s="42">
        <f t="shared" si="111"/>
        <v>188.5192273664552</v>
      </c>
      <c r="D24" s="42">
        <f t="shared" si="20"/>
        <v>184.54217105818148</v>
      </c>
      <c r="E24" s="42">
        <f t="shared" si="20"/>
        <v>180.57624860504453</v>
      </c>
      <c r="F24" s="42">
        <f t="shared" si="20"/>
        <v>176.62142883757645</v>
      </c>
      <c r="G24" s="42">
        <f t="shared" si="20"/>
        <v>172.67768067356889</v>
      </c>
      <c r="H24" s="42">
        <f t="shared" si="20"/>
        <v>168.74497311782827</v>
      </c>
      <c r="I24" s="42">
        <f t="shared" si="20"/>
        <v>164.82327526193254</v>
      </c>
      <c r="J24" s="42">
        <f t="shared" si="20"/>
        <v>160.91255628398974</v>
      </c>
      <c r="K24" s="42">
        <f t="shared" si="20"/>
        <v>157.01278544839337</v>
      </c>
      <c r="L24" s="42">
        <f t="shared" si="20"/>
        <v>153.12393210558176</v>
      </c>
      <c r="M24" s="42">
        <f t="shared" si="20"/>
        <v>149.24596569179835</v>
      </c>
      <c r="N24" s="42">
        <f t="shared" si="20"/>
        <v>145.37885572884935</v>
      </c>
      <c r="O24" s="42">
        <f t="shared" si="20"/>
        <v>141.52257182386637</v>
      </c>
      <c r="P24" s="42">
        <f t="shared" si="20"/>
        <v>137.67708366906572</v>
      </c>
      <c r="Q24" s="42">
        <f t="shared" si="20"/>
        <v>133.84236104151134</v>
      </c>
      <c r="R24" s="42">
        <f t="shared" si="20"/>
        <v>130.01837380287733</v>
      </c>
      <c r="T24" s="147"/>
      <c r="U24" s="54">
        <f t="shared" si="119"/>
        <v>280</v>
      </c>
      <c r="V24" s="42">
        <f t="shared" si="112"/>
        <v>146.49334369370249</v>
      </c>
      <c r="W24" s="42">
        <f t="shared" si="21"/>
        <v>142.63393975556158</v>
      </c>
      <c r="X24" s="42">
        <f t="shared" si="22"/>
        <v>138.78534030220339</v>
      </c>
      <c r="Y24" s="42">
        <f t="shared" si="23"/>
        <v>134.94751508623895</v>
      </c>
      <c r="Z24" s="42">
        <f t="shared" si="24"/>
        <v>131.12043394495817</v>
      </c>
      <c r="AA24" s="42">
        <f t="shared" si="25"/>
        <v>127.30406680009106</v>
      </c>
      <c r="AB24" s="42">
        <f t="shared" si="26"/>
        <v>123.49838365757333</v>
      </c>
      <c r="AC24" s="42">
        <f t="shared" si="27"/>
        <v>119.70335460730921</v>
      </c>
      <c r="AD24" s="42">
        <f t="shared" si="28"/>
        <v>115.91894982293735</v>
      </c>
      <c r="AE24" s="42">
        <f t="shared" si="29"/>
        <v>112.14513956159536</v>
      </c>
      <c r="AF24" s="42">
        <f t="shared" si="30"/>
        <v>108.38189416368682</v>
      </c>
      <c r="AG24" s="42">
        <f t="shared" si="31"/>
        <v>104.62918405264845</v>
      </c>
      <c r="AH24" s="42">
        <f t="shared" si="32"/>
        <v>100.88697973471648</v>
      </c>
      <c r="AI24" s="42">
        <f t="shared" si="33"/>
        <v>97.155251798696014</v>
      </c>
      <c r="AJ24" s="42">
        <f t="shared" si="34"/>
        <v>93.433970915729631</v>
      </c>
      <c r="AK24" s="42">
        <f t="shared" si="35"/>
        <v>89.723107839065761</v>
      </c>
      <c r="AM24" s="147"/>
      <c r="AN24" s="54">
        <f t="shared" si="120"/>
        <v>280</v>
      </c>
      <c r="AO24" s="42">
        <f t="shared" si="113"/>
        <v>108.26917426663839</v>
      </c>
      <c r="AP24" s="42">
        <f t="shared" si="36"/>
        <v>104.51677971738926</v>
      </c>
      <c r="AQ24" s="42">
        <f t="shared" si="37"/>
        <v>100.77489007782455</v>
      </c>
      <c r="AR24" s="42">
        <f t="shared" si="38"/>
        <v>97.043475939222418</v>
      </c>
      <c r="AS24" s="42">
        <f t="shared" si="39"/>
        <v>93.32250797519157</v>
      </c>
      <c r="AT24" s="42">
        <f t="shared" si="40"/>
        <v>89.61195694144034</v>
      </c>
      <c r="AU24" s="42">
        <f t="shared" si="41"/>
        <v>85.911793675547116</v>
      </c>
      <c r="AV24" s="42">
        <f t="shared" si="42"/>
        <v>82.221989096731278</v>
      </c>
      <c r="AW24" s="42">
        <f t="shared" si="43"/>
        <v>78.542514205623917</v>
      </c>
      <c r="AX24" s="42">
        <f t="shared" si="44"/>
        <v>74.87334008404126</v>
      </c>
      <c r="AY24" s="42">
        <f t="shared" si="45"/>
        <v>71.214437894756401</v>
      </c>
      <c r="AZ24" s="42">
        <f t="shared" si="46"/>
        <v>67.565778881272578</v>
      </c>
      <c r="BA24" s="42">
        <f t="shared" si="47"/>
        <v>63.927334367597638</v>
      </c>
      <c r="BB24" s="42">
        <f t="shared" si="48"/>
        <v>60.299075758018482</v>
      </c>
      <c r="BC24" s="42">
        <f t="shared" si="49"/>
        <v>56.68097453687605</v>
      </c>
      <c r="BD24" s="42">
        <f t="shared" si="50"/>
        <v>53.073002268342236</v>
      </c>
      <c r="BF24" s="147"/>
      <c r="BG24" s="54">
        <f t="shared" si="121"/>
        <v>280</v>
      </c>
      <c r="BH24" s="42">
        <f t="shared" si="114"/>
        <v>77.100975111150547</v>
      </c>
      <c r="BI24" s="42">
        <f t="shared" si="51"/>
        <v>73.435836609435569</v>
      </c>
      <c r="BJ24" s="42">
        <f t="shared" si="52"/>
        <v>69.78095874221313</v>
      </c>
      <c r="BK24" s="42">
        <f t="shared" si="53"/>
        <v>66.136312784615043</v>
      </c>
      <c r="BL24" s="42">
        <f t="shared" si="54"/>
        <v>62.501870092189336</v>
      </c>
      <c r="BM24" s="42">
        <f t="shared" si="55"/>
        <v>58.877602100674203</v>
      </c>
      <c r="BN24" s="42">
        <f t="shared" si="56"/>
        <v>55.263480325774267</v>
      </c>
      <c r="BO24" s="42">
        <f t="shared" si="57"/>
        <v>51.659476362937191</v>
      </c>
      <c r="BP24" s="42">
        <f t="shared" si="58"/>
        <v>48.065561887128958</v>
      </c>
      <c r="BQ24" s="42">
        <f t="shared" si="59"/>
        <v>44.481708652612816</v>
      </c>
      <c r="BR24" s="42">
        <f t="shared" si="60"/>
        <v>40.907888492725633</v>
      </c>
      <c r="BS24" s="42">
        <f t="shared" si="61"/>
        <v>37.344073319658342</v>
      </c>
      <c r="BT24" s="42">
        <f t="shared" si="62"/>
        <v>33.790235124234151</v>
      </c>
      <c r="BU24" s="42">
        <f t="shared" si="63"/>
        <v>30.246345975687998</v>
      </c>
      <c r="BV24" s="42">
        <f t="shared" si="64"/>
        <v>26.712378021448465</v>
      </c>
      <c r="BW24" s="42">
        <f t="shared" si="65"/>
        <v>23.188303486917121</v>
      </c>
      <c r="BY24" s="147"/>
      <c r="BZ24" s="54">
        <f t="shared" si="122"/>
        <v>280</v>
      </c>
      <c r="CA24" s="42">
        <f t="shared" si="115"/>
        <v>49.828737789147297</v>
      </c>
      <c r="CB24" s="42">
        <f t="shared" si="66"/>
        <v>46.239948505565295</v>
      </c>
      <c r="CC24" s="42">
        <f t="shared" si="67"/>
        <v>42.661206115188719</v>
      </c>
      <c r="CD24" s="42">
        <f t="shared" si="68"/>
        <v>39.092482491522517</v>
      </c>
      <c r="CE24" s="42">
        <f t="shared" si="69"/>
        <v>35.533749586813329</v>
      </c>
      <c r="CF24" s="42">
        <f t="shared" si="70"/>
        <v>31.984979431826371</v>
      </c>
      <c r="CG24" s="42">
        <f t="shared" si="71"/>
        <v>28.446144135628998</v>
      </c>
      <c r="CH24" s="42">
        <f t="shared" si="72"/>
        <v>24.917215885369366</v>
      </c>
      <c r="CI24" s="42">
        <f t="shared" si="73"/>
        <v>21.398166946057579</v>
      </c>
      <c r="CJ24" s="42">
        <f t="shared" si="74"/>
        <v>17.88896966034936</v>
      </c>
      <c r="CK24" s="42">
        <f t="shared" si="75"/>
        <v>14.389596448327383</v>
      </c>
      <c r="CL24" s="42">
        <f t="shared" si="76"/>
        <v>10.900019807284746</v>
      </c>
      <c r="CM24" s="42">
        <f t="shared" si="77"/>
        <v>7.4202123115092808</v>
      </c>
      <c r="CN24" s="42">
        <f t="shared" si="78"/>
        <v>3.9501466120674418</v>
      </c>
      <c r="CO24" s="42">
        <f t="shared" si="79"/>
        <v>0.48979543658998986</v>
      </c>
      <c r="CP24" s="42">
        <f t="shared" si="80"/>
        <v>-2.9608684109433137</v>
      </c>
      <c r="CR24" s="147"/>
      <c r="CS24" s="54">
        <f t="shared" si="123"/>
        <v>280</v>
      </c>
      <c r="CT24" s="42">
        <f t="shared" si="116"/>
        <v>25.764949050805079</v>
      </c>
      <c r="CU24" s="42">
        <f t="shared" si="81"/>
        <v>22.243526864164899</v>
      </c>
      <c r="CV24" s="42">
        <f t="shared" si="82"/>
        <v>18.731962975085157</v>
      </c>
      <c r="CW24" s="42">
        <f t="shared" si="83"/>
        <v>15.230229785049147</v>
      </c>
      <c r="CX24" s="42">
        <f t="shared" si="84"/>
        <v>11.738299772802144</v>
      </c>
      <c r="CY24" s="42">
        <f t="shared" si="85"/>
        <v>8.2561454941358807</v>
      </c>
      <c r="CZ24" s="42">
        <f t="shared" si="86"/>
        <v>4.7837395816726556</v>
      </c>
      <c r="DA24" s="42">
        <f t="shared" si="87"/>
        <v>1.3210547446506082</v>
      </c>
      <c r="DB24" s="42">
        <f t="shared" si="88"/>
        <v>-2.1319362312911805</v>
      </c>
      <c r="DC24" s="42">
        <f t="shared" si="89"/>
        <v>-5.5752604843264129</v>
      </c>
      <c r="DD24" s="42">
        <f t="shared" si="90"/>
        <v>-9.0089450766548911</v>
      </c>
      <c r="DE24" s="42">
        <f t="shared" si="91"/>
        <v>-12.43301699471524</v>
      </c>
      <c r="DF24" s="42">
        <f t="shared" si="92"/>
        <v>-15.847503149397035</v>
      </c>
      <c r="DG24" s="42">
        <f t="shared" si="93"/>
        <v>-19.252430376251723</v>
      </c>
      <c r="DH24" s="42">
        <f t="shared" si="94"/>
        <v>-22.647825435705162</v>
      </c>
      <c r="DI24" s="42">
        <f t="shared" si="95"/>
        <v>-26.033715013265756</v>
      </c>
      <c r="DK24" s="147"/>
      <c r="DL24" s="54">
        <f t="shared" si="124"/>
        <v>280</v>
      </c>
      <c r="DM24" s="42">
        <f t="shared" si="117"/>
        <v>-14.763645634104373</v>
      </c>
      <c r="DN24" s="42">
        <f t="shared" si="96"/>
        <v>-18.171607143511253</v>
      </c>
      <c r="DO24" s="42">
        <f t="shared" si="97"/>
        <v>-21.570027990976872</v>
      </c>
      <c r="DP24" s="42">
        <f t="shared" si="98"/>
        <v>-24.958934885790754</v>
      </c>
      <c r="DQ24" s="42">
        <f t="shared" si="99"/>
        <v>-28.338354462469042</v>
      </c>
      <c r="DR24" s="42">
        <f t="shared" si="100"/>
        <v>-31.70831328096363</v>
      </c>
      <c r="DS24" s="42">
        <f t="shared" si="101"/>
        <v>-35.068837826872517</v>
      </c>
      <c r="DT24" s="42">
        <f t="shared" si="102"/>
        <v>-38.41995451164474</v>
      </c>
      <c r="DU24" s="42">
        <f t="shared" si="103"/>
        <v>-41.761689672792144</v>
      </c>
      <c r="DV24" s="42">
        <f t="shared" si="104"/>
        <v>-45.094069574091904</v>
      </c>
      <c r="DW24" s="42">
        <f t="shared" si="105"/>
        <v>-48.417120405796894</v>
      </c>
      <c r="DX24" s="42">
        <f t="shared" si="106"/>
        <v>-51.730868284838849</v>
      </c>
      <c r="DY24" s="42">
        <f t="shared" si="107"/>
        <v>-55.035339255035524</v>
      </c>
      <c r="DZ24" s="42">
        <f t="shared" si="108"/>
        <v>-58.330559287293049</v>
      </c>
      <c r="EA24" s="42">
        <f t="shared" si="109"/>
        <v>-61.616554279812505</v>
      </c>
      <c r="EB24" s="42">
        <f t="shared" si="110"/>
        <v>-64.893350058292455</v>
      </c>
    </row>
    <row r="25" spans="1:132">
      <c r="A25" s="147"/>
      <c r="B25" s="54">
        <f t="shared" si="118"/>
        <v>300</v>
      </c>
      <c r="C25" s="42">
        <f t="shared" si="111"/>
        <v>178.46563170719267</v>
      </c>
      <c r="D25" s="42">
        <f t="shared" si="20"/>
        <v>174.51672065737139</v>
      </c>
      <c r="E25" s="42">
        <f t="shared" si="20"/>
        <v>170.57886466942733</v>
      </c>
      <c r="F25" s="42">
        <f t="shared" si="20"/>
        <v>166.65203279447621</v>
      </c>
      <c r="G25" s="42">
        <f t="shared" si="20"/>
        <v>162.73619417027493</v>
      </c>
      <c r="H25" s="42">
        <f t="shared" si="20"/>
        <v>158.83131802098035</v>
      </c>
      <c r="I25" s="42">
        <f t="shared" si="20"/>
        <v>154.93737365690697</v>
      </c>
      <c r="J25" s="42">
        <f t="shared" si="20"/>
        <v>151.05433047428571</v>
      </c>
      <c r="K25" s="42">
        <f t="shared" si="20"/>
        <v>147.18215795502309</v>
      </c>
      <c r="L25" s="42">
        <f t="shared" si="20"/>
        <v>143.32082566646216</v>
      </c>
      <c r="M25" s="42">
        <f t="shared" si="20"/>
        <v>139.47030326114276</v>
      </c>
      <c r="N25" s="42">
        <f t="shared" si="20"/>
        <v>135.63056047656315</v>
      </c>
      <c r="O25" s="42">
        <f t="shared" si="20"/>
        <v>131.80156713494131</v>
      </c>
      <c r="P25" s="42">
        <f t="shared" si="20"/>
        <v>127.98329314297987</v>
      </c>
      <c r="Q25" s="42">
        <f t="shared" si="20"/>
        <v>124.1757084916272</v>
      </c>
      <c r="R25" s="42">
        <f t="shared" si="20"/>
        <v>120.37878325584327</v>
      </c>
      <c r="T25" s="147"/>
      <c r="U25" s="54">
        <f t="shared" si="119"/>
        <v>300</v>
      </c>
      <c r="V25" s="42">
        <f t="shared" si="112"/>
        <v>136.73716131350494</v>
      </c>
      <c r="W25" s="42">
        <f t="shared" si="21"/>
        <v>132.90507001891055</v>
      </c>
      <c r="X25" s="42">
        <f t="shared" si="22"/>
        <v>129.08370674676249</v>
      </c>
      <c r="Y25" s="42">
        <f t="shared" si="23"/>
        <v>125.27304146373001</v>
      </c>
      <c r="Z25" s="42">
        <f t="shared" si="24"/>
        <v>121.4730442205617</v>
      </c>
      <c r="AA25" s="42">
        <f t="shared" si="25"/>
        <v>117.68368515184864</v>
      </c>
      <c r="AB25" s="42">
        <f t="shared" si="26"/>
        <v>113.90493447579172</v>
      </c>
      <c r="AC25" s="42">
        <f t="shared" si="27"/>
        <v>110.136762493966</v>
      </c>
      <c r="AD25" s="42">
        <f t="shared" si="28"/>
        <v>106.37913959108879</v>
      </c>
      <c r="AE25" s="42">
        <f t="shared" si="29"/>
        <v>102.63203623478491</v>
      </c>
      <c r="AF25" s="42">
        <f t="shared" si="30"/>
        <v>98.895422975356539</v>
      </c>
      <c r="AG25" s="42">
        <f t="shared" si="31"/>
        <v>95.169270445550382</v>
      </c>
      <c r="AH25" s="42">
        <f t="shared" si="32"/>
        <v>91.45354936032804</v>
      </c>
      <c r="AI25" s="42">
        <f t="shared" si="33"/>
        <v>87.748230516634322</v>
      </c>
      <c r="AJ25" s="42">
        <f t="shared" si="34"/>
        <v>84.053284793169496</v>
      </c>
      <c r="AK25" s="42">
        <f t="shared" si="35"/>
        <v>80.36868315015937</v>
      </c>
      <c r="AM25" s="147"/>
      <c r="AN25" s="54">
        <f t="shared" si="120"/>
        <v>300</v>
      </c>
      <c r="AO25" s="42">
        <f t="shared" si="113"/>
        <v>98.783500786559969</v>
      </c>
      <c r="AP25" s="42">
        <f t="shared" si="36"/>
        <v>95.057661585341748</v>
      </c>
      <c r="AQ25" s="42">
        <f t="shared" si="37"/>
        <v>91.342252951536878</v>
      </c>
      <c r="AR25" s="42">
        <f t="shared" si="38"/>
        <v>87.637245684546329</v>
      </c>
      <c r="AS25" s="42">
        <f t="shared" si="39"/>
        <v>83.942610665519155</v>
      </c>
      <c r="AT25" s="42">
        <f t="shared" si="40"/>
        <v>80.258318857122404</v>
      </c>
      <c r="AU25" s="42">
        <f t="shared" si="41"/>
        <v>76.584341303314687</v>
      </c>
      <c r="AV25" s="42">
        <f t="shared" si="42"/>
        <v>72.920649129116342</v>
      </c>
      <c r="AW25" s="42">
        <f t="shared" si="43"/>
        <v>69.267213540385953</v>
      </c>
      <c r="AX25" s="42">
        <f t="shared" si="44"/>
        <v>65.624005823589954</v>
      </c>
      <c r="AY25" s="42">
        <f t="shared" si="45"/>
        <v>61.990997345580077</v>
      </c>
      <c r="AZ25" s="42">
        <f t="shared" si="46"/>
        <v>58.368159553366418</v>
      </c>
      <c r="BA25" s="42">
        <f t="shared" si="47"/>
        <v>54.755463973894251</v>
      </c>
      <c r="BB25" s="42">
        <f t="shared" si="48"/>
        <v>51.152882213819851</v>
      </c>
      <c r="BC25" s="42">
        <f t="shared" si="49"/>
        <v>47.560385959286982</v>
      </c>
      <c r="BD25" s="42">
        <f t="shared" si="50"/>
        <v>43.977946975704818</v>
      </c>
      <c r="BF25" s="147"/>
      <c r="BG25" s="54">
        <f t="shared" si="121"/>
        <v>300</v>
      </c>
      <c r="BH25" s="42">
        <f t="shared" si="114"/>
        <v>67.83587608432012</v>
      </c>
      <c r="BI25" s="42">
        <f t="shared" si="51"/>
        <v>64.196675427684497</v>
      </c>
      <c r="BJ25" s="42">
        <f t="shared" si="52"/>
        <v>60.567662791983082</v>
      </c>
      <c r="BK25" s="42">
        <f t="shared" si="53"/>
        <v>56.94880965563145</v>
      </c>
      <c r="BL25" s="42">
        <f t="shared" si="54"/>
        <v>53.340087576890639</v>
      </c>
      <c r="BM25" s="42">
        <f t="shared" si="55"/>
        <v>49.741468193646504</v>
      </c>
      <c r="BN25" s="42">
        <f t="shared" si="56"/>
        <v>46.152923223184423</v>
      </c>
      <c r="BO25" s="42">
        <f t="shared" si="57"/>
        <v>42.574424461967666</v>
      </c>
      <c r="BP25" s="42">
        <f t="shared" si="58"/>
        <v>39.00594378541647</v>
      </c>
      <c r="BQ25" s="42">
        <f t="shared" si="59"/>
        <v>35.447453147686204</v>
      </c>
      <c r="BR25" s="42">
        <f t="shared" si="60"/>
        <v>31.898924581446845</v>
      </c>
      <c r="BS25" s="42">
        <f t="shared" si="61"/>
        <v>28.360330197664112</v>
      </c>
      <c r="BT25" s="42">
        <f t="shared" si="62"/>
        <v>24.83164218537938</v>
      </c>
      <c r="BU25" s="42">
        <f t="shared" si="63"/>
        <v>21.312832811491184</v>
      </c>
      <c r="BV25" s="42">
        <f t="shared" si="64"/>
        <v>17.803874420537912</v>
      </c>
      <c r="BW25" s="42">
        <f t="shared" si="65"/>
        <v>14.30473943447992</v>
      </c>
      <c r="BY25" s="147"/>
      <c r="BZ25" s="54">
        <f t="shared" si="122"/>
        <v>300</v>
      </c>
      <c r="CA25" s="42">
        <f t="shared" si="115"/>
        <v>40.756641855185592</v>
      </c>
      <c r="CB25" s="42">
        <f t="shared" si="66"/>
        <v>37.193250100350731</v>
      </c>
      <c r="CC25" s="42">
        <f t="shared" si="67"/>
        <v>33.639834137790295</v>
      </c>
      <c r="CD25" s="42">
        <f t="shared" si="68"/>
        <v>30.096366040058218</v>
      </c>
      <c r="CE25" s="42">
        <f t="shared" si="69"/>
        <v>26.562817957891927</v>
      </c>
      <c r="CF25" s="42">
        <f t="shared" si="70"/>
        <v>23.03916211999266</v>
      </c>
      <c r="CG25" s="42">
        <f t="shared" si="71"/>
        <v>19.525370832809191</v>
      </c>
      <c r="CH25" s="42">
        <f t="shared" si="72"/>
        <v>16.021416480318297</v>
      </c>
      <c r="CI25" s="42">
        <f t="shared" si="73"/>
        <v>12.527271523808695</v>
      </c>
      <c r="CJ25" s="42">
        <f t="shared" si="74"/>
        <v>9.04290850166411</v>
      </c>
      <c r="CK25" s="42">
        <f t="shared" si="75"/>
        <v>5.5683000291479807</v>
      </c>
      <c r="CL25" s="42">
        <f t="shared" si="76"/>
        <v>2.1034187981877506</v>
      </c>
      <c r="CM25" s="42">
        <f t="shared" si="77"/>
        <v>-1.3517624228404435</v>
      </c>
      <c r="CN25" s="42">
        <f t="shared" si="78"/>
        <v>-4.7972707893232984</v>
      </c>
      <c r="CO25" s="42">
        <f t="shared" si="79"/>
        <v>-8.2331333806264517</v>
      </c>
      <c r="CP25" s="42">
        <f t="shared" si="80"/>
        <v>-11.659377200306603</v>
      </c>
      <c r="CR25" s="147"/>
      <c r="CS25" s="54">
        <f t="shared" si="123"/>
        <v>300</v>
      </c>
      <c r="CT25" s="42">
        <f t="shared" si="116"/>
        <v>16.863150316805388</v>
      </c>
      <c r="CU25" s="42">
        <f t="shared" si="81"/>
        <v>13.36664890821859</v>
      </c>
      <c r="CV25" s="42">
        <f t="shared" si="82"/>
        <v>9.8799360309352835</v>
      </c>
      <c r="CW25" s="42">
        <f t="shared" si="83"/>
        <v>6.4029842817504727</v>
      </c>
      <c r="CX25" s="42">
        <f t="shared" si="84"/>
        <v>2.9357663341752991</v>
      </c>
      <c r="CY25" s="42">
        <f t="shared" si="85"/>
        <v>-0.52174506177885926</v>
      </c>
      <c r="CZ25" s="42">
        <f t="shared" si="86"/>
        <v>-3.969577079812717</v>
      </c>
      <c r="DA25" s="42">
        <f t="shared" si="87"/>
        <v>-7.4077568175543886</v>
      </c>
      <c r="DB25" s="42">
        <f t="shared" si="88"/>
        <v>-10.836311296771116</v>
      </c>
      <c r="DC25" s="42">
        <f t="shared" si="89"/>
        <v>-14.255267463582193</v>
      </c>
      <c r="DD25" s="42">
        <f t="shared" si="90"/>
        <v>-17.664652188671081</v>
      </c>
      <c r="DE25" s="42">
        <f t="shared" si="91"/>
        <v>-21.064492267495361</v>
      </c>
      <c r="DF25" s="42">
        <f t="shared" si="92"/>
        <v>-24.454814420499243</v>
      </c>
      <c r="DG25" s="42">
        <f t="shared" si="93"/>
        <v>-27.835645293321313</v>
      </c>
      <c r="DH25" s="42">
        <f t="shared" si="94"/>
        <v>-31.207011457006281</v>
      </c>
      <c r="DI25" s="42">
        <f t="shared" si="95"/>
        <v>-34.568939408211307</v>
      </c>
      <c r="DK25" s="147"/>
      <c r="DL25" s="54">
        <f t="shared" si="124"/>
        <v>300</v>
      </c>
      <c r="DM25" s="42">
        <f t="shared" si="117"/>
        <v>-23.378627264268339</v>
      </c>
      <c r="DN25" s="42">
        <f t="shared" si="96"/>
        <v>-26.762470946306401</v>
      </c>
      <c r="DO25" s="42">
        <f t="shared" si="97"/>
        <v>-30.136841484782586</v>
      </c>
      <c r="DP25" s="42">
        <f t="shared" si="98"/>
        <v>-33.501765399967034</v>
      </c>
      <c r="DQ25" s="42">
        <f t="shared" si="99"/>
        <v>-36.857269137885822</v>
      </c>
      <c r="DR25" s="42">
        <f t="shared" si="100"/>
        <v>-40.203379070529095</v>
      </c>
      <c r="DS25" s="42">
        <f t="shared" si="101"/>
        <v>-43.540121496057843</v>
      </c>
      <c r="DT25" s="42">
        <f t="shared" si="102"/>
        <v>-46.867522639010851</v>
      </c>
      <c r="DU25" s="42">
        <f t="shared" si="103"/>
        <v>-50.185608650510432</v>
      </c>
      <c r="DV25" s="42">
        <f t="shared" si="104"/>
        <v>-53.494405608468604</v>
      </c>
      <c r="DW25" s="42">
        <f t="shared" si="105"/>
        <v>-56.79393951779165</v>
      </c>
      <c r="DX25" s="42">
        <f t="shared" si="106"/>
        <v>-60.08423631058487</v>
      </c>
      <c r="DY25" s="42">
        <f t="shared" si="107"/>
        <v>-63.365321846355386</v>
      </c>
      <c r="DZ25" s="42">
        <f t="shared" si="108"/>
        <v>-66.637221912216447</v>
      </c>
      <c r="EA25" s="42">
        <f t="shared" si="109"/>
        <v>-69.899962223089673</v>
      </c>
      <c r="EB25" s="42">
        <f t="shared" si="110"/>
        <v>-73.15356842190738</v>
      </c>
    </row>
    <row r="26" spans="1:132">
      <c r="A26" s="147"/>
      <c r="B26" s="54">
        <f t="shared" si="118"/>
        <v>320</v>
      </c>
      <c r="C26" s="42">
        <f t="shared" si="111"/>
        <v>168.48318441151207</v>
      </c>
      <c r="D26" s="42">
        <f t="shared" si="20"/>
        <v>164.56221943876093</v>
      </c>
      <c r="E26" s="42">
        <f t="shared" si="20"/>
        <v>160.6522312922404</v>
      </c>
      <c r="F26" s="42">
        <f t="shared" si="20"/>
        <v>156.75318924208764</v>
      </c>
      <c r="G26" s="42">
        <f t="shared" si="20"/>
        <v>152.86506264446922</v>
      </c>
      <c r="H26" s="42">
        <f t="shared" si="20"/>
        <v>148.9878209413402</v>
      </c>
      <c r="I26" s="42">
        <f t="shared" si="20"/>
        <v>145.12143366020254</v>
      </c>
      <c r="J26" s="42">
        <f t="shared" si="20"/>
        <v>141.26587041386733</v>
      </c>
      <c r="K26" s="42">
        <f t="shared" si="20"/>
        <v>137.42110090021492</v>
      </c>
      <c r="L26" s="42">
        <f t="shared" si="20"/>
        <v>133.58709490195764</v>
      </c>
      <c r="M26" s="42">
        <f t="shared" si="20"/>
        <v>129.76382228640111</v>
      </c>
      <c r="N26" s="42">
        <f t="shared" si="20"/>
        <v>125.95125300520836</v>
      </c>
      <c r="O26" s="42">
        <f t="shared" si="20"/>
        <v>122.14935709416321</v>
      </c>
      <c r="P26" s="42">
        <f t="shared" si="20"/>
        <v>118.35810467293571</v>
      </c>
      <c r="Q26" s="42">
        <f t="shared" si="20"/>
        <v>114.57746594484557</v>
      </c>
      <c r="R26" s="42">
        <f t="shared" si="20"/>
        <v>110.80741119662902</v>
      </c>
      <c r="T26" s="147"/>
      <c r="U26" s="54">
        <f t="shared" si="119"/>
        <v>320</v>
      </c>
      <c r="V26" s="42">
        <f t="shared" si="112"/>
        <v>127.05002253071159</v>
      </c>
      <c r="W26" s="42">
        <f t="shared" si="21"/>
        <v>123.24505059061947</v>
      </c>
      <c r="X26" s="42">
        <f t="shared" si="22"/>
        <v>119.45073075175455</v>
      </c>
      <c r="Y26" s="42">
        <f t="shared" si="23"/>
        <v>115.66703319332923</v>
      </c>
      <c r="Z26" s="42">
        <f t="shared" si="24"/>
        <v>111.89392817803916</v>
      </c>
      <c r="AA26" s="42">
        <f t="shared" si="25"/>
        <v>108.13138605183143</v>
      </c>
      <c r="AB26" s="42">
        <f t="shared" si="26"/>
        <v>104.37937724366915</v>
      </c>
      <c r="AC26" s="42">
        <f t="shared" si="27"/>
        <v>100.63787226530084</v>
      </c>
      <c r="AD26" s="42">
        <f t="shared" si="28"/>
        <v>96.90684171102798</v>
      </c>
      <c r="AE26" s="42">
        <f t="shared" si="29"/>
        <v>93.186256257473545</v>
      </c>
      <c r="AF26" s="42">
        <f t="shared" si="30"/>
        <v>89.47608666335249</v>
      </c>
      <c r="AG26" s="42">
        <f t="shared" si="31"/>
        <v>85.776303769240982</v>
      </c>
      <c r="AH26" s="42">
        <f t="shared" si="32"/>
        <v>82.086878497347456</v>
      </c>
      <c r="AI26" s="42">
        <f t="shared" si="33"/>
        <v>78.407781851284938</v>
      </c>
      <c r="AJ26" s="42">
        <f t="shared" si="34"/>
        <v>74.738984915841954</v>
      </c>
      <c r="AK26" s="42">
        <f t="shared" si="35"/>
        <v>71.080458856755783</v>
      </c>
      <c r="AM26" s="147"/>
      <c r="AN26" s="54">
        <f t="shared" si="120"/>
        <v>320</v>
      </c>
      <c r="AO26" s="42">
        <f t="shared" si="113"/>
        <v>89.364956537500348</v>
      </c>
      <c r="AP26" s="42">
        <f t="shared" si="36"/>
        <v>85.665484754579396</v>
      </c>
      <c r="AQ26" s="42">
        <f t="shared" si="37"/>
        <v>81.976369722913915</v>
      </c>
      <c r="AR26" s="42">
        <f t="shared" si="38"/>
        <v>78.297582448555161</v>
      </c>
      <c r="AS26" s="42">
        <f t="shared" si="39"/>
        <v>74.629094018722981</v>
      </c>
      <c r="AT26" s="42">
        <f t="shared" si="40"/>
        <v>70.970875601579721</v>
      </c>
      <c r="AU26" s="42">
        <f t="shared" si="41"/>
        <v>67.322898446002455</v>
      </c>
      <c r="AV26" s="42">
        <f t="shared" si="42"/>
        <v>63.685133881358247</v>
      </c>
      <c r="AW26" s="42">
        <f t="shared" si="43"/>
        <v>60.05755331727773</v>
      </c>
      <c r="AX26" s="42">
        <f t="shared" si="44"/>
        <v>56.440128243431047</v>
      </c>
      <c r="AY26" s="42">
        <f t="shared" si="45"/>
        <v>52.83283022930398</v>
      </c>
      <c r="AZ26" s="42">
        <f t="shared" si="46"/>
        <v>49.235630923973666</v>
      </c>
      <c r="BA26" s="42">
        <f t="shared" si="47"/>
        <v>45.648502055886361</v>
      </c>
      <c r="BB26" s="42">
        <f t="shared" si="48"/>
        <v>42.071415432635533</v>
      </c>
      <c r="BC26" s="42">
        <f t="shared" si="49"/>
        <v>38.504342940739214</v>
      </c>
      <c r="BD26" s="42">
        <f t="shared" si="50"/>
        <v>34.947256545420473</v>
      </c>
      <c r="BF26" s="147"/>
      <c r="BG26" s="54">
        <f t="shared" si="121"/>
        <v>320</v>
      </c>
      <c r="BH26" s="42">
        <f t="shared" si="114"/>
        <v>58.636345303570934</v>
      </c>
      <c r="BI26" s="42">
        <f t="shared" si="51"/>
        <v>55.022898932291774</v>
      </c>
      <c r="BJ26" s="42">
        <f t="shared" si="52"/>
        <v>51.419568482268303</v>
      </c>
      <c r="BK26" s="42">
        <f t="shared" si="53"/>
        <v>47.8263256337599</v>
      </c>
      <c r="BL26" s="42">
        <f t="shared" si="54"/>
        <v>44.24314214630828</v>
      </c>
      <c r="BM26" s="42">
        <f t="shared" si="55"/>
        <v>40.66998985851442</v>
      </c>
      <c r="BN26" s="42">
        <f t="shared" si="56"/>
        <v>37.106840687818085</v>
      </c>
      <c r="BO26" s="42">
        <f t="shared" si="57"/>
        <v>33.553666630276744</v>
      </c>
      <c r="BP26" s="42">
        <f t="shared" si="58"/>
        <v>30.010439760345292</v>
      </c>
      <c r="BQ26" s="42">
        <f t="shared" si="59"/>
        <v>26.47713223065676</v>
      </c>
      <c r="BR26" s="42">
        <f t="shared" si="60"/>
        <v>22.953716271804005</v>
      </c>
      <c r="BS26" s="42">
        <f t="shared" si="61"/>
        <v>19.440164192120246</v>
      </c>
      <c r="BT26" s="42">
        <f t="shared" si="62"/>
        <v>15.936448377462346</v>
      </c>
      <c r="BU26" s="42">
        <f t="shared" si="63"/>
        <v>12.44254129099431</v>
      </c>
      <c r="BV26" s="42">
        <f t="shared" si="64"/>
        <v>8.9584154729687988</v>
      </c>
      <c r="BW26" s="42">
        <f t="shared" si="65"/>
        <v>5.4840435405136079</v>
      </c>
      <c r="BY26" s="147"/>
      <c r="BZ26" s="54">
        <f t="shared" si="122"/>
        <v>320</v>
      </c>
      <c r="CA26" s="42">
        <f t="shared" si="115"/>
        <v>31.748748302326153</v>
      </c>
      <c r="CB26" s="42">
        <f t="shared" si="66"/>
        <v>28.210574340284122</v>
      </c>
      <c r="CC26" s="42">
        <f t="shared" si="67"/>
        <v>24.682305572760729</v>
      </c>
      <c r="CD26" s="42">
        <f t="shared" si="68"/>
        <v>21.163914269948812</v>
      </c>
      <c r="CE26" s="42">
        <f t="shared" si="69"/>
        <v>17.655372779672916</v>
      </c>
      <c r="CF26" s="42">
        <f t="shared" si="70"/>
        <v>14.156653527169798</v>
      </c>
      <c r="CG26" s="42">
        <f t="shared" si="71"/>
        <v>10.66772901487232</v>
      </c>
      <c r="CH26" s="42">
        <f t="shared" si="72"/>
        <v>7.1885718221933459</v>
      </c>
      <c r="CI26" s="42">
        <f t="shared" si="73"/>
        <v>3.7191546053104383</v>
      </c>
      <c r="CJ26" s="42">
        <f t="shared" si="74"/>
        <v>0.25945009695093679</v>
      </c>
      <c r="CK26" s="42">
        <f t="shared" si="75"/>
        <v>-3.1905688938227463</v>
      </c>
      <c r="CL26" s="42">
        <f t="shared" si="76"/>
        <v>-6.6309294818266489</v>
      </c>
      <c r="CM26" s="42">
        <f t="shared" si="77"/>
        <v>-10.061658705968375</v>
      </c>
      <c r="CN26" s="42">
        <f t="shared" si="78"/>
        <v>-13.482783529458828</v>
      </c>
      <c r="CO26" s="42">
        <f t="shared" si="79"/>
        <v>-16.894330840025923</v>
      </c>
      <c r="CP26" s="42">
        <f t="shared" si="80"/>
        <v>-20.296327450123723</v>
      </c>
      <c r="CR26" s="147"/>
      <c r="CS26" s="54">
        <f t="shared" si="123"/>
        <v>320</v>
      </c>
      <c r="CT26" s="42">
        <f t="shared" si="116"/>
        <v>8.0243487864263496</v>
      </c>
      <c r="CU26" s="42">
        <f t="shared" si="81"/>
        <v>4.5525917938588112</v>
      </c>
      <c r="CV26" s="42">
        <f t="shared" si="82"/>
        <v>1.0905540600672736</v>
      </c>
      <c r="CW26" s="42">
        <f t="shared" si="83"/>
        <v>-2.3617916242235495</v>
      </c>
      <c r="CX26" s="42">
        <f t="shared" si="84"/>
        <v>-5.8044723921156542</v>
      </c>
      <c r="CY26" s="42">
        <f t="shared" si="85"/>
        <v>-9.2375153007516637</v>
      </c>
      <c r="CZ26" s="42">
        <f t="shared" si="86"/>
        <v>-12.660947331526952</v>
      </c>
      <c r="DA26" s="42">
        <f t="shared" si="87"/>
        <v>-16.074795390301972</v>
      </c>
      <c r="DB26" s="42">
        <f t="shared" si="88"/>
        <v>-19.479086307613382</v>
      </c>
      <c r="DC26" s="42">
        <f t="shared" si="89"/>
        <v>-22.873846838885573</v>
      </c>
      <c r="DD26" s="42">
        <f t="shared" si="90"/>
        <v>-26.259103664640215</v>
      </c>
      <c r="DE26" s="42">
        <f t="shared" si="91"/>
        <v>-29.634883390706381</v>
      </c>
      <c r="DF26" s="42">
        <f t="shared" si="92"/>
        <v>-33.001212548429699</v>
      </c>
      <c r="DG26" s="42">
        <f t="shared" si="93"/>
        <v>-36.358117594880682</v>
      </c>
      <c r="DH26" s="42">
        <f t="shared" si="94"/>
        <v>-39.705624913062699</v>
      </c>
      <c r="DI26" s="42">
        <f t="shared" si="95"/>
        <v>-43.04376081211889</v>
      </c>
      <c r="DK26" s="147"/>
      <c r="DL26" s="54">
        <f t="shared" si="124"/>
        <v>320</v>
      </c>
      <c r="DM26" s="42">
        <f t="shared" si="117"/>
        <v>-31.932641468841307</v>
      </c>
      <c r="DN26" s="42">
        <f t="shared" si="96"/>
        <v>-35.292538003136997</v>
      </c>
      <c r="DO26" s="42">
        <f t="shared" si="97"/>
        <v>-38.643028434428736</v>
      </c>
      <c r="DP26" s="42">
        <f t="shared" si="98"/>
        <v>-41.98413909530511</v>
      </c>
      <c r="DQ26" s="42">
        <f t="shared" si="99"/>
        <v>-45.315896244636363</v>
      </c>
      <c r="DR26" s="42">
        <f t="shared" si="100"/>
        <v>-48.63832606778017</v>
      </c>
      <c r="DS26" s="42">
        <f t="shared" si="101"/>
        <v>-51.951454676788181</v>
      </c>
      <c r="DT26" s="42">
        <f t="shared" si="102"/>
        <v>-55.255308110610216</v>
      </c>
      <c r="DU26" s="42">
        <f t="shared" si="103"/>
        <v>-58.549912335299993</v>
      </c>
      <c r="DV26" s="42">
        <f t="shared" si="104"/>
        <v>-61.8352932442181</v>
      </c>
      <c r="DW26" s="42">
        <f t="shared" si="105"/>
        <v>-65.111476658236981</v>
      </c>
      <c r="DX26" s="42">
        <f t="shared" si="106"/>
        <v>-68.378488325942484</v>
      </c>
      <c r="DY26" s="42">
        <f t="shared" si="107"/>
        <v>-71.636353923836467</v>
      </c>
      <c r="DZ26" s="42">
        <f t="shared" si="108"/>
        <v>-74.885099056539346</v>
      </c>
      <c r="EA26" s="42">
        <f t="shared" si="109"/>
        <v>-78.124749256990285</v>
      </c>
      <c r="EB26" s="42">
        <f t="shared" si="110"/>
        <v>-81.355329986649195</v>
      </c>
    </row>
    <row r="27" spans="1:132">
      <c r="A27" s="148"/>
      <c r="B27" s="54">
        <f t="shared" si="118"/>
        <v>340</v>
      </c>
      <c r="C27" s="42">
        <f t="shared" si="111"/>
        <v>158.5713819690468</v>
      </c>
      <c r="D27" s="42">
        <f t="shared" si="20"/>
        <v>154.67816530157177</v>
      </c>
      <c r="E27" s="42">
        <f t="shared" si="20"/>
        <v>150.79584777834657</v>
      </c>
      <c r="F27" s="42">
        <f t="shared" si="20"/>
        <v>146.92439888698081</v>
      </c>
      <c r="G27" s="42">
        <f t="shared" si="20"/>
        <v>143.06378820050497</v>
      </c>
      <c r="H27" s="42">
        <f t="shared" si="20"/>
        <v>139.21398537712975</v>
      </c>
      <c r="I27" s="42">
        <f t="shared" si="20"/>
        <v>135.37496016000912</v>
      </c>
      <c r="J27" s="42">
        <f t="shared" si="20"/>
        <v>131.54668237700054</v>
      </c>
      <c r="K27" s="42">
        <f t="shared" si="20"/>
        <v>127.72912194043067</v>
      </c>
      <c r="L27" s="42">
        <f t="shared" si="20"/>
        <v>123.92224884685594</v>
      </c>
      <c r="M27" s="42">
        <f t="shared" si="20"/>
        <v>120.12603317682876</v>
      </c>
      <c r="N27" s="42">
        <f t="shared" si="20"/>
        <v>116.34044509466102</v>
      </c>
      <c r="O27" s="42">
        <f t="shared" si="20"/>
        <v>112.56545484819127</v>
      </c>
      <c r="P27" s="42">
        <f t="shared" si="20"/>
        <v>108.80103276854885</v>
      </c>
      <c r="Q27" s="42">
        <f t="shared" si="20"/>
        <v>105.04714926992234</v>
      </c>
      <c r="R27" s="42">
        <f t="shared" si="20"/>
        <v>101.30377484932627</v>
      </c>
      <c r="T27" s="148"/>
      <c r="U27" s="54">
        <f t="shared" si="119"/>
        <v>340</v>
      </c>
      <c r="V27" s="42">
        <f t="shared" si="112"/>
        <v>117.43143873018987</v>
      </c>
      <c r="W27" s="42">
        <f t="shared" si="21"/>
        <v>113.65339422344522</v>
      </c>
      <c r="X27" s="42">
        <f t="shared" si="22"/>
        <v>109.88592643399538</v>
      </c>
      <c r="Y27" s="42">
        <f t="shared" si="23"/>
        <v>106.12900575209238</v>
      </c>
      <c r="Z27" s="42">
        <f t="shared" si="24"/>
        <v>102.3826026508797</v>
      </c>
      <c r="AA27" s="42">
        <f t="shared" si="25"/>
        <v>98.646687686163446</v>
      </c>
      <c r="AB27" s="42">
        <f t="shared" si="26"/>
        <v>94.921231496178123</v>
      </c>
      <c r="AC27" s="42">
        <f t="shared" si="27"/>
        <v>91.206204801358169</v>
      </c>
      <c r="AD27" s="42">
        <f t="shared" si="28"/>
        <v>87.501578404106183</v>
      </c>
      <c r="AE27" s="42">
        <f t="shared" si="29"/>
        <v>83.80732318856424</v>
      </c>
      <c r="AF27" s="42">
        <f t="shared" si="30"/>
        <v>80.123410120384861</v>
      </c>
      <c r="AG27" s="42">
        <f t="shared" si="31"/>
        <v>76.449810246502793</v>
      </c>
      <c r="AH27" s="42">
        <f t="shared" si="32"/>
        <v>72.786494694907518</v>
      </c>
      <c r="AI27" s="42">
        <f t="shared" si="33"/>
        <v>69.133434674416648</v>
      </c>
      <c r="AJ27" s="42">
        <f t="shared" si="34"/>
        <v>65.490601474448823</v>
      </c>
      <c r="AK27" s="42">
        <f t="shared" si="35"/>
        <v>61.857966464799105</v>
      </c>
      <c r="AM27" s="148"/>
      <c r="AN27" s="54">
        <f t="shared" si="120"/>
        <v>340</v>
      </c>
      <c r="AO27" s="42">
        <f t="shared" si="113"/>
        <v>80.013066452121308</v>
      </c>
      <c r="AP27" s="42">
        <f t="shared" si="36"/>
        <v>76.339775487724708</v>
      </c>
      <c r="AQ27" s="42">
        <f t="shared" si="37"/>
        <v>72.676767980816166</v>
      </c>
      <c r="AR27" s="42">
        <f t="shared" si="38"/>
        <v>69.024015142634212</v>
      </c>
      <c r="AS27" s="42">
        <f t="shared" si="39"/>
        <v>65.381488265011882</v>
      </c>
      <c r="AT27" s="42">
        <f t="shared" si="40"/>
        <v>61.749158720151421</v>
      </c>
      <c r="AU27" s="42">
        <f t="shared" si="41"/>
        <v>58.126997960399265</v>
      </c>
      <c r="AV27" s="42">
        <f t="shared" si="42"/>
        <v>54.514977518021553</v>
      </c>
      <c r="AW27" s="42">
        <f t="shared" si="43"/>
        <v>50.913069004980862</v>
      </c>
      <c r="AX27" s="42">
        <f t="shared" si="44"/>
        <v>47.321244112711952</v>
      </c>
      <c r="AY27" s="42">
        <f t="shared" si="45"/>
        <v>43.739474611900675</v>
      </c>
      <c r="AZ27" s="42">
        <f t="shared" si="46"/>
        <v>40.167732352260906</v>
      </c>
      <c r="BA27" s="42">
        <f t="shared" si="47"/>
        <v>36.605989262314679</v>
      </c>
      <c r="BB27" s="42">
        <f t="shared" si="48"/>
        <v>33.05421734916947</v>
      </c>
      <c r="BC27" s="42">
        <f t="shared" si="49"/>
        <v>29.51238869830075</v>
      </c>
      <c r="BD27" s="42">
        <f t="shared" si="50"/>
        <v>25.980475473330863</v>
      </c>
      <c r="BF27" s="148"/>
      <c r="BG27" s="54">
        <f t="shared" si="121"/>
        <v>340</v>
      </c>
      <c r="BH27" s="42">
        <f t="shared" si="114"/>
        <v>49.501918748509553</v>
      </c>
      <c r="BI27" s="42">
        <f t="shared" si="51"/>
        <v>45.914044401899389</v>
      </c>
      <c r="BJ27" s="42">
        <f t="shared" si="52"/>
        <v>42.336214387108406</v>
      </c>
      <c r="BK27" s="42">
        <f t="shared" si="53"/>
        <v>38.768400584813001</v>
      </c>
      <c r="BL27" s="42">
        <f t="shared" si="54"/>
        <v>35.210574954409594</v>
      </c>
      <c r="BM27" s="42">
        <f t="shared" si="55"/>
        <v>31.662709533794679</v>
      </c>
      <c r="BN27" s="42">
        <f t="shared" si="56"/>
        <v>28.124776439145979</v>
      </c>
      <c r="BO27" s="42">
        <f t="shared" si="57"/>
        <v>24.596747864701737</v>
      </c>
      <c r="BP27" s="42">
        <f t="shared" si="58"/>
        <v>21.078596082543825</v>
      </c>
      <c r="BQ27" s="42">
        <f t="shared" si="59"/>
        <v>17.570293442378652</v>
      </c>
      <c r="BR27" s="42">
        <f t="shared" si="60"/>
        <v>14.071812371320066</v>
      </c>
      <c r="BS27" s="42">
        <f t="shared" si="61"/>
        <v>10.583125373673042</v>
      </c>
      <c r="BT27" s="42">
        <f t="shared" si="62"/>
        <v>7.1042050307169919</v>
      </c>
      <c r="BU27" s="42">
        <f t="shared" si="63"/>
        <v>3.6350240004914416</v>
      </c>
      <c r="BV27" s="42">
        <f t="shared" si="64"/>
        <v>0.17555501757933156</v>
      </c>
      <c r="BW27" s="42">
        <f t="shared" si="65"/>
        <v>-3.2742291071055063</v>
      </c>
      <c r="BY27" s="148"/>
      <c r="BZ27" s="54">
        <f t="shared" si="122"/>
        <v>340</v>
      </c>
      <c r="CA27" s="42">
        <f t="shared" si="115"/>
        <v>22.804602776275186</v>
      </c>
      <c r="CB27" s="42">
        <f t="shared" si="66"/>
        <v>19.291468143046774</v>
      </c>
      <c r="CC27" s="42">
        <f t="shared" si="67"/>
        <v>15.788168606194056</v>
      </c>
      <c r="CD27" s="42">
        <f t="shared" si="68"/>
        <v>12.294676632151868</v>
      </c>
      <c r="CE27" s="42">
        <f t="shared" si="69"/>
        <v>8.8109647644365356</v>
      </c>
      <c r="CF27" s="42">
        <f t="shared" si="70"/>
        <v>5.3370056234283778</v>
      </c>
      <c r="CG27" s="42">
        <f t="shared" si="71"/>
        <v>1.8727719061581793</v>
      </c>
      <c r="CH27" s="42">
        <f t="shared" si="72"/>
        <v>-1.5817636139077091</v>
      </c>
      <c r="CI27" s="42">
        <f t="shared" si="73"/>
        <v>-5.0266280870826874</v>
      </c>
      <c r="CJ27" s="42">
        <f t="shared" si="74"/>
        <v>-8.4618485876712342</v>
      </c>
      <c r="CK27" s="42">
        <f t="shared" si="75"/>
        <v>-11.887452114183217</v>
      </c>
      <c r="CL27" s="42">
        <f t="shared" si="76"/>
        <v>-15.303465589545425</v>
      </c>
      <c r="CM27" s="42">
        <f t="shared" si="77"/>
        <v>-18.709915861313696</v>
      </c>
      <c r="CN27" s="42">
        <f t="shared" si="78"/>
        <v>-22.106829701883445</v>
      </c>
      <c r="CO27" s="42">
        <f t="shared" si="79"/>
        <v>-25.494233808699398</v>
      </c>
      <c r="CP27" s="42">
        <f t="shared" si="80"/>
        <v>-28.872154804467336</v>
      </c>
      <c r="CR27" s="148"/>
      <c r="CS27" s="54">
        <f t="shared" si="123"/>
        <v>340</v>
      </c>
      <c r="CT27" s="42">
        <f t="shared" si="116"/>
        <v>-0.75190136569684307</v>
      </c>
      <c r="CU27" s="42">
        <f t="shared" si="81"/>
        <v>-4.1990890561809877</v>
      </c>
      <c r="CV27" s="42">
        <f t="shared" si="82"/>
        <v>-7.636626270181659</v>
      </c>
      <c r="CW27" s="42">
        <f t="shared" si="83"/>
        <v>-11.064540024416482</v>
      </c>
      <c r="CX27" s="42">
        <f t="shared" si="84"/>
        <v>-14.482857259969258</v>
      </c>
      <c r="CY27" s="42">
        <f t="shared" si="85"/>
        <v>-17.891604842501494</v>
      </c>
      <c r="CZ27" s="42">
        <f t="shared" si="86"/>
        <v>-21.290809562463934</v>
      </c>
      <c r="DA27" s="42">
        <f t="shared" si="87"/>
        <v>-24.680498135306294</v>
      </c>
      <c r="DB27" s="42">
        <f t="shared" si="88"/>
        <v>-28.060697201688583</v>
      </c>
      <c r="DC27" s="42">
        <f t="shared" si="89"/>
        <v>-31.431433327689266</v>
      </c>
      <c r="DD27" s="42">
        <f t="shared" si="90"/>
        <v>-34.792733005014391</v>
      </c>
      <c r="DE27" s="42">
        <f t="shared" si="91"/>
        <v>-38.144622651206333</v>
      </c>
      <c r="DF27" s="42">
        <f t="shared" si="92"/>
        <v>-41.48712860985075</v>
      </c>
      <c r="DG27" s="42">
        <f t="shared" si="93"/>
        <v>-44.820277150783532</v>
      </c>
      <c r="DH27" s="42">
        <f t="shared" si="94"/>
        <v>-48.144094470298157</v>
      </c>
      <c r="DI27" s="42">
        <f t="shared" si="95"/>
        <v>-51.45860669135083</v>
      </c>
      <c r="DK27" s="148"/>
      <c r="DL27" s="54">
        <f t="shared" si="124"/>
        <v>340</v>
      </c>
      <c r="DM27" s="42">
        <f t="shared" si="117"/>
        <v>-40.426119708637238</v>
      </c>
      <c r="DN27" s="42">
        <f t="shared" si="96"/>
        <v>-43.762238566932794</v>
      </c>
      <c r="DO27" s="42">
        <f t="shared" si="97"/>
        <v>-47.089017888342752</v>
      </c>
      <c r="DP27" s="42">
        <f t="shared" si="98"/>
        <v>-50.406483819102007</v>
      </c>
      <c r="DQ27" s="42">
        <f t="shared" si="99"/>
        <v>-53.714662432249447</v>
      </c>
      <c r="DR27" s="42">
        <f t="shared" si="100"/>
        <v>-57.013579727831591</v>
      </c>
      <c r="DS27" s="42">
        <f t="shared" si="101"/>
        <v>-60.303261633107091</v>
      </c>
      <c r="DT27" s="42">
        <f t="shared" si="102"/>
        <v>-63.583734002750731</v>
      </c>
      <c r="DU27" s="42">
        <f t="shared" si="103"/>
        <v>-66.855022619056996</v>
      </c>
      <c r="DV27" s="42">
        <f t="shared" si="104"/>
        <v>-70.117153192141458</v>
      </c>
      <c r="DW27" s="42">
        <f t="shared" si="105"/>
        <v>-73.370151360144675</v>
      </c>
      <c r="DX27" s="42">
        <f t="shared" si="106"/>
        <v>-76.614042689431912</v>
      </c>
      <c r="DY27" s="42">
        <f t="shared" si="107"/>
        <v>-79.848852674795182</v>
      </c>
      <c r="DZ27" s="42">
        <f t="shared" si="108"/>
        <v>-83.074606739652708</v>
      </c>
      <c r="EA27" s="42">
        <f t="shared" si="109"/>
        <v>-86.291330236250502</v>
      </c>
      <c r="EB27" s="42">
        <f t="shared" si="110"/>
        <v>-89.49904844585933</v>
      </c>
    </row>
    <row r="28" spans="1:132">
      <c r="A28" s="138"/>
      <c r="B28" s="138"/>
      <c r="C28" s="161" t="s">
        <v>120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T28" s="138"/>
      <c r="U28" s="138"/>
      <c r="V28" s="161" t="s">
        <v>120</v>
      </c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M28" s="138"/>
      <c r="AN28" s="138"/>
      <c r="AO28" s="161" t="s">
        <v>120</v>
      </c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F28" s="138"/>
      <c r="BG28" s="138"/>
      <c r="BH28" s="161" t="s">
        <v>120</v>
      </c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Y28" s="138"/>
      <c r="BZ28" s="138"/>
      <c r="CA28" s="161" t="s">
        <v>120</v>
      </c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R28" s="138"/>
      <c r="CS28" s="138"/>
      <c r="CT28" s="161" t="s">
        <v>120</v>
      </c>
      <c r="CU28" s="161"/>
      <c r="CV28" s="161"/>
      <c r="CW28" s="161"/>
      <c r="CX28" s="161"/>
      <c r="CY28" s="161"/>
      <c r="CZ28" s="161"/>
      <c r="DA28" s="161"/>
      <c r="DB28" s="161"/>
      <c r="DC28" s="161"/>
      <c r="DD28" s="161"/>
      <c r="DE28" s="161"/>
      <c r="DF28" s="161"/>
      <c r="DG28" s="161"/>
      <c r="DH28" s="161"/>
      <c r="DI28" s="161"/>
      <c r="DK28" s="138"/>
      <c r="DL28" s="138"/>
      <c r="DM28" s="161" t="s">
        <v>120</v>
      </c>
      <c r="DN28" s="161"/>
      <c r="DO28" s="161"/>
      <c r="DP28" s="161"/>
      <c r="DQ28" s="161"/>
      <c r="DR28" s="161"/>
      <c r="DS28" s="161"/>
      <c r="DT28" s="161"/>
      <c r="DU28" s="161"/>
      <c r="DV28" s="161"/>
      <c r="DW28" s="161"/>
      <c r="DX28" s="161"/>
      <c r="DY28" s="161"/>
      <c r="DZ28" s="161"/>
      <c r="EA28" s="161"/>
      <c r="EB28" s="161"/>
    </row>
    <row r="30" spans="1:132">
      <c r="A30" s="138"/>
      <c r="B30" s="138"/>
      <c r="C30" s="214" t="s">
        <v>64</v>
      </c>
      <c r="D30" s="215"/>
      <c r="E30" s="216"/>
      <c r="F30" s="63">
        <v>2</v>
      </c>
      <c r="G30" s="68" t="s">
        <v>76</v>
      </c>
      <c r="H30" s="50"/>
      <c r="I30" s="214" t="s">
        <v>114</v>
      </c>
      <c r="J30" s="215"/>
      <c r="K30" s="215"/>
      <c r="L30" s="216"/>
      <c r="M30" s="217">
        <v>2.4</v>
      </c>
      <c r="N30" s="218"/>
      <c r="O30" s="218"/>
      <c r="P30" s="218"/>
      <c r="Q30" s="218"/>
      <c r="R30" s="218"/>
      <c r="T30" s="138"/>
      <c r="U30" s="138"/>
      <c r="V30" s="214" t="s">
        <v>64</v>
      </c>
      <c r="W30" s="215"/>
      <c r="X30" s="216"/>
      <c r="Y30" s="63">
        <v>2</v>
      </c>
      <c r="Z30" s="68" t="s">
        <v>76</v>
      </c>
      <c r="AA30" s="50"/>
      <c r="AB30" s="214" t="s">
        <v>114</v>
      </c>
      <c r="AC30" s="215"/>
      <c r="AD30" s="215"/>
      <c r="AE30" s="216"/>
      <c r="AF30" s="217">
        <v>2.6</v>
      </c>
      <c r="AG30" s="218"/>
      <c r="AH30" s="218"/>
      <c r="AI30" s="218"/>
      <c r="AJ30" s="218"/>
      <c r="AK30" s="218"/>
      <c r="AM30" s="138"/>
      <c r="AN30" s="138"/>
      <c r="AO30" s="214" t="s">
        <v>64</v>
      </c>
      <c r="AP30" s="215"/>
      <c r="AQ30" s="216"/>
      <c r="AR30" s="63">
        <v>2</v>
      </c>
      <c r="AS30" s="68" t="s">
        <v>76</v>
      </c>
      <c r="AT30" s="50"/>
      <c r="AU30" s="214" t="s">
        <v>114</v>
      </c>
      <c r="AV30" s="215"/>
      <c r="AW30" s="215"/>
      <c r="AX30" s="216"/>
      <c r="AY30" s="217">
        <v>2.8</v>
      </c>
      <c r="AZ30" s="218"/>
      <c r="BA30" s="218"/>
      <c r="BB30" s="218"/>
      <c r="BC30" s="218"/>
      <c r="BD30" s="218"/>
      <c r="BF30" s="138"/>
      <c r="BG30" s="138"/>
      <c r="BH30" s="214" t="s">
        <v>64</v>
      </c>
      <c r="BI30" s="215"/>
      <c r="BJ30" s="216"/>
      <c r="BK30" s="63">
        <v>2</v>
      </c>
      <c r="BL30" s="68" t="s">
        <v>76</v>
      </c>
      <c r="BM30" s="50"/>
      <c r="BN30" s="214" t="s">
        <v>114</v>
      </c>
      <c r="BO30" s="215"/>
      <c r="BP30" s="215"/>
      <c r="BQ30" s="216"/>
      <c r="BR30" s="222">
        <v>3</v>
      </c>
      <c r="BS30" s="223"/>
      <c r="BT30" s="223"/>
      <c r="BU30" s="223"/>
      <c r="BV30" s="223"/>
      <c r="BW30" s="223"/>
      <c r="BY30" s="138"/>
      <c r="BZ30" s="138"/>
      <c r="CA30" s="214" t="s">
        <v>64</v>
      </c>
      <c r="CB30" s="215"/>
      <c r="CC30" s="216"/>
      <c r="CD30" s="63">
        <v>2</v>
      </c>
      <c r="CE30" s="68" t="s">
        <v>76</v>
      </c>
      <c r="CF30" s="50"/>
      <c r="CG30" s="214" t="s">
        <v>114</v>
      </c>
      <c r="CH30" s="215"/>
      <c r="CI30" s="215"/>
      <c r="CJ30" s="216"/>
      <c r="CK30" s="217">
        <v>3.2</v>
      </c>
      <c r="CL30" s="218"/>
      <c r="CM30" s="218"/>
      <c r="CN30" s="218"/>
      <c r="CO30" s="218"/>
      <c r="CP30" s="218"/>
      <c r="CR30" s="138"/>
      <c r="CS30" s="138"/>
      <c r="CT30" s="214" t="s">
        <v>64</v>
      </c>
      <c r="CU30" s="215"/>
      <c r="CV30" s="216"/>
      <c r="CW30" s="63">
        <v>2</v>
      </c>
      <c r="CX30" s="68" t="s">
        <v>76</v>
      </c>
      <c r="CY30" s="50"/>
      <c r="CZ30" s="214" t="s">
        <v>114</v>
      </c>
      <c r="DA30" s="215"/>
      <c r="DB30" s="215"/>
      <c r="DC30" s="216"/>
      <c r="DD30" s="217">
        <v>3.4</v>
      </c>
      <c r="DE30" s="218"/>
      <c r="DF30" s="218"/>
      <c r="DG30" s="218"/>
      <c r="DH30" s="218"/>
      <c r="DI30" s="218"/>
      <c r="DK30" s="138"/>
      <c r="DL30" s="138"/>
      <c r="DM30" s="214" t="s">
        <v>64</v>
      </c>
      <c r="DN30" s="215"/>
      <c r="DO30" s="216"/>
      <c r="DP30" s="76">
        <v>2</v>
      </c>
      <c r="DQ30" s="68" t="s">
        <v>76</v>
      </c>
      <c r="DR30" s="75"/>
      <c r="DS30" s="214" t="s">
        <v>114</v>
      </c>
      <c r="DT30" s="215"/>
      <c r="DU30" s="215"/>
      <c r="DV30" s="216"/>
      <c r="DW30" s="217">
        <v>3.8</v>
      </c>
      <c r="DX30" s="218"/>
      <c r="DY30" s="218"/>
      <c r="DZ30" s="218"/>
      <c r="EA30" s="218"/>
      <c r="EB30" s="218"/>
    </row>
    <row r="31" spans="1:132">
      <c r="A31" s="138"/>
      <c r="B31" s="138"/>
      <c r="C31" s="145" t="s">
        <v>115</v>
      </c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T31" s="138"/>
      <c r="U31" s="138"/>
      <c r="V31" s="145" t="s">
        <v>115</v>
      </c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M31" s="138"/>
      <c r="AN31" s="138"/>
      <c r="AO31" s="145" t="s">
        <v>115</v>
      </c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F31" s="138"/>
      <c r="BG31" s="138"/>
      <c r="BH31" s="145" t="s">
        <v>115</v>
      </c>
      <c r="BI31" s="145"/>
      <c r="BJ31" s="145"/>
      <c r="BK31" s="145"/>
      <c r="BL31" s="145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/>
      <c r="BY31" s="138"/>
      <c r="BZ31" s="138"/>
      <c r="CA31" s="145" t="s">
        <v>115</v>
      </c>
      <c r="CB31" s="145"/>
      <c r="CC31" s="145"/>
      <c r="CD31" s="145"/>
      <c r="CE31" s="145"/>
      <c r="CF31" s="145"/>
      <c r="CG31" s="145"/>
      <c r="CH31" s="145"/>
      <c r="CI31" s="145"/>
      <c r="CJ31" s="145"/>
      <c r="CK31" s="145"/>
      <c r="CL31" s="145"/>
      <c r="CM31" s="145"/>
      <c r="CN31" s="145"/>
      <c r="CO31" s="145"/>
      <c r="CP31" s="145"/>
      <c r="CR31" s="138"/>
      <c r="CS31" s="138"/>
      <c r="CT31" s="145" t="s">
        <v>115</v>
      </c>
      <c r="CU31" s="145"/>
      <c r="CV31" s="145"/>
      <c r="CW31" s="145"/>
      <c r="CX31" s="145"/>
      <c r="CY31" s="145"/>
      <c r="CZ31" s="145"/>
      <c r="DA31" s="145"/>
      <c r="DB31" s="145"/>
      <c r="DC31" s="145"/>
      <c r="DD31" s="145"/>
      <c r="DE31" s="145"/>
      <c r="DF31" s="145"/>
      <c r="DG31" s="145"/>
      <c r="DH31" s="145"/>
      <c r="DI31" s="145"/>
      <c r="DK31" s="138"/>
      <c r="DL31" s="138"/>
      <c r="DM31" s="145" t="s">
        <v>115</v>
      </c>
      <c r="DN31" s="145"/>
      <c r="DO31" s="145"/>
      <c r="DP31" s="145"/>
      <c r="DQ31" s="145"/>
      <c r="DR31" s="145"/>
      <c r="DS31" s="145"/>
      <c r="DT31" s="145"/>
      <c r="DU31" s="145"/>
      <c r="DV31" s="145"/>
      <c r="DW31" s="145"/>
      <c r="DX31" s="145"/>
      <c r="DY31" s="145"/>
      <c r="DZ31" s="145"/>
      <c r="EA31" s="145"/>
      <c r="EB31" s="145"/>
    </row>
    <row r="32" spans="1:132">
      <c r="A32" s="138"/>
      <c r="B32" s="138"/>
      <c r="C32" s="37">
        <v>350</v>
      </c>
      <c r="D32" s="37">
        <f>C32+50</f>
        <v>400</v>
      </c>
      <c r="E32" s="37">
        <f t="shared" ref="E32:R32" si="125">D32+50</f>
        <v>450</v>
      </c>
      <c r="F32" s="37">
        <f t="shared" si="125"/>
        <v>500</v>
      </c>
      <c r="G32" s="37">
        <f t="shared" si="125"/>
        <v>550</v>
      </c>
      <c r="H32" s="37">
        <f t="shared" si="125"/>
        <v>600</v>
      </c>
      <c r="I32" s="37">
        <f t="shared" si="125"/>
        <v>650</v>
      </c>
      <c r="J32" s="37">
        <f t="shared" si="125"/>
        <v>700</v>
      </c>
      <c r="K32" s="37">
        <f t="shared" si="125"/>
        <v>750</v>
      </c>
      <c r="L32" s="37">
        <f t="shared" si="125"/>
        <v>800</v>
      </c>
      <c r="M32" s="37">
        <f t="shared" si="125"/>
        <v>850</v>
      </c>
      <c r="N32" s="37">
        <f t="shared" si="125"/>
        <v>900</v>
      </c>
      <c r="O32" s="37">
        <f t="shared" si="125"/>
        <v>950</v>
      </c>
      <c r="P32" s="37">
        <f t="shared" si="125"/>
        <v>1000</v>
      </c>
      <c r="Q32" s="37">
        <f t="shared" si="125"/>
        <v>1050</v>
      </c>
      <c r="R32" s="37">
        <f t="shared" si="125"/>
        <v>1100</v>
      </c>
      <c r="T32" s="138"/>
      <c r="U32" s="138"/>
      <c r="V32" s="37">
        <v>350</v>
      </c>
      <c r="W32" s="37">
        <f>V32+50</f>
        <v>400</v>
      </c>
      <c r="X32" s="37">
        <f t="shared" ref="X32:AK32" si="126">W32+50</f>
        <v>450</v>
      </c>
      <c r="Y32" s="37">
        <f t="shared" si="126"/>
        <v>500</v>
      </c>
      <c r="Z32" s="37">
        <f t="shared" si="126"/>
        <v>550</v>
      </c>
      <c r="AA32" s="37">
        <f t="shared" si="126"/>
        <v>600</v>
      </c>
      <c r="AB32" s="37">
        <f t="shared" si="126"/>
        <v>650</v>
      </c>
      <c r="AC32" s="37">
        <f t="shared" si="126"/>
        <v>700</v>
      </c>
      <c r="AD32" s="37">
        <f t="shared" si="126"/>
        <v>750</v>
      </c>
      <c r="AE32" s="37">
        <f t="shared" si="126"/>
        <v>800</v>
      </c>
      <c r="AF32" s="37">
        <f t="shared" si="126"/>
        <v>850</v>
      </c>
      <c r="AG32" s="37">
        <f t="shared" si="126"/>
        <v>900</v>
      </c>
      <c r="AH32" s="37">
        <f t="shared" si="126"/>
        <v>950</v>
      </c>
      <c r="AI32" s="37">
        <f t="shared" si="126"/>
        <v>1000</v>
      </c>
      <c r="AJ32" s="37">
        <f t="shared" si="126"/>
        <v>1050</v>
      </c>
      <c r="AK32" s="37">
        <f t="shared" si="126"/>
        <v>1100</v>
      </c>
      <c r="AM32" s="138"/>
      <c r="AN32" s="138"/>
      <c r="AO32" s="37">
        <v>350</v>
      </c>
      <c r="AP32" s="37">
        <f>AO32+50</f>
        <v>400</v>
      </c>
      <c r="AQ32" s="37">
        <f t="shared" ref="AQ32:BD32" si="127">AP32+50</f>
        <v>450</v>
      </c>
      <c r="AR32" s="37">
        <f t="shared" si="127"/>
        <v>500</v>
      </c>
      <c r="AS32" s="37">
        <f t="shared" si="127"/>
        <v>550</v>
      </c>
      <c r="AT32" s="37">
        <f t="shared" si="127"/>
        <v>600</v>
      </c>
      <c r="AU32" s="37">
        <f t="shared" si="127"/>
        <v>650</v>
      </c>
      <c r="AV32" s="37">
        <f t="shared" si="127"/>
        <v>700</v>
      </c>
      <c r="AW32" s="37">
        <f t="shared" si="127"/>
        <v>750</v>
      </c>
      <c r="AX32" s="37">
        <f t="shared" si="127"/>
        <v>800</v>
      </c>
      <c r="AY32" s="37">
        <f t="shared" si="127"/>
        <v>850</v>
      </c>
      <c r="AZ32" s="37">
        <f t="shared" si="127"/>
        <v>900</v>
      </c>
      <c r="BA32" s="37">
        <f t="shared" si="127"/>
        <v>950</v>
      </c>
      <c r="BB32" s="37">
        <f t="shared" si="127"/>
        <v>1000</v>
      </c>
      <c r="BC32" s="37">
        <f t="shared" si="127"/>
        <v>1050</v>
      </c>
      <c r="BD32" s="37">
        <f t="shared" si="127"/>
        <v>1100</v>
      </c>
      <c r="BF32" s="138"/>
      <c r="BG32" s="138"/>
      <c r="BH32" s="37">
        <v>350</v>
      </c>
      <c r="BI32" s="37">
        <f>BH32+50</f>
        <v>400</v>
      </c>
      <c r="BJ32" s="37">
        <f t="shared" ref="BJ32:BW32" si="128">BI32+50</f>
        <v>450</v>
      </c>
      <c r="BK32" s="37">
        <f t="shared" si="128"/>
        <v>500</v>
      </c>
      <c r="BL32" s="37">
        <f t="shared" si="128"/>
        <v>550</v>
      </c>
      <c r="BM32" s="37">
        <f t="shared" si="128"/>
        <v>600</v>
      </c>
      <c r="BN32" s="37">
        <f t="shared" si="128"/>
        <v>650</v>
      </c>
      <c r="BO32" s="37">
        <f t="shared" si="128"/>
        <v>700</v>
      </c>
      <c r="BP32" s="37">
        <f t="shared" si="128"/>
        <v>750</v>
      </c>
      <c r="BQ32" s="37">
        <f t="shared" si="128"/>
        <v>800</v>
      </c>
      <c r="BR32" s="37">
        <f t="shared" si="128"/>
        <v>850</v>
      </c>
      <c r="BS32" s="37">
        <f t="shared" si="128"/>
        <v>900</v>
      </c>
      <c r="BT32" s="37">
        <f t="shared" si="128"/>
        <v>950</v>
      </c>
      <c r="BU32" s="37">
        <f t="shared" si="128"/>
        <v>1000</v>
      </c>
      <c r="BV32" s="37">
        <f t="shared" si="128"/>
        <v>1050</v>
      </c>
      <c r="BW32" s="37">
        <f t="shared" si="128"/>
        <v>1100</v>
      </c>
      <c r="BY32" s="138"/>
      <c r="BZ32" s="138"/>
      <c r="CA32" s="37">
        <v>350</v>
      </c>
      <c r="CB32" s="37">
        <f>CA32+50</f>
        <v>400</v>
      </c>
      <c r="CC32" s="37">
        <f t="shared" ref="CC32:CP32" si="129">CB32+50</f>
        <v>450</v>
      </c>
      <c r="CD32" s="37">
        <f t="shared" si="129"/>
        <v>500</v>
      </c>
      <c r="CE32" s="37">
        <f t="shared" si="129"/>
        <v>550</v>
      </c>
      <c r="CF32" s="37">
        <f t="shared" si="129"/>
        <v>600</v>
      </c>
      <c r="CG32" s="37">
        <f t="shared" si="129"/>
        <v>650</v>
      </c>
      <c r="CH32" s="37">
        <f t="shared" si="129"/>
        <v>700</v>
      </c>
      <c r="CI32" s="37">
        <f t="shared" si="129"/>
        <v>750</v>
      </c>
      <c r="CJ32" s="37">
        <f t="shared" si="129"/>
        <v>800</v>
      </c>
      <c r="CK32" s="37">
        <f t="shared" si="129"/>
        <v>850</v>
      </c>
      <c r="CL32" s="37">
        <f t="shared" si="129"/>
        <v>900</v>
      </c>
      <c r="CM32" s="37">
        <f t="shared" si="129"/>
        <v>950</v>
      </c>
      <c r="CN32" s="37">
        <f t="shared" si="129"/>
        <v>1000</v>
      </c>
      <c r="CO32" s="37">
        <f t="shared" si="129"/>
        <v>1050</v>
      </c>
      <c r="CP32" s="37">
        <f t="shared" si="129"/>
        <v>1100</v>
      </c>
      <c r="CR32" s="138"/>
      <c r="CS32" s="138"/>
      <c r="CT32" s="37">
        <v>350</v>
      </c>
      <c r="CU32" s="37">
        <f>CT32+50</f>
        <v>400</v>
      </c>
      <c r="CV32" s="37">
        <f t="shared" ref="CV32:DI32" si="130">CU32+50</f>
        <v>450</v>
      </c>
      <c r="CW32" s="37">
        <f t="shared" si="130"/>
        <v>500</v>
      </c>
      <c r="CX32" s="37">
        <f t="shared" si="130"/>
        <v>550</v>
      </c>
      <c r="CY32" s="37">
        <f t="shared" si="130"/>
        <v>600</v>
      </c>
      <c r="CZ32" s="37">
        <f t="shared" si="130"/>
        <v>650</v>
      </c>
      <c r="DA32" s="37">
        <f t="shared" si="130"/>
        <v>700</v>
      </c>
      <c r="DB32" s="37">
        <f t="shared" si="130"/>
        <v>750</v>
      </c>
      <c r="DC32" s="37">
        <f t="shared" si="130"/>
        <v>800</v>
      </c>
      <c r="DD32" s="37">
        <f t="shared" si="130"/>
        <v>850</v>
      </c>
      <c r="DE32" s="37">
        <f t="shared" si="130"/>
        <v>900</v>
      </c>
      <c r="DF32" s="37">
        <f t="shared" si="130"/>
        <v>950</v>
      </c>
      <c r="DG32" s="37">
        <f t="shared" si="130"/>
        <v>1000</v>
      </c>
      <c r="DH32" s="37">
        <f t="shared" si="130"/>
        <v>1050</v>
      </c>
      <c r="DI32" s="37">
        <f t="shared" si="130"/>
        <v>1100</v>
      </c>
      <c r="DK32" s="138"/>
      <c r="DL32" s="138"/>
      <c r="DM32" s="37">
        <v>350</v>
      </c>
      <c r="DN32" s="37">
        <f>DM32+50</f>
        <v>400</v>
      </c>
      <c r="DO32" s="37">
        <f t="shared" ref="DO32" si="131">DN32+50</f>
        <v>450</v>
      </c>
      <c r="DP32" s="37">
        <f t="shared" ref="DP32" si="132">DO32+50</f>
        <v>500</v>
      </c>
      <c r="DQ32" s="37">
        <f t="shared" ref="DQ32" si="133">DP32+50</f>
        <v>550</v>
      </c>
      <c r="DR32" s="37">
        <f t="shared" ref="DR32" si="134">DQ32+50</f>
        <v>600</v>
      </c>
      <c r="DS32" s="37">
        <f t="shared" ref="DS32" si="135">DR32+50</f>
        <v>650</v>
      </c>
      <c r="DT32" s="37">
        <f t="shared" ref="DT32" si="136">DS32+50</f>
        <v>700</v>
      </c>
      <c r="DU32" s="37">
        <f t="shared" ref="DU32" si="137">DT32+50</f>
        <v>750</v>
      </c>
      <c r="DV32" s="37">
        <f t="shared" ref="DV32" si="138">DU32+50</f>
        <v>800</v>
      </c>
      <c r="DW32" s="37">
        <f t="shared" ref="DW32" si="139">DV32+50</f>
        <v>850</v>
      </c>
      <c r="DX32" s="37">
        <f t="shared" ref="DX32" si="140">DW32+50</f>
        <v>900</v>
      </c>
      <c r="DY32" s="37">
        <f t="shared" ref="DY32" si="141">DX32+50</f>
        <v>950</v>
      </c>
      <c r="DZ32" s="37">
        <f t="shared" ref="DZ32" si="142">DY32+50</f>
        <v>1000</v>
      </c>
      <c r="EA32" s="37">
        <f t="shared" ref="EA32" si="143">DZ32+50</f>
        <v>1050</v>
      </c>
      <c r="EB32" s="37">
        <f t="shared" ref="EB32" si="144">EA32+50</f>
        <v>1100</v>
      </c>
    </row>
    <row r="33" spans="1:132" ht="15" customHeight="1">
      <c r="A33" s="146" t="s">
        <v>119</v>
      </c>
      <c r="B33" s="54">
        <v>60</v>
      </c>
      <c r="C33" s="42">
        <f>($A$5*POWER(2.718,(LN(((1+$F$30/$M$10)))*5.35-($B13*$F$2+$F$3*C$12+$I$4))/5.35)-$B$4)/$B$3</f>
        <v>500.86041108024898</v>
      </c>
      <c r="D33" s="42">
        <f t="shared" ref="D33:R33" si="145">($A$5*POWER(2.718,(LN(((1+$F$30/$M$10)))*5.35-($B13*$F$2+$F$3*D$12+$I$4))/5.35)-$B$4)/$B$3</f>
        <v>496.00894887392866</v>
      </c>
      <c r="E33" s="42">
        <f t="shared" si="145"/>
        <v>491.17106844096577</v>
      </c>
      <c r="F33" s="42">
        <f t="shared" si="145"/>
        <v>486.34673175889208</v>
      </c>
      <c r="G33" s="42">
        <f t="shared" si="145"/>
        <v>481.53590091168388</v>
      </c>
      <c r="H33" s="42">
        <f t="shared" si="145"/>
        <v>476.7385380894645</v>
      </c>
      <c r="I33" s="42">
        <f t="shared" si="145"/>
        <v>471.9546055882069</v>
      </c>
      <c r="J33" s="42">
        <f t="shared" si="145"/>
        <v>467.1840658094369</v>
      </c>
      <c r="K33" s="42">
        <f t="shared" si="145"/>
        <v>462.42688125993834</v>
      </c>
      <c r="L33" s="42">
        <f t="shared" si="145"/>
        <v>457.68301455145848</v>
      </c>
      <c r="M33" s="42">
        <f t="shared" si="145"/>
        <v>452.95242840041243</v>
      </c>
      <c r="N33" s="42">
        <f t="shared" si="145"/>
        <v>448.23508562759315</v>
      </c>
      <c r="O33" s="42">
        <f t="shared" si="145"/>
        <v>443.5309491578771</v>
      </c>
      <c r="P33" s="42">
        <f t="shared" si="145"/>
        <v>438.83998201993273</v>
      </c>
      <c r="Q33" s="42">
        <f t="shared" si="145"/>
        <v>434.16214734593126</v>
      </c>
      <c r="R33" s="42">
        <f t="shared" si="145"/>
        <v>429.49740837125563</v>
      </c>
      <c r="T33" s="146" t="s">
        <v>119</v>
      </c>
      <c r="U33" s="54">
        <v>60</v>
      </c>
      <c r="V33" s="42">
        <f>($A$5*POWER(2.718,(LN(((1+$F$30/$AF$10)))*5.35-($B13*$F$2+$F$3*C$12+$I$4))/5.35)-$B$4)/$B$3</f>
        <v>440.27353539223395</v>
      </c>
      <c r="W33" s="42">
        <f t="shared" ref="W33:AK33" si="146">($A$5*POWER(2.718,(LN(((1+$F$30/$AF$10)))*5.35-($B13*$F$2+$F$3*D$12+$I$4))/5.35)-$B$4)/$B$3</f>
        <v>435.5916874545668</v>
      </c>
      <c r="X33" s="42">
        <f t="shared" si="146"/>
        <v>430.92294645144386</v>
      </c>
      <c r="Y33" s="42">
        <f t="shared" si="146"/>
        <v>426.26727568971859</v>
      </c>
      <c r="Z33" s="42">
        <f t="shared" si="146"/>
        <v>421.62463857896762</v>
      </c>
      <c r="AA33" s="42">
        <f t="shared" si="146"/>
        <v>416.99499863120309</v>
      </c>
      <c r="AB33" s="42">
        <f t="shared" si="146"/>
        <v>412.37831946058657</v>
      </c>
      <c r="AC33" s="42">
        <f t="shared" si="146"/>
        <v>407.77456478314156</v>
      </c>
      <c r="AD33" s="42">
        <f t="shared" si="146"/>
        <v>403.18369841647035</v>
      </c>
      <c r="AE33" s="42">
        <f t="shared" si="146"/>
        <v>398.60568427946771</v>
      </c>
      <c r="AF33" s="42">
        <f t="shared" si="146"/>
        <v>394.0404863920395</v>
      </c>
      <c r="AG33" s="42">
        <f t="shared" si="146"/>
        <v>389.48806887481749</v>
      </c>
      <c r="AH33" s="42">
        <f t="shared" si="146"/>
        <v>384.94839594887912</v>
      </c>
      <c r="AI33" s="42">
        <f t="shared" si="146"/>
        <v>380.42143193546502</v>
      </c>
      <c r="AJ33" s="42">
        <f t="shared" si="146"/>
        <v>375.90714125570008</v>
      </c>
      <c r="AK33" s="42">
        <f t="shared" si="146"/>
        <v>371.4054884303124</v>
      </c>
      <c r="AM33" s="146" t="s">
        <v>119</v>
      </c>
      <c r="AN33" s="54">
        <v>60</v>
      </c>
      <c r="AO33" s="42">
        <f>($A$5*POWER(2.718,(LN(((1+$F$30/$AY$10)))*5.35-($B13*$F$2+$F$3*C$12+$I$4))/5.35)-$B$4)/$B$3</f>
        <v>388.34174678207694</v>
      </c>
      <c r="AP33" s="42">
        <f t="shared" ref="AP33:BD33" si="147">($A$5*POWER(2.718,(LN(((1+$F$30/$AY$10)))*5.35-($B13*$F$2+$F$3*D$12+$I$4))/5.35)-$B$4)/$B$3</f>
        <v>383.80528300962555</v>
      </c>
      <c r="AQ33" s="42">
        <f t="shared" si="147"/>
        <v>379.28151916560461</v>
      </c>
      <c r="AR33" s="42">
        <f t="shared" si="147"/>
        <v>374.77041969628914</v>
      </c>
      <c r="AS33" s="42">
        <f t="shared" si="147"/>
        <v>370.27194914748827</v>
      </c>
      <c r="AT33" s="42">
        <f t="shared" si="147"/>
        <v>365.78607216426633</v>
      </c>
      <c r="AU33" s="42">
        <f t="shared" si="147"/>
        <v>361.31275349066436</v>
      </c>
      <c r="AV33" s="42">
        <f t="shared" si="147"/>
        <v>356.8519579694223</v>
      </c>
      <c r="AW33" s="42">
        <f t="shared" si="147"/>
        <v>352.40365054170474</v>
      </c>
      <c r="AX33" s="42">
        <f t="shared" si="147"/>
        <v>347.96779624682387</v>
      </c>
      <c r="AY33" s="42">
        <f t="shared" si="147"/>
        <v>343.54436022196461</v>
      </c>
      <c r="AZ33" s="42">
        <f t="shared" si="147"/>
        <v>339.13330770191197</v>
      </c>
      <c r="BA33" s="42">
        <f t="shared" si="147"/>
        <v>334.73460401877622</v>
      </c>
      <c r="BB33" s="42">
        <f t="shared" si="147"/>
        <v>330.34821460172151</v>
      </c>
      <c r="BC33" s="42">
        <f t="shared" si="147"/>
        <v>325.9741049766937</v>
      </c>
      <c r="BD33" s="42">
        <f t="shared" si="147"/>
        <v>321.61224076614917</v>
      </c>
      <c r="BF33" s="146" t="s">
        <v>119</v>
      </c>
      <c r="BG33" s="54">
        <v>60</v>
      </c>
      <c r="BH33" s="42">
        <f>($A$5*POWER(2.718,(LN(((1+$F$30/$BR$10)))*5.35-($B13*$F$2+$F$3*C$12+$I$4))/5.35)-$B$4)/$B$3</f>
        <v>343.33405723248211</v>
      </c>
      <c r="BI33" s="42">
        <f t="shared" ref="BI33:BW33" si="148">($A$5*POWER(2.718,(LN(((1+$F$30/$BR$10)))*5.35-($B13*$F$2+$F$3*D$12+$I$4))/5.35)-$B$4)/$B$3</f>
        <v>338.92359346019606</v>
      </c>
      <c r="BJ33" s="42">
        <f t="shared" si="148"/>
        <v>334.5254768766153</v>
      </c>
      <c r="BK33" s="42">
        <f t="shared" si="148"/>
        <v>330.13967291551717</v>
      </c>
      <c r="BL33" s="42">
        <f t="shared" si="148"/>
        <v>325.76614710744934</v>
      </c>
      <c r="BM33" s="42">
        <f t="shared" si="148"/>
        <v>321.40486507945701</v>
      </c>
      <c r="BN33" s="42">
        <f t="shared" si="148"/>
        <v>317.05579255481251</v>
      </c>
      <c r="BO33" s="42">
        <f t="shared" si="148"/>
        <v>312.71889535274755</v>
      </c>
      <c r="BP33" s="42">
        <f t="shared" si="148"/>
        <v>308.39413938818336</v>
      </c>
      <c r="BQ33" s="42">
        <f t="shared" si="148"/>
        <v>304.08149067146286</v>
      </c>
      <c r="BR33" s="42">
        <f t="shared" si="148"/>
        <v>299.78091530808376</v>
      </c>
      <c r="BS33" s="42">
        <f t="shared" si="148"/>
        <v>295.4923794984328</v>
      </c>
      <c r="BT33" s="42">
        <f t="shared" si="148"/>
        <v>291.21584953751835</v>
      </c>
      <c r="BU33" s="42">
        <f t="shared" si="148"/>
        <v>286.95129181470753</v>
      </c>
      <c r="BV33" s="42">
        <f t="shared" si="148"/>
        <v>282.69867281346126</v>
      </c>
      <c r="BW33" s="42">
        <f t="shared" si="148"/>
        <v>278.4579591110695</v>
      </c>
      <c r="BY33" s="146" t="s">
        <v>119</v>
      </c>
      <c r="BZ33" s="54">
        <v>60</v>
      </c>
      <c r="CA33" s="42">
        <f>($A$5*POWER(2.718,(LN(((1+$F$30/$CK$10)))*5.35-($B13*$F$2+$F$3*C$12+$I$4))/5.35)-$B$4)/$B$3</f>
        <v>303.95221962025266</v>
      </c>
      <c r="CB33" s="42">
        <f t="shared" ref="CB33:CP33" si="149">($A$5*POWER(2.718,(LN(((1+$F$30/$CK$10)))*5.35-($B13*$F$2+$F$3*D$12+$I$4))/5.35)-$B$4)/$B$3</f>
        <v>299.65200615397686</v>
      </c>
      <c r="CC33" s="42">
        <f t="shared" si="149"/>
        <v>295.36383122829051</v>
      </c>
      <c r="CD33" s="42">
        <f t="shared" si="149"/>
        <v>291.08766114103793</v>
      </c>
      <c r="CE33" s="42">
        <f t="shared" si="149"/>
        <v>286.82346228441526</v>
      </c>
      <c r="CF33" s="42">
        <f t="shared" si="149"/>
        <v>282.57120114470314</v>
      </c>
      <c r="CG33" s="42">
        <f t="shared" si="149"/>
        <v>278.33084430200483</v>
      </c>
      <c r="CH33" s="42">
        <f t="shared" si="149"/>
        <v>274.10235842998327</v>
      </c>
      <c r="CI33" s="42">
        <f t="shared" si="149"/>
        <v>269.88571029559984</v>
      </c>
      <c r="CJ33" s="42">
        <f t="shared" si="149"/>
        <v>265.68086675885183</v>
      </c>
      <c r="CK33" s="42">
        <f t="shared" si="149"/>
        <v>261.48779477251264</v>
      </c>
      <c r="CL33" s="42">
        <f t="shared" si="149"/>
        <v>257.30646138187262</v>
      </c>
      <c r="CM33" s="42">
        <f t="shared" si="149"/>
        <v>253.13683372447892</v>
      </c>
      <c r="CN33" s="42">
        <f t="shared" si="149"/>
        <v>248.97887902987881</v>
      </c>
      <c r="CO33" s="42">
        <f t="shared" si="149"/>
        <v>244.83256461936014</v>
      </c>
      <c r="CP33" s="42">
        <f t="shared" si="149"/>
        <v>240.69785790569551</v>
      </c>
      <c r="CR33" s="146" t="s">
        <v>119</v>
      </c>
      <c r="CS33" s="54">
        <v>60</v>
      </c>
      <c r="CT33" s="42">
        <f>($A$5*POWER(2.718,(LN(((1+$F$30/$DD$10)))*5.35-($B13*$F$2+$F$3*C$12+$I$4))/5.35)-$B$4)/$B$3</f>
        <v>269.20345250536985</v>
      </c>
      <c r="CU33" s="42">
        <f t="shared" ref="CU33:DI33" si="150">($A$5*POWER(2.718,(LN(((1+$F$30/$DD$10)))*5.35-($B13*$F$2+$F$3*D$12+$I$4))/5.35)-$B$4)/$B$3</f>
        <v>265.00051896405876</v>
      </c>
      <c r="CV33" s="42">
        <f t="shared" si="150"/>
        <v>260.80935162608358</v>
      </c>
      <c r="CW33" s="42">
        <f t="shared" si="150"/>
        <v>256.62991755170276</v>
      </c>
      <c r="CX33" s="42">
        <f t="shared" si="150"/>
        <v>252.46218389339185</v>
      </c>
      <c r="CY33" s="42">
        <f t="shared" si="150"/>
        <v>248.30611789558287</v>
      </c>
      <c r="CZ33" s="42">
        <f t="shared" si="150"/>
        <v>244.16168689440752</v>
      </c>
      <c r="DA33" s="42">
        <f t="shared" si="150"/>
        <v>240.02885831744175</v>
      </c>
      <c r="DB33" s="42">
        <f t="shared" si="150"/>
        <v>235.90759968344742</v>
      </c>
      <c r="DC33" s="42">
        <f t="shared" si="150"/>
        <v>231.79787860211965</v>
      </c>
      <c r="DD33" s="42">
        <f t="shared" si="150"/>
        <v>227.6996627738298</v>
      </c>
      <c r="DE33" s="42">
        <f t="shared" si="150"/>
        <v>223.61291998937332</v>
      </c>
      <c r="DF33" s="42">
        <f t="shared" si="150"/>
        <v>219.53761812971601</v>
      </c>
      <c r="DG33" s="42">
        <f t="shared" si="150"/>
        <v>215.4737251657416</v>
      </c>
      <c r="DH33" s="42">
        <f t="shared" si="150"/>
        <v>211.42120915799944</v>
      </c>
      <c r="DI33" s="42">
        <f t="shared" si="150"/>
        <v>207.38003825645475</v>
      </c>
      <c r="DK33" s="146" t="s">
        <v>119</v>
      </c>
      <c r="DL33" s="54">
        <v>60</v>
      </c>
      <c r="DM33" s="42">
        <f>($A$5*POWER(2.718,(LN(((1+$F$30/$DW$10)))*5.35-($B13*$F$2+$F$3*C$12+$I$4))/5.35)-$B$4)/$B$3</f>
        <v>210.67902360410272</v>
      </c>
      <c r="DN33" s="42">
        <f t="shared" ref="DN33:EB33" si="151">($A$5*POWER(2.718,(LN(((1+$F$30/$DW$10)))*5.35-($B13*$F$2+$F$3*D$12+$I$4))/5.35)-$B$4)/$B$3</f>
        <v>206.63993046706557</v>
      </c>
      <c r="DO33" s="42">
        <f t="shared" si="151"/>
        <v>202.6121448586093</v>
      </c>
      <c r="DP33" s="42">
        <f t="shared" si="151"/>
        <v>198.595635123063</v>
      </c>
      <c r="DQ33" s="42">
        <f t="shared" si="151"/>
        <v>194.59036969337669</v>
      </c>
      <c r="DR33" s="42">
        <f t="shared" si="151"/>
        <v>190.59631709087256</v>
      </c>
      <c r="DS33" s="42">
        <f t="shared" si="151"/>
        <v>186.61344592499938</v>
      </c>
      <c r="DT33" s="42">
        <f t="shared" si="151"/>
        <v>182.64172489308234</v>
      </c>
      <c r="DU33" s="42">
        <f t="shared" si="151"/>
        <v>178.68112278008101</v>
      </c>
      <c r="DV33" s="42">
        <f t="shared" si="151"/>
        <v>174.73160845834147</v>
      </c>
      <c r="DW33" s="42">
        <f t="shared" si="151"/>
        <v>170.79315088735191</v>
      </c>
      <c r="DX33" s="42">
        <f t="shared" si="151"/>
        <v>166.86571911349967</v>
      </c>
      <c r="DY33" s="42">
        <f t="shared" si="151"/>
        <v>162.94928226982751</v>
      </c>
      <c r="DZ33" s="42">
        <f t="shared" si="151"/>
        <v>159.04380957579011</v>
      </c>
      <c r="EA33" s="42">
        <f t="shared" si="151"/>
        <v>155.14927033701412</v>
      </c>
      <c r="EB33" s="42">
        <f t="shared" si="151"/>
        <v>151.26563394505456</v>
      </c>
    </row>
    <row r="34" spans="1:132">
      <c r="A34" s="147"/>
      <c r="B34" s="54">
        <f>B33+20</f>
        <v>80</v>
      </c>
      <c r="C34" s="42">
        <f t="shared" ref="C34:R34" si="152">($A$5*POWER(2.718,(LN(((1+$F$30/$M$10)))*5.35-($B14*$F$2+$F$3*C$12+$I$4))/5.35)-$B$4)/$B$3</f>
        <v>488.5964058467635</v>
      </c>
      <c r="D34" s="42">
        <f t="shared" si="152"/>
        <v>483.77927698829797</v>
      </c>
      <c r="E34" s="42">
        <f t="shared" si="152"/>
        <v>478.97563378624011</v>
      </c>
      <c r="F34" s="42">
        <f t="shared" si="152"/>
        <v>474.18543848720316</v>
      </c>
      <c r="G34" s="42">
        <f t="shared" si="152"/>
        <v>469.40865344349163</v>
      </c>
      <c r="H34" s="42">
        <f t="shared" si="152"/>
        <v>464.64524111280588</v>
      </c>
      <c r="I34" s="42">
        <f t="shared" si="152"/>
        <v>459.8951640579462</v>
      </c>
      <c r="J34" s="42">
        <f t="shared" si="152"/>
        <v>455.15838494652053</v>
      </c>
      <c r="K34" s="42">
        <f t="shared" si="152"/>
        <v>450.43486655064794</v>
      </c>
      <c r="L34" s="42">
        <f t="shared" si="152"/>
        <v>445.72457174666829</v>
      </c>
      <c r="M34" s="42">
        <f t="shared" si="152"/>
        <v>441.02746351485047</v>
      </c>
      <c r="N34" s="42">
        <f t="shared" si="152"/>
        <v>436.34350493910046</v>
      </c>
      <c r="O34" s="42">
        <f t="shared" si="152"/>
        <v>431.67265920667194</v>
      </c>
      <c r="P34" s="42">
        <f t="shared" si="152"/>
        <v>427.0148896078764</v>
      </c>
      <c r="Q34" s="42">
        <f t="shared" si="152"/>
        <v>422.3701595357947</v>
      </c>
      <c r="R34" s="42">
        <f t="shared" si="152"/>
        <v>417.73843248599002</v>
      </c>
      <c r="T34" s="147"/>
      <c r="U34" s="54">
        <f>U33+20</f>
        <v>80</v>
      </c>
      <c r="V34" s="42">
        <f t="shared" ref="V34:AK34" si="153">($A$5*POWER(2.718,(LN(((1+$F$30/$AF$10)))*5.35-($B14*$F$2+$F$3*C$12+$I$4))/5.35)-$B$4)/$B$3</f>
        <v>428.4382978559849</v>
      </c>
      <c r="W34" s="42">
        <f t="shared" si="153"/>
        <v>423.78958292173206</v>
      </c>
      <c r="X34" s="42">
        <f t="shared" si="153"/>
        <v>419.1538821654641</v>
      </c>
      <c r="Y34" s="42">
        <f t="shared" si="153"/>
        <v>414.53115915370819</v>
      </c>
      <c r="Z34" s="42">
        <f t="shared" si="153"/>
        <v>409.92137755498828</v>
      </c>
      <c r="AA34" s="42">
        <f t="shared" si="153"/>
        <v>405.32450113953848</v>
      </c>
      <c r="AB34" s="42">
        <f t="shared" si="153"/>
        <v>400.74049377901861</v>
      </c>
      <c r="AC34" s="42">
        <f t="shared" si="153"/>
        <v>396.16931944623224</v>
      </c>
      <c r="AD34" s="42">
        <f t="shared" si="153"/>
        <v>391.61094221483989</v>
      </c>
      <c r="AE34" s="42">
        <f t="shared" si="153"/>
        <v>387.06532625907954</v>
      </c>
      <c r="AF34" s="42">
        <f t="shared" si="153"/>
        <v>382.53243585348423</v>
      </c>
      <c r="AG34" s="42">
        <f t="shared" si="153"/>
        <v>378.01223537260176</v>
      </c>
      <c r="AH34" s="42">
        <f t="shared" si="153"/>
        <v>373.50468929071235</v>
      </c>
      <c r="AI34" s="42">
        <f t="shared" si="153"/>
        <v>369.00976218155279</v>
      </c>
      <c r="AJ34" s="42">
        <f t="shared" si="153"/>
        <v>364.5274187180363</v>
      </c>
      <c r="AK34" s="42">
        <f t="shared" si="153"/>
        <v>360.05762367197462</v>
      </c>
      <c r="AM34" s="147"/>
      <c r="AN34" s="54">
        <f>AN33+20</f>
        <v>80</v>
      </c>
      <c r="AO34" s="42">
        <f t="shared" ref="AO34:BD34" si="154">($A$5*POWER(2.718,(LN(((1+$F$30/$AY$10)))*5.35-($B14*$F$2+$F$3*C$12+$I$4))/5.35)-$B$4)/$B$3</f>
        <v>376.87402569494134</v>
      </c>
      <c r="AP34" s="42">
        <f t="shared" si="154"/>
        <v>372.369666055658</v>
      </c>
      <c r="AQ34" s="42">
        <f t="shared" si="154"/>
        <v>367.87791646858949</v>
      </c>
      <c r="AR34" s="42">
        <f t="shared" si="154"/>
        <v>363.39874163162204</v>
      </c>
      <c r="AS34" s="42">
        <f t="shared" si="154"/>
        <v>358.93210634147084</v>
      </c>
      <c r="AT34" s="42">
        <f t="shared" si="154"/>
        <v>354.47797549340339</v>
      </c>
      <c r="AU34" s="42">
        <f t="shared" si="154"/>
        <v>350.03631408096396</v>
      </c>
      <c r="AV34" s="42">
        <f t="shared" si="154"/>
        <v>345.60708719569726</v>
      </c>
      <c r="AW34" s="42">
        <f t="shared" si="154"/>
        <v>341.19026002687627</v>
      </c>
      <c r="AX34" s="42">
        <f t="shared" si="154"/>
        <v>336.78579786122617</v>
      </c>
      <c r="AY34" s="42">
        <f t="shared" si="154"/>
        <v>332.39366608265328</v>
      </c>
      <c r="AZ34" s="42">
        <f t="shared" si="154"/>
        <v>328.01383017197247</v>
      </c>
      <c r="BA34" s="42">
        <f t="shared" si="154"/>
        <v>323.64625570663566</v>
      </c>
      <c r="BB34" s="42">
        <f t="shared" si="154"/>
        <v>319.2909083604614</v>
      </c>
      <c r="BC34" s="42">
        <f t="shared" si="154"/>
        <v>314.94775390336508</v>
      </c>
      <c r="BD34" s="42">
        <f t="shared" si="154"/>
        <v>310.61675820109036</v>
      </c>
      <c r="BF34" s="147"/>
      <c r="BG34" s="54">
        <f>BG33+20</f>
        <v>80</v>
      </c>
      <c r="BH34" s="42">
        <f t="shared" ref="BH34:BW34" si="155">($A$5*POWER(2.718,(LN(((1+$F$30/$BR$10)))*5.35-($B14*$F$2+$F$3*C$12+$I$4))/5.35)-$B$4)/$B$3</f>
        <v>332.18485138791289</v>
      </c>
      <c r="BI34" s="42">
        <f t="shared" si="155"/>
        <v>327.80560005848531</v>
      </c>
      <c r="BJ34" s="42">
        <f t="shared" si="155"/>
        <v>323.43860853785429</v>
      </c>
      <c r="BK34" s="42">
        <f t="shared" si="155"/>
        <v>319.08384250441929</v>
      </c>
      <c r="BL34" s="42">
        <f t="shared" si="155"/>
        <v>314.7412677326646</v>
      </c>
      <c r="BM34" s="42">
        <f t="shared" si="155"/>
        <v>310.41085009288997</v>
      </c>
      <c r="BN34" s="42">
        <f t="shared" si="155"/>
        <v>306.09255555094103</v>
      </c>
      <c r="BO34" s="42">
        <f t="shared" si="155"/>
        <v>301.78635016794385</v>
      </c>
      <c r="BP34" s="42">
        <f t="shared" si="155"/>
        <v>297.49220010003569</v>
      </c>
      <c r="BQ34" s="42">
        <f t="shared" si="155"/>
        <v>293.21007159810199</v>
      </c>
      <c r="BR34" s="42">
        <f t="shared" si="155"/>
        <v>288.93993100750845</v>
      </c>
      <c r="BS34" s="42">
        <f t="shared" si="155"/>
        <v>284.68174476783844</v>
      </c>
      <c r="BT34" s="42">
        <f t="shared" si="155"/>
        <v>280.43547941262733</v>
      </c>
      <c r="BU34" s="42">
        <f t="shared" si="155"/>
        <v>276.20110156910215</v>
      </c>
      <c r="BV34" s="42">
        <f t="shared" si="155"/>
        <v>271.97857795791634</v>
      </c>
      <c r="BW34" s="42">
        <f t="shared" si="155"/>
        <v>267.76787539289029</v>
      </c>
      <c r="BY34" s="147"/>
      <c r="BZ34" s="54">
        <f>BZ33+20</f>
        <v>80</v>
      </c>
      <c r="CA34" s="42">
        <f t="shared" ref="CA34:CP34" si="156">($A$5*POWER(2.718,(LN(((1+$F$30/$CK$10)))*5.35-($B14*$F$2+$F$3*C$12+$I$4))/5.35)-$B$4)/$B$3</f>
        <v>293.08171538612567</v>
      </c>
      <c r="CB34" s="42">
        <f t="shared" si="156"/>
        <v>288.81193413152346</v>
      </c>
      <c r="CC34" s="42">
        <f t="shared" si="156"/>
        <v>284.55410622187537</v>
      </c>
      <c r="CD34" s="42">
        <f t="shared" si="156"/>
        <v>280.30819819353405</v>
      </c>
      <c r="CE34" s="42">
        <f t="shared" si="156"/>
        <v>276.07417667653391</v>
      </c>
      <c r="CF34" s="42">
        <f t="shared" si="156"/>
        <v>271.85200839432969</v>
      </c>
      <c r="CG34" s="42">
        <f t="shared" si="156"/>
        <v>267.64166016353374</v>
      </c>
      <c r="CH34" s="42">
        <f t="shared" si="156"/>
        <v>263.44309889365695</v>
      </c>
      <c r="CI34" s="42">
        <f t="shared" si="156"/>
        <v>259.25629158684717</v>
      </c>
      <c r="CJ34" s="42">
        <f t="shared" si="156"/>
        <v>255.08120533763062</v>
      </c>
      <c r="CK34" s="42">
        <f t="shared" si="156"/>
        <v>250.91780733265293</v>
      </c>
      <c r="CL34" s="42">
        <f t="shared" si="156"/>
        <v>246.76606485042225</v>
      </c>
      <c r="CM34" s="42">
        <f t="shared" si="156"/>
        <v>242.62594526104996</v>
      </c>
      <c r="CN34" s="42">
        <f t="shared" si="156"/>
        <v>238.49741602599619</v>
      </c>
      <c r="CO34" s="42">
        <f t="shared" si="156"/>
        <v>234.38044469781372</v>
      </c>
      <c r="CP34" s="42">
        <f t="shared" si="156"/>
        <v>230.27499891989223</v>
      </c>
      <c r="CR34" s="147"/>
      <c r="CS34" s="54">
        <f>CS33+20</f>
        <v>80</v>
      </c>
      <c r="CT34" s="42">
        <f t="shared" ref="CT34:DI34" si="157">($A$5*POWER(2.718,(LN(((1+$F$30/$DD$10)))*5.35-($B14*$F$2+$F$3*C$12+$I$4))/5.35)-$B$4)/$B$3</f>
        <v>258.57886207168997</v>
      </c>
      <c r="CU34" s="42">
        <f t="shared" si="157"/>
        <v>254.40567230105015</v>
      </c>
      <c r="CV34" s="42">
        <f t="shared" si="157"/>
        <v>250.24416546541667</v>
      </c>
      <c r="CW34" s="42">
        <f t="shared" si="157"/>
        <v>246.0943088581605</v>
      </c>
      <c r="CX34" s="42">
        <f t="shared" si="157"/>
        <v>241.95606986421484</v>
      </c>
      <c r="CY34" s="42">
        <f t="shared" si="157"/>
        <v>237.82941595982032</v>
      </c>
      <c r="CZ34" s="42">
        <f t="shared" si="157"/>
        <v>233.7143147122685</v>
      </c>
      <c r="DA34" s="42">
        <f t="shared" si="157"/>
        <v>229.61073377964621</v>
      </c>
      <c r="DB34" s="42">
        <f t="shared" si="157"/>
        <v>225.51864091058289</v>
      </c>
      <c r="DC34" s="42">
        <f t="shared" si="157"/>
        <v>221.43800394399636</v>
      </c>
      <c r="DD34" s="42">
        <f t="shared" si="157"/>
        <v>217.36879080883975</v>
      </c>
      <c r="DE34" s="42">
        <f t="shared" si="157"/>
        <v>213.31096952384991</v>
      </c>
      <c r="DF34" s="42">
        <f t="shared" si="157"/>
        <v>209.26450819729587</v>
      </c>
      <c r="DG34" s="42">
        <f t="shared" si="157"/>
        <v>205.22937502672858</v>
      </c>
      <c r="DH34" s="42">
        <f t="shared" si="157"/>
        <v>201.20553829873012</v>
      </c>
      <c r="DI34" s="42">
        <f t="shared" si="157"/>
        <v>197.19296638866558</v>
      </c>
      <c r="DK34" s="147"/>
      <c r="DL34" s="54">
        <f>DL33+20</f>
        <v>80</v>
      </c>
      <c r="DM34" s="42">
        <f t="shared" ref="DM34:EB34" si="158">($A$5*POWER(2.718,(LN(((1+$F$30/$DW$10)))*5.35-($B14*$F$2+$F$3*C$12+$I$4))/5.35)-$B$4)/$B$3</f>
        <v>200.46860512312892</v>
      </c>
      <c r="DN34" s="42">
        <f t="shared" si="158"/>
        <v>196.4580962734251</v>
      </c>
      <c r="DO34" s="42">
        <f t="shared" si="158"/>
        <v>192.45881492997154</v>
      </c>
      <c r="DP34" s="42">
        <f t="shared" si="158"/>
        <v>188.47072966112174</v>
      </c>
      <c r="DQ34" s="42">
        <f t="shared" si="158"/>
        <v>184.49380912322295</v>
      </c>
      <c r="DR34" s="42">
        <f t="shared" si="158"/>
        <v>180.52802206036873</v>
      </c>
      <c r="DS34" s="42">
        <f t="shared" si="158"/>
        <v>176.57333730415544</v>
      </c>
      <c r="DT34" s="42">
        <f t="shared" si="158"/>
        <v>172.62972377343533</v>
      </c>
      <c r="DU34" s="42">
        <f t="shared" si="158"/>
        <v>168.69715047407365</v>
      </c>
      <c r="DV34" s="42">
        <f t="shared" si="158"/>
        <v>164.77558649870343</v>
      </c>
      <c r="DW34" s="42">
        <f t="shared" si="158"/>
        <v>160.86500102648455</v>
      </c>
      <c r="DX34" s="42">
        <f t="shared" si="158"/>
        <v>156.96536332285982</v>
      </c>
      <c r="DY34" s="42">
        <f t="shared" si="158"/>
        <v>153.07664273931425</v>
      </c>
      <c r="DZ34" s="42">
        <f t="shared" si="158"/>
        <v>149.19880871313421</v>
      </c>
      <c r="EA34" s="42">
        <f t="shared" si="158"/>
        <v>145.33183076716682</v>
      </c>
      <c r="EB34" s="42">
        <f t="shared" si="158"/>
        <v>141.47567850958086</v>
      </c>
    </row>
    <row r="35" spans="1:132">
      <c r="A35" s="147"/>
      <c r="B35" s="54">
        <f t="shared" ref="B35:B47" si="159">B34+20</f>
        <v>100</v>
      </c>
      <c r="C35" s="42">
        <f t="shared" ref="C35:R35" si="160">($A$5*POWER(2.718,(LN(((1+$F$30/$M$10)))*5.35-($B15*$F$2+$F$3*C$12+$I$4))/5.35)-$B$4)/$B$3</f>
        <v>476.41919184030729</v>
      </c>
      <c r="D35" s="42">
        <f t="shared" si="160"/>
        <v>471.63615335578021</v>
      </c>
      <c r="E35" s="42">
        <f t="shared" si="160"/>
        <v>466.86650509092124</v>
      </c>
      <c r="F35" s="42">
        <f t="shared" si="160"/>
        <v>462.11020955952114</v>
      </c>
      <c r="G35" s="42">
        <f t="shared" si="160"/>
        <v>457.36722938031431</v>
      </c>
      <c r="H35" s="42">
        <f t="shared" si="160"/>
        <v>452.63752727668356</v>
      </c>
      <c r="I35" s="42">
        <f t="shared" si="160"/>
        <v>447.92106607636998</v>
      </c>
      <c r="J35" s="42">
        <f t="shared" si="160"/>
        <v>443.21780871117818</v>
      </c>
      <c r="K35" s="42">
        <f t="shared" si="160"/>
        <v>438.52771821668574</v>
      </c>
      <c r="L35" s="42">
        <f t="shared" si="160"/>
        <v>433.85075773195405</v>
      </c>
      <c r="M35" s="42">
        <f t="shared" si="160"/>
        <v>429.18689049923665</v>
      </c>
      <c r="N35" s="42">
        <f t="shared" si="160"/>
        <v>424.5360798636907</v>
      </c>
      <c r="O35" s="42">
        <f t="shared" si="160"/>
        <v>419.89828927309139</v>
      </c>
      <c r="P35" s="42">
        <f t="shared" si="160"/>
        <v>415.27348227754027</v>
      </c>
      <c r="Q35" s="42">
        <f t="shared" si="160"/>
        <v>410.66162252918241</v>
      </c>
      <c r="R35" s="42">
        <f t="shared" si="160"/>
        <v>406.06267378191984</v>
      </c>
      <c r="T35" s="147"/>
      <c r="U35" s="54">
        <f t="shared" ref="U35:U47" si="161">U34+20</f>
        <v>100</v>
      </c>
      <c r="V35" s="42">
        <f t="shared" ref="V35:AK35" si="162">($A$5*POWER(2.718,(LN(((1+$F$30/$AF$10)))*5.35-($B15*$F$2+$F$3*C$12+$I$4))/5.35)-$B$4)/$B$3</f>
        <v>416.68681719755847</v>
      </c>
      <c r="W35" s="42">
        <f t="shared" si="162"/>
        <v>412.0710007875295</v>
      </c>
      <c r="X35" s="42">
        <f t="shared" si="162"/>
        <v>407.46810645535538</v>
      </c>
      <c r="Y35" s="42">
        <f t="shared" si="162"/>
        <v>402.87809802539954</v>
      </c>
      <c r="Z35" s="42">
        <f t="shared" si="162"/>
        <v>398.30093942330058</v>
      </c>
      <c r="AA35" s="42">
        <f t="shared" si="162"/>
        <v>393.73659467568706</v>
      </c>
      <c r="AB35" s="42">
        <f t="shared" si="162"/>
        <v>389.18502790989641</v>
      </c>
      <c r="AC35" s="42">
        <f t="shared" si="162"/>
        <v>384.64620335369221</v>
      </c>
      <c r="AD35" s="42">
        <f t="shared" si="162"/>
        <v>380.12008533498329</v>
      </c>
      <c r="AE35" s="42">
        <f t="shared" si="162"/>
        <v>375.60663828154287</v>
      </c>
      <c r="AF35" s="42">
        <f t="shared" si="162"/>
        <v>371.10582672073008</v>
      </c>
      <c r="AG35" s="42">
        <f t="shared" si="162"/>
        <v>366.61761527920947</v>
      </c>
      <c r="AH35" s="42">
        <f t="shared" si="162"/>
        <v>362.14196868267527</v>
      </c>
      <c r="AI35" s="42">
        <f t="shared" si="162"/>
        <v>357.67885175557183</v>
      </c>
      <c r="AJ35" s="42">
        <f t="shared" si="162"/>
        <v>353.22822942081888</v>
      </c>
      <c r="AK35" s="42">
        <f t="shared" si="162"/>
        <v>348.79006669953446</v>
      </c>
      <c r="AM35" s="147"/>
      <c r="AN35" s="54">
        <f t="shared" ref="AN35:AN47" si="163">AN34+20</f>
        <v>100</v>
      </c>
      <c r="AO35" s="42">
        <f t="shared" ref="AO35:BD35" si="164">($A$5*POWER(2.718,(LN(((1+$F$30/$AY$10)))*5.35-($B15*$F$2+$F$3*C$12+$I$4))/5.35)-$B$4)/$B$3</f>
        <v>365.48746060582084</v>
      </c>
      <c r="AP35" s="42">
        <f t="shared" si="164"/>
        <v>361.01497790173386</v>
      </c>
      <c r="AQ35" s="42">
        <f t="shared" si="164"/>
        <v>356.55501600969228</v>
      </c>
      <c r="AR35" s="42">
        <f t="shared" si="164"/>
        <v>352.10753987741225</v>
      </c>
      <c r="AS35" s="42">
        <f t="shared" si="164"/>
        <v>347.67251455073927</v>
      </c>
      <c r="AT35" s="42">
        <f t="shared" si="164"/>
        <v>343.24990517337363</v>
      </c>
      <c r="AU35" s="42">
        <f t="shared" si="164"/>
        <v>338.83967698659706</v>
      </c>
      <c r="AV35" s="42">
        <f t="shared" si="164"/>
        <v>334.44179532899852</v>
      </c>
      <c r="AW35" s="42">
        <f t="shared" si="164"/>
        <v>330.05622563620256</v>
      </c>
      <c r="AX35" s="42">
        <f t="shared" si="164"/>
        <v>325.68293344059794</v>
      </c>
      <c r="AY35" s="42">
        <f t="shared" si="164"/>
        <v>321.3218843710651</v>
      </c>
      <c r="AZ35" s="42">
        <f t="shared" si="164"/>
        <v>316.97304415270816</v>
      </c>
      <c r="BA35" s="42">
        <f t="shared" si="164"/>
        <v>312.63637860658457</v>
      </c>
      <c r="BB35" s="42">
        <f t="shared" si="164"/>
        <v>308.31185364943548</v>
      </c>
      <c r="BC35" s="42">
        <f t="shared" si="164"/>
        <v>303.99943529341982</v>
      </c>
      <c r="BD35" s="42">
        <f t="shared" si="164"/>
        <v>299.69908964584613</v>
      </c>
      <c r="BF35" s="147"/>
      <c r="BG35" s="54">
        <f t="shared" ref="BG35:BG47" si="165">BG34+20</f>
        <v>100</v>
      </c>
      <c r="BH35" s="42">
        <f t="shared" ref="BH35:BW35" si="166">($A$5*POWER(2.718,(LN(((1+$F$30/$BR$10)))*5.35-($B15*$F$2+$F$3*C$12+$I$4))/5.35)-$B$4)/$B$3</f>
        <v>321.11454743854284</v>
      </c>
      <c r="BI35" s="42">
        <f t="shared" si="166"/>
        <v>316.76628766441206</v>
      </c>
      <c r="BJ35" s="42">
        <f t="shared" si="166"/>
        <v>312.43020093754848</v>
      </c>
      <c r="BK35" s="42">
        <f t="shared" si="166"/>
        <v>308.10625317924229</v>
      </c>
      <c r="BL35" s="42">
        <f t="shared" si="166"/>
        <v>303.79441040618906</v>
      </c>
      <c r="BM35" s="42">
        <f t="shared" si="166"/>
        <v>299.49463873022074</v>
      </c>
      <c r="BN35" s="42">
        <f t="shared" si="166"/>
        <v>295.20690435804005</v>
      </c>
      <c r="BO35" s="42">
        <f t="shared" si="166"/>
        <v>290.93117359095436</v>
      </c>
      <c r="BP35" s="42">
        <f t="shared" si="166"/>
        <v>286.66741282461214</v>
      </c>
      <c r="BQ35" s="42">
        <f t="shared" si="166"/>
        <v>282.41558854873728</v>
      </c>
      <c r="BR35" s="42">
        <f t="shared" si="166"/>
        <v>278.17566734686631</v>
      </c>
      <c r="BS35" s="42">
        <f t="shared" si="166"/>
        <v>273.94761589608652</v>
      </c>
      <c r="BT35" s="42">
        <f t="shared" si="166"/>
        <v>269.73140096677304</v>
      </c>
      <c r="BU35" s="42">
        <f t="shared" si="166"/>
        <v>265.52698942232774</v>
      </c>
      <c r="BV35" s="42">
        <f t="shared" si="166"/>
        <v>261.33434821891962</v>
      </c>
      <c r="BW35" s="42">
        <f t="shared" si="166"/>
        <v>257.15344440522443</v>
      </c>
      <c r="BY35" s="147"/>
      <c r="BZ35" s="54">
        <f t="shared" ref="BZ35:BZ47" si="167">BZ34+20</f>
        <v>100</v>
      </c>
      <c r="CA35" s="42">
        <f t="shared" ref="CA35:CP35" si="168">($A$5*POWER(2.718,(LN(((1+$F$30/$CK$10)))*5.35-($B15*$F$2+$F$3*C$12+$I$4))/5.35)-$B$4)/$B$3</f>
        <v>282.28814070176259</v>
      </c>
      <c r="CB35" s="42">
        <f t="shared" si="168"/>
        <v>278.04857629289535</v>
      </c>
      <c r="CC35" s="42">
        <f t="shared" si="168"/>
        <v>273.82088063626929</v>
      </c>
      <c r="CD35" s="42">
        <f t="shared" si="168"/>
        <v>269.60502050505619</v>
      </c>
      <c r="CE35" s="42">
        <f t="shared" si="168"/>
        <v>265.40096276544654</v>
      </c>
      <c r="CF35" s="42">
        <f t="shared" si="168"/>
        <v>261.20867437638964</v>
      </c>
      <c r="CG35" s="42">
        <f t="shared" si="168"/>
        <v>257.02812238933467</v>
      </c>
      <c r="CH35" s="42">
        <f t="shared" si="168"/>
        <v>252.85927394796951</v>
      </c>
      <c r="CI35" s="42">
        <f t="shared" si="168"/>
        <v>248.7020962879657</v>
      </c>
      <c r="CJ35" s="42">
        <f t="shared" si="168"/>
        <v>244.55655673671822</v>
      </c>
      <c r="CK35" s="42">
        <f t="shared" si="168"/>
        <v>240.42262271308979</v>
      </c>
      <c r="CL35" s="42">
        <f t="shared" si="168"/>
        <v>236.30026172715506</v>
      </c>
      <c r="CM35" s="42">
        <f t="shared" si="168"/>
        <v>232.18944137994484</v>
      </c>
      <c r="CN35" s="42">
        <f t="shared" si="168"/>
        <v>228.0901293631911</v>
      </c>
      <c r="CO35" s="42">
        <f t="shared" si="168"/>
        <v>224.00229345907405</v>
      </c>
      <c r="CP35" s="42">
        <f t="shared" si="168"/>
        <v>219.92590153996832</v>
      </c>
      <c r="CR35" s="147"/>
      <c r="CS35" s="54">
        <f t="shared" ref="CS35:CS47" si="169">CS34+20</f>
        <v>100</v>
      </c>
      <c r="CT35" s="42">
        <f t="shared" ref="CT35:DI35" si="170">($A$5*POWER(2.718,(LN(((1+$F$30/$DD$10)))*5.35-($B15*$F$2+$F$3*C$12+$I$4))/5.35)-$B$4)/$B$3</f>
        <v>248.02946087862699</v>
      </c>
      <c r="CU35" s="42">
        <f t="shared" si="170"/>
        <v>243.88580438475336</v>
      </c>
      <c r="CV35" s="42">
        <f t="shared" si="170"/>
        <v>239.75374814683917</v>
      </c>
      <c r="CW35" s="42">
        <f t="shared" si="170"/>
        <v>235.63325968971665</v>
      </c>
      <c r="CX35" s="42">
        <f t="shared" si="170"/>
        <v>231.52430662913355</v>
      </c>
      <c r="CY35" s="42">
        <f t="shared" si="170"/>
        <v>227.42685667149837</v>
      </c>
      <c r="CZ35" s="42">
        <f t="shared" si="170"/>
        <v>223.34087761362449</v>
      </c>
      <c r="DA35" s="42">
        <f t="shared" si="170"/>
        <v>219.26633734248094</v>
      </c>
      <c r="DB35" s="42">
        <f t="shared" si="170"/>
        <v>215.20320383493663</v>
      </c>
      <c r="DC35" s="42">
        <f t="shared" si="170"/>
        <v>211.15144515750995</v>
      </c>
      <c r="DD35" s="42">
        <f t="shared" si="170"/>
        <v>207.1110294661182</v>
      </c>
      <c r="DE35" s="42">
        <f t="shared" si="170"/>
        <v>203.08192500582692</v>
      </c>
      <c r="DF35" s="42">
        <f t="shared" si="170"/>
        <v>199.06410011059961</v>
      </c>
      <c r="DG35" s="42">
        <f t="shared" si="170"/>
        <v>195.05752320305035</v>
      </c>
      <c r="DH35" s="42">
        <f t="shared" si="170"/>
        <v>191.06216279419402</v>
      </c>
      <c r="DI35" s="42">
        <f t="shared" si="170"/>
        <v>187.07798748320045</v>
      </c>
      <c r="DK35" s="147"/>
      <c r="DL35" s="54">
        <f t="shared" ref="DL35:DL47" si="171">DL34+20</f>
        <v>100</v>
      </c>
      <c r="DM35" s="42">
        <f t="shared" ref="DM35:EB35" si="172">($A$5*POWER(2.718,(LN(((1+$F$30/$DW$10)))*5.35-($B15*$F$2+$F$3*C$12+$I$4))/5.35)-$B$4)/$B$3</f>
        <v>190.33044482629484</v>
      </c>
      <c r="DN35" s="42">
        <f t="shared" si="172"/>
        <v>186.34831797557518</v>
      </c>
      <c r="DO35" s="42">
        <f t="shared" si="172"/>
        <v>182.37733917508609</v>
      </c>
      <c r="DP35" s="42">
        <f t="shared" si="172"/>
        <v>178.41747721561936</v>
      </c>
      <c r="DQ35" s="42">
        <f t="shared" si="172"/>
        <v>174.46870097533861</v>
      </c>
      <c r="DR35" s="42">
        <f t="shared" si="172"/>
        <v>170.53097941953322</v>
      </c>
      <c r="DS35" s="42">
        <f t="shared" si="172"/>
        <v>166.60428160037449</v>
      </c>
      <c r="DT35" s="42">
        <f t="shared" si="172"/>
        <v>162.68857665667366</v>
      </c>
      <c r="DU35" s="42">
        <f t="shared" si="172"/>
        <v>158.78383381363815</v>
      </c>
      <c r="DV35" s="42">
        <f t="shared" si="172"/>
        <v>154.89002238262992</v>
      </c>
      <c r="DW35" s="42">
        <f t="shared" si="172"/>
        <v>151.00711176092497</v>
      </c>
      <c r="DX35" s="42">
        <f t="shared" si="172"/>
        <v>147.1350714314716</v>
      </c>
      <c r="DY35" s="42">
        <f t="shared" si="172"/>
        <v>143.27387096265176</v>
      </c>
      <c r="DZ35" s="42">
        <f t="shared" si="172"/>
        <v>139.42348000804105</v>
      </c>
      <c r="EA35" s="42">
        <f t="shared" si="172"/>
        <v>135.58386830617067</v>
      </c>
      <c r="EB35" s="42">
        <f t="shared" si="172"/>
        <v>131.75500568028986</v>
      </c>
    </row>
    <row r="36" spans="1:132">
      <c r="A36" s="147"/>
      <c r="B36" s="54">
        <f t="shared" si="159"/>
        <v>120</v>
      </c>
      <c r="C36" s="42">
        <f t="shared" ref="C36:R36" si="173">($A$5*POWER(2.718,(LN(((1+$F$30/$M$10)))*5.35-($B16*$F$2+$F$3*C$12+$I$4))/5.35)-$B$4)/$B$3</f>
        <v>464.32815484742127</v>
      </c>
      <c r="D36" s="42">
        <f t="shared" si="173"/>
        <v>459.57896548241871</v>
      </c>
      <c r="E36" s="42">
        <f t="shared" si="173"/>
        <v>454.84307157574261</v>
      </c>
      <c r="F36" s="42">
        <f t="shared" si="173"/>
        <v>450.12043590646982</v>
      </c>
      <c r="G36" s="42">
        <f t="shared" si="173"/>
        <v>445.41102135787804</v>
      </c>
      <c r="H36" s="42">
        <f t="shared" si="173"/>
        <v>440.71479091715418</v>
      </c>
      <c r="I36" s="42">
        <f t="shared" si="173"/>
        <v>436.03170767510306</v>
      </c>
      <c r="J36" s="42">
        <f t="shared" si="173"/>
        <v>431.36173482585724</v>
      </c>
      <c r="K36" s="42">
        <f t="shared" si="173"/>
        <v>426.70483566658925</v>
      </c>
      <c r="L36" s="42">
        <f t="shared" si="173"/>
        <v>422.06097359722099</v>
      </c>
      <c r="M36" s="42">
        <f t="shared" si="173"/>
        <v>417.43011212013744</v>
      </c>
      <c r="N36" s="42">
        <f t="shared" si="173"/>
        <v>412.8122148398993</v>
      </c>
      <c r="O36" s="42">
        <f t="shared" si="173"/>
        <v>408.20724546295708</v>
      </c>
      <c r="P36" s="42">
        <f t="shared" si="173"/>
        <v>403.61516779736604</v>
      </c>
      <c r="Q36" s="42">
        <f t="shared" si="173"/>
        <v>399.03594575250168</v>
      </c>
      <c r="R36" s="42">
        <f t="shared" si="173"/>
        <v>394.4695433387754</v>
      </c>
      <c r="T36" s="147"/>
      <c r="U36" s="54">
        <f t="shared" si="161"/>
        <v>120</v>
      </c>
      <c r="V36" s="42">
        <f t="shared" ref="V36:AK36" si="174">($A$5*POWER(2.718,(LN(((1+$F$30/$AF$10)))*5.35-($B16*$F$2+$F$3*C$12+$I$4))/5.35)-$B$4)/$B$3</f>
        <v>405.01850067730248</v>
      </c>
      <c r="W36" s="42">
        <f t="shared" si="174"/>
        <v>400.43534997169388</v>
      </c>
      <c r="X36" s="42">
        <f t="shared" si="174"/>
        <v>395.86502989559432</v>
      </c>
      <c r="Y36" s="42">
        <f t="shared" si="174"/>
        <v>391.30750452937951</v>
      </c>
      <c r="Z36" s="42">
        <f t="shared" si="174"/>
        <v>386.76273805398137</v>
      </c>
      <c r="AA36" s="42">
        <f t="shared" si="174"/>
        <v>382.23069475060953</v>
      </c>
      <c r="AB36" s="42">
        <f t="shared" si="174"/>
        <v>377.71133900046937</v>
      </c>
      <c r="AC36" s="42">
        <f t="shared" si="174"/>
        <v>373.2046352844805</v>
      </c>
      <c r="AD36" s="42">
        <f t="shared" si="174"/>
        <v>368.71054818300007</v>
      </c>
      <c r="AE36" s="42">
        <f t="shared" si="174"/>
        <v>364.22904237554275</v>
      </c>
      <c r="AF36" s="42">
        <f t="shared" si="174"/>
        <v>359.76008264050432</v>
      </c>
      <c r="AG36" s="42">
        <f t="shared" si="174"/>
        <v>355.30363385488317</v>
      </c>
      <c r="AH36" s="42">
        <f t="shared" si="174"/>
        <v>350.85966099400588</v>
      </c>
      <c r="AI36" s="42">
        <f t="shared" si="174"/>
        <v>346.42812913125192</v>
      </c>
      <c r="AJ36" s="42">
        <f t="shared" si="174"/>
        <v>342.00900343777755</v>
      </c>
      <c r="AK36" s="42">
        <f t="shared" si="174"/>
        <v>337.60224918224361</v>
      </c>
      <c r="AM36" s="147"/>
      <c r="AN36" s="54">
        <f t="shared" si="163"/>
        <v>120</v>
      </c>
      <c r="AO36" s="42">
        <f t="shared" ref="AO36:BD36" si="175">($A$5*POWER(2.718,(LN(((1+$F$30/$AY$10)))*5.35-($B16*$F$2+$F$3*C$12+$I$4))/5.35)-$B$4)/$B$3</f>
        <v>354.18147718124817</v>
      </c>
      <c r="AP36" s="42">
        <f t="shared" si="175"/>
        <v>349.74064582224503</v>
      </c>
      <c r="AQ36" s="42">
        <f t="shared" si="175"/>
        <v>345.3122466666623</v>
      </c>
      <c r="AR36" s="42">
        <f t="shared" si="175"/>
        <v>340.89624491027837</v>
      </c>
      <c r="AS36" s="42">
        <f t="shared" si="175"/>
        <v>336.49260584630491</v>
      </c>
      <c r="AT36" s="42">
        <f t="shared" si="175"/>
        <v>332.10129486511812</v>
      </c>
      <c r="AU36" s="42">
        <f t="shared" si="175"/>
        <v>327.72227745398294</v>
      </c>
      <c r="AV36" s="42">
        <f t="shared" si="175"/>
        <v>323.35551919678494</v>
      </c>
      <c r="AW36" s="42">
        <f t="shared" si="175"/>
        <v>319.00098577375718</v>
      </c>
      <c r="AX36" s="42">
        <f t="shared" si="175"/>
        <v>314.65864296121163</v>
      </c>
      <c r="AY36" s="42">
        <f t="shared" si="175"/>
        <v>310.32845663127142</v>
      </c>
      <c r="AZ36" s="42">
        <f t="shared" si="175"/>
        <v>306.01039275160014</v>
      </c>
      <c r="BA36" s="42">
        <f t="shared" si="175"/>
        <v>301.70441738513608</v>
      </c>
      <c r="BB36" s="42">
        <f t="shared" si="175"/>
        <v>297.41049668982538</v>
      </c>
      <c r="BC36" s="42">
        <f t="shared" si="175"/>
        <v>293.12859691835541</v>
      </c>
      <c r="BD36" s="42">
        <f t="shared" si="175"/>
        <v>288.85868441788972</v>
      </c>
      <c r="BF36" s="147"/>
      <c r="BG36" s="54">
        <f t="shared" si="165"/>
        <v>120</v>
      </c>
      <c r="BH36" s="42">
        <f t="shared" ref="BH36:BW36" si="176">($A$5*POWER(2.718,(LN(((1+$F$30/$BR$10)))*5.35-($B16*$F$2+$F$3*C$12+$I$4))/5.35)-$B$4)/$B$3</f>
        <v>310.12258700298139</v>
      </c>
      <c r="BI36" s="42">
        <f t="shared" si="176"/>
        <v>305.80509945978639</v>
      </c>
      <c r="BJ36" s="42">
        <f t="shared" si="176"/>
        <v>301.49969881633228</v>
      </c>
      <c r="BK36" s="42">
        <f t="shared" si="176"/>
        <v>297.20635123508168</v>
      </c>
      <c r="BL36" s="42">
        <f t="shared" si="176"/>
        <v>292.92502297322676</v>
      </c>
      <c r="BM36" s="42">
        <f t="shared" si="176"/>
        <v>288.65568038242264</v>
      </c>
      <c r="BN36" s="42">
        <f t="shared" si="176"/>
        <v>284.39828990852436</v>
      </c>
      <c r="BO36" s="42">
        <f t="shared" si="176"/>
        <v>280.15281809132165</v>
      </c>
      <c r="BP36" s="42">
        <f t="shared" si="176"/>
        <v>275.91923156427765</v>
      </c>
      <c r="BQ36" s="42">
        <f t="shared" si="176"/>
        <v>271.69749705426563</v>
      </c>
      <c r="BR36" s="42">
        <f t="shared" si="176"/>
        <v>267.48758138130745</v>
      </c>
      <c r="BS36" s="42">
        <f t="shared" si="176"/>
        <v>263.28945145831347</v>
      </c>
      <c r="BT36" s="42">
        <f t="shared" si="176"/>
        <v>259.10307429082138</v>
      </c>
      <c r="BU36" s="42">
        <f t="shared" si="176"/>
        <v>254.92841697673825</v>
      </c>
      <c r="BV36" s="42">
        <f t="shared" si="176"/>
        <v>250.76544670608112</v>
      </c>
      <c r="BW36" s="42">
        <f t="shared" si="176"/>
        <v>246.61413076071921</v>
      </c>
      <c r="BY36" s="147"/>
      <c r="BZ36" s="54">
        <f t="shared" si="167"/>
        <v>120</v>
      </c>
      <c r="CA36" s="42">
        <f t="shared" ref="CA36:CP36" si="177">($A$5*POWER(2.718,(LN(((1+$F$30/$CK$10)))*5.35-($B16*$F$2+$F$3*C$12+$I$4))/5.35)-$B$4)/$B$3</f>
        <v>271.57095114387795</v>
      </c>
      <c r="CB36" s="42">
        <f t="shared" si="177"/>
        <v>267.36138973893225</v>
      </c>
      <c r="CC36" s="42">
        <f t="shared" si="177"/>
        <v>263.16361309216995</v>
      </c>
      <c r="CD36" s="42">
        <f t="shared" si="177"/>
        <v>258.97758821190507</v>
      </c>
      <c r="CE36" s="42">
        <f t="shared" si="177"/>
        <v>254.8032821988136</v>
      </c>
      <c r="CF36" s="42">
        <f t="shared" si="177"/>
        <v>250.64066224567324</v>
      </c>
      <c r="CG36" s="42">
        <f t="shared" si="177"/>
        <v>246.48969563710645</v>
      </c>
      <c r="CH36" s="42">
        <f t="shared" si="177"/>
        <v>242.35034974932321</v>
      </c>
      <c r="CI36" s="42">
        <f t="shared" si="177"/>
        <v>238.22259204986446</v>
      </c>
      <c r="CJ36" s="42">
        <f t="shared" si="177"/>
        <v>234.10639009734595</v>
      </c>
      <c r="CK36" s="42">
        <f t="shared" si="177"/>
        <v>230.00171154120483</v>
      </c>
      <c r="CL36" s="42">
        <f t="shared" si="177"/>
        <v>225.90852412144349</v>
      </c>
      <c r="CM36" s="42">
        <f t="shared" si="177"/>
        <v>221.82679566837677</v>
      </c>
      <c r="CN36" s="42">
        <f t="shared" si="177"/>
        <v>217.75649410238043</v>
      </c>
      <c r="CO36" s="42">
        <f t="shared" si="177"/>
        <v>213.69758743363647</v>
      </c>
      <c r="CP36" s="42">
        <f t="shared" si="177"/>
        <v>209.65004376188352</v>
      </c>
      <c r="CR36" s="147"/>
      <c r="CS36" s="54">
        <f t="shared" si="169"/>
        <v>120</v>
      </c>
      <c r="CT36" s="42">
        <f t="shared" ref="CT36:DI36" si="178">($A$5*POWER(2.718,(LN(((1+$F$30/$DD$10)))*5.35-($B16*$F$2+$F$3*C$12+$I$4))/5.35)-$B$4)/$B$3</f>
        <v>237.55471681890202</v>
      </c>
      <c r="CU36" s="42">
        <f t="shared" si="178"/>
        <v>233.44038459753509</v>
      </c>
      <c r="CV36" s="42">
        <f t="shared" si="178"/>
        <v>229.33757053819295</v>
      </c>
      <c r="CW36" s="42">
        <f t="shared" si="178"/>
        <v>225.24624239553111</v>
      </c>
      <c r="CX36" s="42">
        <f t="shared" si="178"/>
        <v>221.1663680144778</v>
      </c>
      <c r="CY36" s="42">
        <f t="shared" si="178"/>
        <v>217.09791532997974</v>
      </c>
      <c r="CZ36" s="42">
        <f t="shared" si="178"/>
        <v>213.04085236675053</v>
      </c>
      <c r="DA36" s="42">
        <f t="shared" si="178"/>
        <v>208.99514723901916</v>
      </c>
      <c r="DB36" s="42">
        <f t="shared" si="178"/>
        <v>204.96076815027934</v>
      </c>
      <c r="DC36" s="42">
        <f t="shared" si="178"/>
        <v>200.93768339303983</v>
      </c>
      <c r="DD36" s="42">
        <f t="shared" si="178"/>
        <v>196.92586134857606</v>
      </c>
      <c r="DE36" s="42">
        <f t="shared" si="178"/>
        <v>192.92527048667952</v>
      </c>
      <c r="DF36" s="42">
        <f t="shared" si="178"/>
        <v>188.93587936541167</v>
      </c>
      <c r="DG36" s="42">
        <f t="shared" si="178"/>
        <v>184.95765663085672</v>
      </c>
      <c r="DH36" s="42">
        <f t="shared" si="178"/>
        <v>180.9905710168745</v>
      </c>
      <c r="DI36" s="42">
        <f t="shared" si="178"/>
        <v>177.0345913448553</v>
      </c>
      <c r="DK36" s="147"/>
      <c r="DL36" s="54">
        <f t="shared" si="171"/>
        <v>120</v>
      </c>
      <c r="DM36" s="42">
        <f t="shared" ref="DM36:EB36" si="179">($A$5*POWER(2.718,(LN(((1+$F$30/$DW$10)))*5.35-($B16*$F$2+$F$3*C$12+$I$4))/5.35)-$B$4)/$B$3</f>
        <v>180.26403134913619</v>
      </c>
      <c r="DN36" s="42">
        <f t="shared" si="179"/>
        <v>176.31008564062768</v>
      </c>
      <c r="DO36" s="42">
        <f t="shared" si="179"/>
        <v>172.36720908863245</v>
      </c>
      <c r="DP36" s="42">
        <f t="shared" si="179"/>
        <v>168.43537070480761</v>
      </c>
      <c r="DQ36" s="42">
        <f t="shared" si="179"/>
        <v>164.51453958756233</v>
      </c>
      <c r="DR36" s="42">
        <f t="shared" si="179"/>
        <v>160.60468492181613</v>
      </c>
      <c r="DS36" s="42">
        <f t="shared" si="179"/>
        <v>156.70577597875567</v>
      </c>
      <c r="DT36" s="42">
        <f t="shared" si="179"/>
        <v>152.81778211559336</v>
      </c>
      <c r="DU36" s="42">
        <f t="shared" si="179"/>
        <v>148.94067277532707</v>
      </c>
      <c r="DV36" s="42">
        <f t="shared" si="179"/>
        <v>145.07441748649961</v>
      </c>
      <c r="DW36" s="42">
        <f t="shared" si="179"/>
        <v>141.21898586295944</v>
      </c>
      <c r="DX36" s="42">
        <f t="shared" si="179"/>
        <v>137.37434760362129</v>
      </c>
      <c r="DY36" s="42">
        <f t="shared" si="179"/>
        <v>133.54047249222887</v>
      </c>
      <c r="DZ36" s="42">
        <f t="shared" si="179"/>
        <v>129.71733039711634</v>
      </c>
      <c r="EA36" s="42">
        <f t="shared" si="179"/>
        <v>125.90489127097315</v>
      </c>
      <c r="EB36" s="42">
        <f t="shared" si="179"/>
        <v>122.10312515060576</v>
      </c>
    </row>
    <row r="37" spans="1:132">
      <c r="A37" s="147"/>
      <c r="B37" s="54">
        <f t="shared" si="159"/>
        <v>140</v>
      </c>
      <c r="C37" s="42">
        <f t="shared" ref="C37:R37" si="180">($A$5*POWER(2.718,(LN(((1+$F$30/$M$10)))*5.35-($B17*$F$2+$F$3*C$12+$I$4))/5.35)-$B$4)/$B$3</f>
        <v>452.32268500137593</v>
      </c>
      <c r="D37" s="42">
        <f t="shared" si="180"/>
        <v>447.60710520882054</v>
      </c>
      <c r="E37" s="42">
        <f t="shared" si="180"/>
        <v>442.90472678386647</v>
      </c>
      <c r="F37" s="42">
        <f t="shared" si="180"/>
        <v>438.21551276899982</v>
      </c>
      <c r="G37" s="42">
        <f t="shared" si="180"/>
        <v>433.53942631017031</v>
      </c>
      <c r="H37" s="42">
        <f t="shared" si="180"/>
        <v>428.87643065650025</v>
      </c>
      <c r="I37" s="42">
        <f t="shared" si="180"/>
        <v>424.22648915999804</v>
      </c>
      <c r="J37" s="42">
        <f t="shared" si="180"/>
        <v>419.58956527526789</v>
      </c>
      <c r="K37" s="42">
        <f t="shared" si="180"/>
        <v>414.96562255922487</v>
      </c>
      <c r="L37" s="42">
        <f t="shared" si="180"/>
        <v>410.35462467080589</v>
      </c>
      <c r="M37" s="42">
        <f t="shared" si="180"/>
        <v>405.75653537068655</v>
      </c>
      <c r="N37" s="42">
        <f t="shared" si="180"/>
        <v>401.17131852099419</v>
      </c>
      <c r="O37" s="42">
        <f t="shared" si="180"/>
        <v>396.59893808502625</v>
      </c>
      <c r="P37" s="42">
        <f t="shared" si="180"/>
        <v>392.03935812696415</v>
      </c>
      <c r="Q37" s="42">
        <f t="shared" si="180"/>
        <v>387.49254281159352</v>
      </c>
      <c r="R37" s="42">
        <f t="shared" si="180"/>
        <v>382.95845640402155</v>
      </c>
      <c r="T37" s="147"/>
      <c r="U37" s="54">
        <f t="shared" si="161"/>
        <v>140</v>
      </c>
      <c r="V37" s="42">
        <f t="shared" ref="V37:AK37" si="181">($A$5*POWER(2.718,(LN(((1+$F$30/$AF$10)))*5.35-($B17*$F$2+$F$3*C$12+$I$4))/5.35)-$B$4)/$B$3</f>
        <v>393.43275975032765</v>
      </c>
      <c r="W37" s="42">
        <f t="shared" si="181"/>
        <v>388.88204357698106</v>
      </c>
      <c r="X37" s="42">
        <f t="shared" si="181"/>
        <v>384.34406723196867</v>
      </c>
      <c r="Y37" s="42">
        <f t="shared" si="181"/>
        <v>379.81879504986608</v>
      </c>
      <c r="Z37" s="42">
        <f t="shared" si="181"/>
        <v>375.30619146509412</v>
      </c>
      <c r="AA37" s="42">
        <f t="shared" si="181"/>
        <v>370.80622101164084</v>
      </c>
      <c r="AB37" s="42">
        <f t="shared" si="181"/>
        <v>366.318848322782</v>
      </c>
      <c r="AC37" s="42">
        <f t="shared" si="181"/>
        <v>361.84403813080274</v>
      </c>
      <c r="AD37" s="42">
        <f t="shared" si="181"/>
        <v>357.381755266722</v>
      </c>
      <c r="AE37" s="42">
        <f t="shared" si="181"/>
        <v>352.93196466001405</v>
      </c>
      <c r="AF37" s="42">
        <f t="shared" si="181"/>
        <v>348.49463133833422</v>
      </c>
      <c r="AG37" s="42">
        <f t="shared" si="181"/>
        <v>344.06972042724379</v>
      </c>
      <c r="AH37" s="42">
        <f t="shared" si="181"/>
        <v>339.65719714993611</v>
      </c>
      <c r="AI37" s="42">
        <f t="shared" si="181"/>
        <v>335.25702682696175</v>
      </c>
      <c r="AJ37" s="42">
        <f t="shared" si="181"/>
        <v>330.86917487595838</v>
      </c>
      <c r="AK37" s="42">
        <f t="shared" si="181"/>
        <v>326.49360681137716</v>
      </c>
      <c r="AM37" s="147"/>
      <c r="AN37" s="54">
        <f t="shared" si="163"/>
        <v>140</v>
      </c>
      <c r="AO37" s="42">
        <f t="shared" ref="AO37:BD37" si="182">($A$5*POWER(2.718,(LN(((1+$F$30/$AY$10)))*5.35-($B17*$F$2+$F$3*C$12+$I$4))/5.35)-$B$4)/$B$3</f>
        <v>342.9555051522604</v>
      </c>
      <c r="AP37" s="42">
        <f t="shared" si="182"/>
        <v>338.54610114470938</v>
      </c>
      <c r="AQ37" s="42">
        <f t="shared" si="182"/>
        <v>334.1490413590285</v>
      </c>
      <c r="AR37" s="42">
        <f t="shared" si="182"/>
        <v>329.7642912373023</v>
      </c>
      <c r="AS37" s="42">
        <f t="shared" si="182"/>
        <v>325.39181631836004</v>
      </c>
      <c r="AT37" s="42">
        <f t="shared" si="182"/>
        <v>321.03158223750631</v>
      </c>
      <c r="AU37" s="42">
        <f t="shared" si="182"/>
        <v>316.68355472625001</v>
      </c>
      <c r="AV37" s="42">
        <f t="shared" si="182"/>
        <v>312.34769961203585</v>
      </c>
      <c r="AW37" s="42">
        <f t="shared" si="182"/>
        <v>308.02398281797474</v>
      </c>
      <c r="AX37" s="42">
        <f t="shared" si="182"/>
        <v>303.71237036257673</v>
      </c>
      <c r="AY37" s="42">
        <f t="shared" si="182"/>
        <v>299.41282835948482</v>
      </c>
      <c r="AZ37" s="42">
        <f t="shared" si="182"/>
        <v>295.12532301720591</v>
      </c>
      <c r="BA37" s="42">
        <f t="shared" si="182"/>
        <v>290.8498206388482</v>
      </c>
      <c r="BB37" s="42">
        <f t="shared" si="182"/>
        <v>286.58628762185435</v>
      </c>
      <c r="BC37" s="42">
        <f t="shared" si="182"/>
        <v>282.33469045773887</v>
      </c>
      <c r="BD37" s="42">
        <f t="shared" si="182"/>
        <v>278.09499573182342</v>
      </c>
      <c r="BF37" s="147"/>
      <c r="BG37" s="54">
        <f t="shared" si="165"/>
        <v>140</v>
      </c>
      <c r="BH37" s="42">
        <f t="shared" ref="BH37:BW37" si="183">($A$5*POWER(2.718,(LN(((1+$F$30/$BR$10)))*5.35-($B17*$F$2+$F$3*C$12+$I$4))/5.35)-$B$4)/$B$3</f>
        <v>299.20841565145088</v>
      </c>
      <c r="BI37" s="42">
        <f t="shared" si="183"/>
        <v>294.92148256696856</v>
      </c>
      <c r="BJ37" s="42">
        <f t="shared" si="183"/>
        <v>290.64655084435935</v>
      </c>
      <c r="BK37" s="42">
        <f t="shared" si="183"/>
        <v>286.38358688555081</v>
      </c>
      <c r="BL37" s="42">
        <f t="shared" si="183"/>
        <v>282.13255718652982</v>
      </c>
      <c r="BM37" s="42">
        <f t="shared" si="183"/>
        <v>277.89342833707809</v>
      </c>
      <c r="BN37" s="42">
        <f t="shared" si="183"/>
        <v>273.66616702050914</v>
      </c>
      <c r="BO37" s="42">
        <f t="shared" si="183"/>
        <v>269.45074001340896</v>
      </c>
      <c r="BP37" s="42">
        <f t="shared" si="183"/>
        <v>265.24711418537203</v>
      </c>
      <c r="BQ37" s="42">
        <f t="shared" si="183"/>
        <v>261.05525649874204</v>
      </c>
      <c r="BR37" s="42">
        <f t="shared" si="183"/>
        <v>256.87513400835263</v>
      </c>
      <c r="BS37" s="42">
        <f t="shared" si="183"/>
        <v>252.70671386126855</v>
      </c>
      <c r="BT37" s="42">
        <f t="shared" si="183"/>
        <v>248.54996329652676</v>
      </c>
      <c r="BU37" s="42">
        <f t="shared" si="183"/>
        <v>244.40484964487834</v>
      </c>
      <c r="BV37" s="42">
        <f t="shared" si="183"/>
        <v>240.27134032853414</v>
      </c>
      <c r="BW37" s="42">
        <f t="shared" si="183"/>
        <v>236.1494028609066</v>
      </c>
      <c r="BY37" s="147"/>
      <c r="BZ37" s="54">
        <f t="shared" si="167"/>
        <v>140</v>
      </c>
      <c r="CA37" s="42">
        <f t="shared" ref="CA37:CP37" si="184">($A$5*POWER(2.718,(LN(((1+$F$30/$CK$10)))*5.35-($B17*$F$2+$F$3*C$12+$I$4))/5.35)-$B$4)/$B$3</f>
        <v>260.92960614201968</v>
      </c>
      <c r="CB37" s="42">
        <f t="shared" si="184"/>
        <v>256.74983541252118</v>
      </c>
      <c r="CC37" s="42">
        <f t="shared" si="184"/>
        <v>252.58176604156566</v>
      </c>
      <c r="CD37" s="42">
        <f t="shared" si="184"/>
        <v>248.42536527094686</v>
      </c>
      <c r="CE37" s="42">
        <f t="shared" si="184"/>
        <v>244.28060043416536</v>
      </c>
      <c r="CF37" s="42">
        <f t="shared" si="184"/>
        <v>240.14743895617369</v>
      </c>
      <c r="CG37" s="42">
        <f t="shared" si="184"/>
        <v>236.02584835311711</v>
      </c>
      <c r="CH37" s="42">
        <f t="shared" si="184"/>
        <v>231.91579623208122</v>
      </c>
      <c r="CI37" s="42">
        <f t="shared" si="184"/>
        <v>227.81725029083668</v>
      </c>
      <c r="CJ37" s="42">
        <f t="shared" si="184"/>
        <v>223.73017831758352</v>
      </c>
      <c r="CK37" s="42">
        <f t="shared" si="184"/>
        <v>219.65454819070089</v>
      </c>
      <c r="CL37" s="42">
        <f t="shared" si="184"/>
        <v>215.59032787849171</v>
      </c>
      <c r="CM37" s="42">
        <f t="shared" si="184"/>
        <v>211.5374854389342</v>
      </c>
      <c r="CN37" s="42">
        <f t="shared" si="184"/>
        <v>207.49598901942662</v>
      </c>
      <c r="CO37" s="42">
        <f t="shared" si="184"/>
        <v>203.46580685654121</v>
      </c>
      <c r="CP37" s="42">
        <f t="shared" si="184"/>
        <v>199.44690727577148</v>
      </c>
      <c r="CR37" s="147"/>
      <c r="CS37" s="54">
        <f t="shared" si="169"/>
        <v>140</v>
      </c>
      <c r="CT37" s="42">
        <f t="shared" ref="CT37:DI37" si="185">($A$5*POWER(2.718,(LN(((1+$F$30/$DD$10)))*5.35-($B17*$F$2+$F$3*C$12+$I$4))/5.35)-$B$4)/$B$3</f>
        <v>227.15410155090993</v>
      </c>
      <c r="CU37" s="42">
        <f t="shared" si="185"/>
        <v>223.06888607689453</v>
      </c>
      <c r="CV37" s="42">
        <f t="shared" si="185"/>
        <v>218.99510725193974</v>
      </c>
      <c r="CW37" s="42">
        <f t="shared" si="185"/>
        <v>214.9327330588992</v>
      </c>
      <c r="CX37" s="42">
        <f t="shared" si="185"/>
        <v>210.88173157025864</v>
      </c>
      <c r="CY37" s="42">
        <f t="shared" si="185"/>
        <v>206.84207094788718</v>
      </c>
      <c r="CZ37" s="42">
        <f t="shared" si="185"/>
        <v>202.81371944278376</v>
      </c>
      <c r="DA37" s="42">
        <f t="shared" si="185"/>
        <v>198.79664539483005</v>
      </c>
      <c r="DB37" s="42">
        <f t="shared" si="185"/>
        <v>194.79081723254103</v>
      </c>
      <c r="DC37" s="42">
        <f t="shared" si="185"/>
        <v>190.79620347281659</v>
      </c>
      <c r="DD37" s="42">
        <f t="shared" si="185"/>
        <v>186.81277272069443</v>
      </c>
      <c r="DE37" s="42">
        <f t="shared" si="185"/>
        <v>182.84049366910256</v>
      </c>
      <c r="DF37" s="42">
        <f t="shared" si="185"/>
        <v>178.87933509861463</v>
      </c>
      <c r="DG37" s="42">
        <f t="shared" si="185"/>
        <v>174.92926587720268</v>
      </c>
      <c r="DH37" s="42">
        <f t="shared" si="185"/>
        <v>170.99025495999499</v>
      </c>
      <c r="DI37" s="42">
        <f t="shared" si="185"/>
        <v>167.06227138902929</v>
      </c>
      <c r="DK37" s="147"/>
      <c r="DL37" s="54">
        <f t="shared" si="171"/>
        <v>140</v>
      </c>
      <c r="DM37" s="42">
        <f t="shared" ref="DM37:EB37" si="186">($A$5*POWER(2.718,(LN(((1+$F$30/$DW$10)))*5.35-($B17*$F$2+$F$3*C$12+$I$4))/5.35)-$B$4)/$B$3</f>
        <v>170.2688569460677</v>
      </c>
      <c r="DN37" s="42">
        <f t="shared" si="186"/>
        <v>166.34289294444153</v>
      </c>
      <c r="DO37" s="42">
        <f t="shared" si="186"/>
        <v>162.42791976393579</v>
      </c>
      <c r="DP37" s="42">
        <f t="shared" si="186"/>
        <v>158.52390663550798</v>
      </c>
      <c r="DQ37" s="42">
        <f t="shared" si="186"/>
        <v>154.63082287625573</v>
      </c>
      <c r="DR37" s="42">
        <f t="shared" si="186"/>
        <v>150.74863788917398</v>
      </c>
      <c r="DS37" s="42">
        <f t="shared" si="186"/>
        <v>146.87732116291383</v>
      </c>
      <c r="DT37" s="42">
        <f t="shared" si="186"/>
        <v>143.01684227154448</v>
      </c>
      <c r="DU37" s="42">
        <f t="shared" si="186"/>
        <v>139.1671708743128</v>
      </c>
      <c r="DV37" s="42">
        <f t="shared" si="186"/>
        <v>135.32827671540471</v>
      </c>
      <c r="DW37" s="42">
        <f t="shared" si="186"/>
        <v>131.50012962370926</v>
      </c>
      <c r="DX37" s="42">
        <f t="shared" si="186"/>
        <v>127.68269951257875</v>
      </c>
      <c r="DY37" s="42">
        <f t="shared" si="186"/>
        <v>123.87595637959475</v>
      </c>
      <c r="DZ37" s="42">
        <f t="shared" si="186"/>
        <v>120.07987030633055</v>
      </c>
      <c r="EA37" s="42">
        <f t="shared" si="186"/>
        <v>116.29441145811725</v>
      </c>
      <c r="EB37" s="42">
        <f t="shared" si="186"/>
        <v>112.51955008380827</v>
      </c>
    </row>
    <row r="38" spans="1:132">
      <c r="A38" s="147"/>
      <c r="B38" s="54">
        <f t="shared" si="159"/>
        <v>160</v>
      </c>
      <c r="C38" s="42">
        <f t="shared" ref="C38:R38" si="187">($A$5*POWER(2.718,(LN(((1+$F$30/$M$10)))*5.35-($B18*$F$2+$F$3*C$12+$I$4))/5.35)-$B$4)/$B$3</f>
        <v>440.40217675141366</v>
      </c>
      <c r="D38" s="42">
        <f t="shared" si="187"/>
        <v>435.71996867947939</v>
      </c>
      <c r="E38" s="42">
        <f t="shared" si="187"/>
        <v>431.05086855029327</v>
      </c>
      <c r="F38" s="42">
        <f t="shared" si="187"/>
        <v>426.39483966788634</v>
      </c>
      <c r="G38" s="42">
        <f t="shared" si="187"/>
        <v>421.75184543901997</v>
      </c>
      <c r="H38" s="42">
        <f t="shared" si="187"/>
        <v>417.12184937289976</v>
      </c>
      <c r="I38" s="42">
        <f t="shared" si="187"/>
        <v>412.50481508088876</v>
      </c>
      <c r="J38" s="42">
        <f t="shared" si="187"/>
        <v>407.90070627621918</v>
      </c>
      <c r="K38" s="42">
        <f t="shared" si="187"/>
        <v>403.30948677371026</v>
      </c>
      <c r="L38" s="42">
        <f t="shared" si="187"/>
        <v>398.73112048948155</v>
      </c>
      <c r="M38" s="42">
        <f t="shared" si="187"/>
        <v>394.16557144067093</v>
      </c>
      <c r="N38" s="42">
        <f t="shared" si="187"/>
        <v>389.61280374515025</v>
      </c>
      <c r="O38" s="42">
        <f t="shared" si="187"/>
        <v>385.07278162124464</v>
      </c>
      <c r="P38" s="42">
        <f t="shared" si="187"/>
        <v>380.54546938745125</v>
      </c>
      <c r="Q38" s="42">
        <f t="shared" si="187"/>
        <v>376.03083146215715</v>
      </c>
      <c r="R38" s="42">
        <f t="shared" si="187"/>
        <v>371.5288323633622</v>
      </c>
      <c r="T38" s="147"/>
      <c r="U38" s="54">
        <f t="shared" si="161"/>
        <v>160</v>
      </c>
      <c r="V38" s="42">
        <f t="shared" ref="V38:AK38" si="188">($A$5*POWER(2.718,(LN(((1+$F$30/$AF$10)))*5.35-($B18*$F$2+$F$3*C$12+$I$4))/5.35)-$B$4)/$B$3</f>
        <v>381.92901003682368</v>
      </c>
      <c r="W38" s="42">
        <f t="shared" si="188"/>
        <v>377.41049885956335</v>
      </c>
      <c r="X38" s="42">
        <f t="shared" si="188"/>
        <v>372.90463735205446</v>
      </c>
      <c r="Y38" s="42">
        <f t="shared" si="188"/>
        <v>368.4113901012733</v>
      </c>
      <c r="Z38" s="42">
        <f t="shared" si="188"/>
        <v>363.9307217933349</v>
      </c>
      <c r="AA38" s="42">
        <f t="shared" si="188"/>
        <v>359.46259721321735</v>
      </c>
      <c r="AB38" s="42">
        <f t="shared" si="188"/>
        <v>355.00698124448286</v>
      </c>
      <c r="AC38" s="42">
        <f t="shared" si="188"/>
        <v>350.56383886900346</v>
      </c>
      <c r="AD38" s="42">
        <f t="shared" si="188"/>
        <v>346.13313516668535</v>
      </c>
      <c r="AE38" s="42">
        <f t="shared" si="188"/>
        <v>341.71483531519368</v>
      </c>
      <c r="AF38" s="42">
        <f t="shared" si="188"/>
        <v>337.30890458968054</v>
      </c>
      <c r="AG38" s="42">
        <f t="shared" si="188"/>
        <v>332.91530836250934</v>
      </c>
      <c r="AH38" s="42">
        <f t="shared" si="188"/>
        <v>328.5340121029858</v>
      </c>
      <c r="AI38" s="42">
        <f t="shared" si="188"/>
        <v>324.16498137708453</v>
      </c>
      <c r="AJ38" s="42">
        <f t="shared" si="188"/>
        <v>319.8081818471785</v>
      </c>
      <c r="AK38" s="42">
        <f t="shared" si="188"/>
        <v>315.46357927177036</v>
      </c>
      <c r="AM38" s="147"/>
      <c r="AN38" s="54">
        <f t="shared" si="163"/>
        <v>160</v>
      </c>
      <c r="AO38" s="42">
        <f t="shared" ref="AO38:BD38" si="189">($A$5*POWER(2.718,(LN(((1+$F$30/$AY$10)))*5.35-($B18*$F$2+$F$3*C$12+$I$4))/5.35)-$B$4)/$B$3</f>
        <v>331.80897828563604</v>
      </c>
      <c r="AP38" s="42">
        <f t="shared" si="189"/>
        <v>327.43077922108671</v>
      </c>
      <c r="AQ38" s="42">
        <f t="shared" si="189"/>
        <v>323.06483701949526</v>
      </c>
      <c r="AR38" s="42">
        <f t="shared" si="189"/>
        <v>318.71111736750839</v>
      </c>
      <c r="AS38" s="42">
        <f t="shared" si="189"/>
        <v>314.36958604783462</v>
      </c>
      <c r="AT38" s="42">
        <f t="shared" si="189"/>
        <v>310.04020893897416</v>
      </c>
      <c r="AU38" s="42">
        <f t="shared" si="189"/>
        <v>305.72295201495064</v>
      </c>
      <c r="AV38" s="42">
        <f t="shared" si="189"/>
        <v>301.4177813450446</v>
      </c>
      <c r="AW38" s="42">
        <f t="shared" si="189"/>
        <v>297.12466309352652</v>
      </c>
      <c r="AX38" s="42">
        <f t="shared" si="189"/>
        <v>292.84356351939016</v>
      </c>
      <c r="AY38" s="42">
        <f t="shared" si="189"/>
        <v>288.57444897608872</v>
      </c>
      <c r="AZ38" s="42">
        <f t="shared" si="189"/>
        <v>284.31728591126893</v>
      </c>
      <c r="BA38" s="42">
        <f t="shared" si="189"/>
        <v>280.07204086650847</v>
      </c>
      <c r="BB38" s="42">
        <f t="shared" si="189"/>
        <v>275.83868047705215</v>
      </c>
      <c r="BC38" s="42">
        <f t="shared" si="189"/>
        <v>271.61717147155082</v>
      </c>
      <c r="BD38" s="42">
        <f t="shared" si="189"/>
        <v>267.4074806717984</v>
      </c>
      <c r="BF38" s="147"/>
      <c r="BG38" s="54">
        <f t="shared" si="165"/>
        <v>160</v>
      </c>
      <c r="BH38" s="42">
        <f t="shared" ref="BH38:BW38" si="190">($A$5*POWER(2.718,(LN(((1+$F$30/$BR$10)))*5.35-($B18*$F$2+$F$3*C$12+$I$4))/5.35)-$B$4)/$B$3</f>
        <v>288.3714828778219</v>
      </c>
      <c r="BI38" s="42">
        <f t="shared" si="190"/>
        <v>284.1148880209829</v>
      </c>
      <c r="BJ38" s="42">
        <f t="shared" si="190"/>
        <v>279.87020959349314</v>
      </c>
      <c r="BK38" s="42">
        <f t="shared" si="190"/>
        <v>275.63741423505013</v>
      </c>
      <c r="BL38" s="42">
        <f t="shared" si="190"/>
        <v>271.41646867874539</v>
      </c>
      <c r="BM38" s="42">
        <f t="shared" si="190"/>
        <v>267.20733975080162</v>
      </c>
      <c r="BN38" s="42">
        <f t="shared" si="190"/>
        <v>263.00999437031248</v>
      </c>
      <c r="BO38" s="42">
        <f t="shared" si="190"/>
        <v>258.82439954898115</v>
      </c>
      <c r="BP38" s="42">
        <f t="shared" si="190"/>
        <v>254.65052239086421</v>
      </c>
      <c r="BQ38" s="42">
        <f t="shared" si="190"/>
        <v>250.48833009210958</v>
      </c>
      <c r="BR38" s="42">
        <f t="shared" si="190"/>
        <v>246.33778994070073</v>
      </c>
      <c r="BS38" s="42">
        <f t="shared" si="190"/>
        <v>242.19886931619951</v>
      </c>
      <c r="BT38" s="42">
        <f t="shared" si="190"/>
        <v>238.07153568948888</v>
      </c>
      <c r="BU38" s="42">
        <f t="shared" si="190"/>
        <v>233.95575662251787</v>
      </c>
      <c r="BV38" s="42">
        <f t="shared" si="190"/>
        <v>229.85149976804686</v>
      </c>
      <c r="BW38" s="42">
        <f t="shared" si="190"/>
        <v>225.75873286939282</v>
      </c>
      <c r="BY38" s="147"/>
      <c r="BZ38" s="54">
        <f t="shared" si="167"/>
        <v>160</v>
      </c>
      <c r="CA38" s="42">
        <f t="shared" ref="CA38:CP38" si="191">($A$5*POWER(2.718,(LN(((1+$F$30/$CK$10)))*5.35-($B18*$F$2+$F$3*C$12+$I$4))/5.35)-$B$4)/$B$3</f>
        <v>250.36356895130214</v>
      </c>
      <c r="CB38" s="42">
        <f t="shared" si="191"/>
        <v>246.21337807140515</v>
      </c>
      <c r="CC38" s="42">
        <f t="shared" si="191"/>
        <v>242.07480574062228</v>
      </c>
      <c r="CD38" s="42">
        <f t="shared" si="191"/>
        <v>237.94781943257428</v>
      </c>
      <c r="CE38" s="42">
        <f t="shared" si="191"/>
        <v>233.8323867119399</v>
      </c>
      <c r="CF38" s="42">
        <f t="shared" si="191"/>
        <v>229.72847523420134</v>
      </c>
      <c r="CG38" s="42">
        <f t="shared" si="191"/>
        <v>225.63605274539003</v>
      </c>
      <c r="CH38" s="42">
        <f t="shared" si="191"/>
        <v>221.55508708183274</v>
      </c>
      <c r="CI38" s="42">
        <f t="shared" si="191"/>
        <v>217.48554616989966</v>
      </c>
      <c r="CJ38" s="42">
        <f t="shared" si="191"/>
        <v>213.4273980257519</v>
      </c>
      <c r="CK38" s="42">
        <f t="shared" si="191"/>
        <v>209.38061075508929</v>
      </c>
      <c r="CL38" s="42">
        <f t="shared" si="191"/>
        <v>205.3451525529006</v>
      </c>
      <c r="CM38" s="42">
        <f t="shared" si="191"/>
        <v>201.32099170321402</v>
      </c>
      <c r="CN38" s="42">
        <f t="shared" si="191"/>
        <v>197.30809657884691</v>
      </c>
      <c r="CO38" s="42">
        <f t="shared" si="191"/>
        <v>193.30643564115755</v>
      </c>
      <c r="CP38" s="42">
        <f t="shared" si="191"/>
        <v>189.31597743979725</v>
      </c>
      <c r="CR38" s="147"/>
      <c r="CS38" s="54">
        <f t="shared" si="169"/>
        <v>160</v>
      </c>
      <c r="CT38" s="42">
        <f t="shared" ref="CT38:DI38" si="192">($A$5*POWER(2.718,(LN(((1+$F$30/$DD$10)))*5.35-($B18*$F$2+$F$3*C$12+$I$4))/5.35)-$B$4)/$B$3</f>
        <v>216.82709047207041</v>
      </c>
      <c r="CU38" s="42">
        <f t="shared" si="192"/>
        <v>212.77078568888734</v>
      </c>
      <c r="CV38" s="42">
        <f t="shared" si="192"/>
        <v>208.72583661866082</v>
      </c>
      <c r="CW38" s="42">
        <f t="shared" si="192"/>
        <v>204.69221147082635</v>
      </c>
      <c r="CX38" s="42">
        <f t="shared" si="192"/>
        <v>200.66987854381838</v>
      </c>
      <c r="CY38" s="42">
        <f t="shared" si="192"/>
        <v>196.65880622482112</v>
      </c>
      <c r="CZ38" s="42">
        <f t="shared" si="192"/>
        <v>192.65896298951844</v>
      </c>
      <c r="DA38" s="42">
        <f t="shared" si="192"/>
        <v>188.67031740184783</v>
      </c>
      <c r="DB38" s="42">
        <f t="shared" si="192"/>
        <v>184.6928381137524</v>
      </c>
      <c r="DC38" s="42">
        <f t="shared" si="192"/>
        <v>180.72649386493541</v>
      </c>
      <c r="DD38" s="42">
        <f t="shared" si="192"/>
        <v>176.77125348261359</v>
      </c>
      <c r="DE38" s="42">
        <f t="shared" si="192"/>
        <v>172.8270858812719</v>
      </c>
      <c r="DF38" s="42">
        <f t="shared" si="192"/>
        <v>168.89396006242148</v>
      </c>
      <c r="DG38" s="42">
        <f t="shared" si="192"/>
        <v>164.97184511435313</v>
      </c>
      <c r="DH38" s="42">
        <f t="shared" si="192"/>
        <v>161.06071021189533</v>
      </c>
      <c r="DI38" s="42">
        <f t="shared" si="192"/>
        <v>157.16052461617406</v>
      </c>
      <c r="DK38" s="147"/>
      <c r="DL38" s="54">
        <f t="shared" si="171"/>
        <v>160</v>
      </c>
      <c r="DM38" s="42">
        <f t="shared" ref="DM38:EB38" si="193">($A$5*POWER(2.718,(LN(((1+$F$30/$DW$10)))*5.35-($B18*$F$2+$F$3*C$12+$I$4))/5.35)-$B$4)/$B$3</f>
        <v>160.34441746477242</v>
      </c>
      <c r="DN38" s="42">
        <f t="shared" si="193"/>
        <v>156.44623714608599</v>
      </c>
      <c r="DO38" s="42">
        <f t="shared" si="193"/>
        <v>152.55896986749821</v>
      </c>
      <c r="DP38" s="42">
        <f t="shared" si="193"/>
        <v>148.68258507771736</v>
      </c>
      <c r="DQ38" s="42">
        <f t="shared" si="193"/>
        <v>144.81705231098044</v>
      </c>
      <c r="DR38" s="42">
        <f t="shared" si="193"/>
        <v>140.96234118681434</v>
      </c>
      <c r="DS38" s="42">
        <f t="shared" si="193"/>
        <v>137.11842140979709</v>
      </c>
      <c r="DT38" s="42">
        <f t="shared" si="193"/>
        <v>133.28526276931836</v>
      </c>
      <c r="DU38" s="42">
        <f t="shared" si="193"/>
        <v>129.46283513934407</v>
      </c>
      <c r="DV38" s="42">
        <f t="shared" si="193"/>
        <v>125.65110847817834</v>
      </c>
      <c r="DW38" s="42">
        <f t="shared" si="193"/>
        <v>121.85005282822711</v>
      </c>
      <c r="DX38" s="42">
        <f t="shared" si="193"/>
        <v>118.05963831576433</v>
      </c>
      <c r="DY38" s="42">
        <f t="shared" si="193"/>
        <v>114.27983515069515</v>
      </c>
      <c r="DZ38" s="42">
        <f t="shared" si="193"/>
        <v>110.51061362632315</v>
      </c>
      <c r="EA38" s="42">
        <f t="shared" si="193"/>
        <v>106.7519441191164</v>
      </c>
      <c r="EB38" s="42">
        <f t="shared" si="193"/>
        <v>103.0037970884746</v>
      </c>
    </row>
    <row r="39" spans="1:132">
      <c r="A39" s="147"/>
      <c r="B39" s="54">
        <f t="shared" si="159"/>
        <v>180</v>
      </c>
      <c r="C39" s="42">
        <f t="shared" ref="C39:R39" si="194">($A$5*POWER(2.718,(LN(((1+$F$30/$M$10)))*5.35-($B19*$F$2+$F$3*C$12+$I$4))/5.35)-$B$4)/$B$3</f>
        <v>428.56602883220239</v>
      </c>
      <c r="D39" s="42">
        <f t="shared" si="194"/>
        <v>423.91695631231943</v>
      </c>
      <c r="E39" s="42">
        <f t="shared" si="194"/>
        <v>419.28089897149033</v>
      </c>
      <c r="F39" s="42">
        <f t="shared" si="194"/>
        <v>414.65782037343899</v>
      </c>
      <c r="G39" s="42">
        <f t="shared" si="194"/>
        <v>410.04768418389563</v>
      </c>
      <c r="H39" s="42">
        <f t="shared" si="194"/>
        <v>405.45045417030661</v>
      </c>
      <c r="I39" s="42">
        <f t="shared" si="194"/>
        <v>400.86609420155361</v>
      </c>
      <c r="J39" s="42">
        <f t="shared" si="194"/>
        <v>396.29456824766794</v>
      </c>
      <c r="K39" s="42">
        <f t="shared" si="194"/>
        <v>391.73584037954782</v>
      </c>
      <c r="L39" s="42">
        <f t="shared" si="194"/>
        <v>387.1898747686746</v>
      </c>
      <c r="M39" s="42">
        <f t="shared" si="194"/>
        <v>382.65663568683368</v>
      </c>
      <c r="N39" s="42">
        <f t="shared" si="194"/>
        <v>378.13608750583154</v>
      </c>
      <c r="O39" s="42">
        <f t="shared" si="194"/>
        <v>373.62819469721705</v>
      </c>
      <c r="P39" s="42">
        <f t="shared" si="194"/>
        <v>369.13292183200133</v>
      </c>
      <c r="Q39" s="42">
        <f t="shared" si="194"/>
        <v>364.65023358038007</v>
      </c>
      <c r="R39" s="42">
        <f t="shared" si="194"/>
        <v>360.18009471145535</v>
      </c>
      <c r="T39" s="147"/>
      <c r="U39" s="54">
        <f t="shared" si="161"/>
        <v>180</v>
      </c>
      <c r="V39" s="42">
        <f t="shared" ref="V39:AK39" si="195">($A$5*POWER(2.718,(LN(((1+$F$30/$AF$10)))*5.35-($B19*$F$2+$F$3*C$12+$I$4))/5.35)-$B$4)/$B$3</f>
        <v>370.50667129258028</v>
      </c>
      <c r="W39" s="42">
        <f t="shared" si="195"/>
        <v>366.02013719963736</v>
      </c>
      <c r="X39" s="42">
        <f t="shared" si="195"/>
        <v>361.54616325590712</v>
      </c>
      <c r="Y39" s="42">
        <f t="shared" si="195"/>
        <v>357.08471429897975</v>
      </c>
      <c r="Z39" s="42">
        <f t="shared" si="195"/>
        <v>352.63575526488444</v>
      </c>
      <c r="AA39" s="42">
        <f t="shared" si="195"/>
        <v>348.19925118781185</v>
      </c>
      <c r="AB39" s="42">
        <f t="shared" si="195"/>
        <v>343.77516719984044</v>
      </c>
      <c r="AC39" s="42">
        <f t="shared" si="195"/>
        <v>339.36346853066198</v>
      </c>
      <c r="AD39" s="42">
        <f t="shared" si="195"/>
        <v>334.96412050730925</v>
      </c>
      <c r="AE39" s="42">
        <f t="shared" si="195"/>
        <v>330.57708855388154</v>
      </c>
      <c r="AF39" s="42">
        <f t="shared" si="195"/>
        <v>326.20233819127526</v>
      </c>
      <c r="AG39" s="42">
        <f t="shared" si="195"/>
        <v>321.8398350369111</v>
      </c>
      <c r="AH39" s="42">
        <f t="shared" si="195"/>
        <v>317.48954480446474</v>
      </c>
      <c r="AI39" s="42">
        <f t="shared" si="195"/>
        <v>313.15143330359712</v>
      </c>
      <c r="AJ39" s="42">
        <f t="shared" si="195"/>
        <v>308.82546643968612</v>
      </c>
      <c r="AK39" s="42">
        <f t="shared" si="195"/>
        <v>304.51161021355784</v>
      </c>
      <c r="AM39" s="147"/>
      <c r="AN39" s="54">
        <f t="shared" si="163"/>
        <v>180</v>
      </c>
      <c r="AO39" s="42">
        <f t="shared" ref="AO39:BD39" si="196">($A$5*POWER(2.718,(LN(((1+$F$30/$AY$10)))*5.35-($B19*$F$2+$F$3*C$12+$I$4))/5.35)-$B$4)/$B$3</f>
        <v>320.74133435533275</v>
      </c>
      <c r="AP39" s="42">
        <f t="shared" si="196"/>
        <v>316.3941193992992</v>
      </c>
      <c r="AQ39" s="42">
        <f t="shared" si="196"/>
        <v>312.05907456554155</v>
      </c>
      <c r="AR39" s="42">
        <f t="shared" si="196"/>
        <v>307.73616578353921</v>
      </c>
      <c r="AS39" s="42">
        <f t="shared" si="196"/>
        <v>303.42535907815335</v>
      </c>
      <c r="AT39" s="42">
        <f t="shared" si="196"/>
        <v>299.12662056935835</v>
      </c>
      <c r="AU39" s="42">
        <f t="shared" si="196"/>
        <v>294.83991647197729</v>
      </c>
      <c r="AV39" s="42">
        <f t="shared" si="196"/>
        <v>290.56521309541466</v>
      </c>
      <c r="AW39" s="42">
        <f t="shared" si="196"/>
        <v>286.30247684339338</v>
      </c>
      <c r="AX39" s="42">
        <f t="shared" si="196"/>
        <v>282.05167421368935</v>
      </c>
      <c r="AY39" s="42">
        <f t="shared" si="196"/>
        <v>277.81277179786895</v>
      </c>
      <c r="AZ39" s="42">
        <f t="shared" si="196"/>
        <v>273.58573628102619</v>
      </c>
      <c r="BA39" s="42">
        <f t="shared" si="196"/>
        <v>269.37053444152014</v>
      </c>
      <c r="BB39" s="42">
        <f t="shared" si="196"/>
        <v>265.1671331507161</v>
      </c>
      <c r="BC39" s="42">
        <f t="shared" si="196"/>
        <v>260.97549937272197</v>
      </c>
      <c r="BD39" s="42">
        <f t="shared" si="196"/>
        <v>256.79560016413177</v>
      </c>
      <c r="BF39" s="147"/>
      <c r="BG39" s="54">
        <f t="shared" si="165"/>
        <v>180</v>
      </c>
      <c r="BH39" s="42">
        <f t="shared" ref="BH39:BW39" si="197">($A$5*POWER(2.718,(LN(((1+$F$30/$BR$10)))*5.35-($B19*$F$2+$F$3*C$12+$I$4))/5.35)-$B$4)/$B$3</f>
        <v>277.61124207184571</v>
      </c>
      <c r="BI39" s="42">
        <f t="shared" si="197"/>
        <v>273.38477074182862</v>
      </c>
      <c r="BJ39" s="42">
        <f t="shared" si="197"/>
        <v>269.17013150969569</v>
      </c>
      <c r="BK39" s="42">
        <f t="shared" si="197"/>
        <v>264.96729125123261</v>
      </c>
      <c r="BL39" s="42">
        <f t="shared" si="197"/>
        <v>260.77621693495803</v>
      </c>
      <c r="BM39" s="42">
        <f t="shared" si="197"/>
        <v>256.59687562186173</v>
      </c>
      <c r="BN39" s="42">
        <f t="shared" si="197"/>
        <v>252.4292344651478</v>
      </c>
      <c r="BO39" s="42">
        <f t="shared" si="197"/>
        <v>248.27326070997555</v>
      </c>
      <c r="BP39" s="42">
        <f t="shared" si="197"/>
        <v>244.12892169320196</v>
      </c>
      <c r="BQ39" s="42">
        <f t="shared" si="197"/>
        <v>239.99618484312541</v>
      </c>
      <c r="BR39" s="42">
        <f t="shared" si="197"/>
        <v>235.87501767922905</v>
      </c>
      <c r="BS39" s="42">
        <f t="shared" si="197"/>
        <v>231.76538781192676</v>
      </c>
      <c r="BT39" s="42">
        <f t="shared" si="197"/>
        <v>227.66726294230668</v>
      </c>
      <c r="BU39" s="42">
        <f t="shared" si="197"/>
        <v>223.58061086187902</v>
      </c>
      <c r="BV39" s="42">
        <f t="shared" si="197"/>
        <v>219.50539945232322</v>
      </c>
      <c r="BW39" s="42">
        <f t="shared" si="197"/>
        <v>215.44159668523253</v>
      </c>
      <c r="BY39" s="147"/>
      <c r="BZ39" s="54">
        <f t="shared" si="167"/>
        <v>180</v>
      </c>
      <c r="CA39" s="42">
        <f t="shared" ref="CA39:CP39" si="198">($A$5*POWER(2.718,(LN(((1+$F$30/$CK$10)))*5.35-($B19*$F$2+$F$3*C$12+$I$4))/5.35)-$B$4)/$B$3</f>
        <v>239.87230662533469</v>
      </c>
      <c r="CB39" s="42">
        <f t="shared" si="198"/>
        <v>235.75148626118803</v>
      </c>
      <c r="CC39" s="42">
        <f t="shared" si="198"/>
        <v>231.64220222276157</v>
      </c>
      <c r="CD39" s="42">
        <f t="shared" si="198"/>
        <v>227.54442221386216</v>
      </c>
      <c r="CE39" s="42">
        <f t="shared" si="198"/>
        <v>223.45811402871055</v>
      </c>
      <c r="CF39" s="42">
        <f t="shared" si="198"/>
        <v>219.38324555168765</v>
      </c>
      <c r="CG39" s="42">
        <f t="shared" si="198"/>
        <v>215.31978475708348</v>
      </c>
      <c r="CH39" s="42">
        <f t="shared" si="198"/>
        <v>211.26769970884442</v>
      </c>
      <c r="CI39" s="42">
        <f t="shared" si="198"/>
        <v>207.22695856032234</v>
      </c>
      <c r="CJ39" s="42">
        <f t="shared" si="198"/>
        <v>203.19752955402464</v>
      </c>
      <c r="CK39" s="42">
        <f t="shared" si="198"/>
        <v>199.17938102136483</v>
      </c>
      <c r="CL39" s="42">
        <f t="shared" si="198"/>
        <v>195.17248138241294</v>
      </c>
      <c r="CM39" s="42">
        <f t="shared" si="198"/>
        <v>191.17679914564789</v>
      </c>
      <c r="CN39" s="42">
        <f t="shared" si="198"/>
        <v>187.19230290770909</v>
      </c>
      <c r="CO39" s="42">
        <f t="shared" si="198"/>
        <v>183.21896135315166</v>
      </c>
      <c r="CP39" s="42">
        <f t="shared" si="198"/>
        <v>179.25674325419808</v>
      </c>
      <c r="CR39" s="147"/>
      <c r="CS39" s="54">
        <f t="shared" si="169"/>
        <v>180</v>
      </c>
      <c r="CT39" s="42">
        <f t="shared" ref="CT39:DI39" si="199">($A$5*POWER(2.718,(LN(((1+$F$30/$DD$10)))*5.35-($B19*$F$2+$F$3*C$12+$I$4))/5.35)-$B$4)/$B$3</f>
        <v>206.57316269236654</v>
      </c>
      <c r="CU39" s="42">
        <f t="shared" si="199"/>
        <v>202.54556400173962</v>
      </c>
      <c r="CV39" s="42">
        <f t="shared" si="199"/>
        <v>198.52924066074158</v>
      </c>
      <c r="CW39" s="42">
        <f t="shared" si="199"/>
        <v>194.52416110378832</v>
      </c>
      <c r="CX39" s="42">
        <f t="shared" si="199"/>
        <v>190.53029385366287</v>
      </c>
      <c r="CY39" s="42">
        <f t="shared" si="199"/>
        <v>186.54760752126944</v>
      </c>
      <c r="CZ39" s="42">
        <f t="shared" si="199"/>
        <v>182.57607080538742</v>
      </c>
      <c r="DA39" s="42">
        <f t="shared" si="199"/>
        <v>178.61565249242446</v>
      </c>
      <c r="DB39" s="42">
        <f t="shared" si="199"/>
        <v>174.66632145617092</v>
      </c>
      <c r="DC39" s="42">
        <f t="shared" si="199"/>
        <v>170.72804665755552</v>
      </c>
      <c r="DD39" s="42">
        <f t="shared" si="199"/>
        <v>166.80079714440268</v>
      </c>
      <c r="DE39" s="42">
        <f t="shared" si="199"/>
        <v>162.88454205118691</v>
      </c>
      <c r="DF39" s="42">
        <f t="shared" si="199"/>
        <v>158.97925059879171</v>
      </c>
      <c r="DG39" s="42">
        <f t="shared" si="199"/>
        <v>155.08489209426784</v>
      </c>
      <c r="DH39" s="42">
        <f t="shared" si="199"/>
        <v>151.20143593059095</v>
      </c>
      <c r="DI39" s="42">
        <f t="shared" si="199"/>
        <v>147.32885158642256</v>
      </c>
      <c r="DK39" s="147"/>
      <c r="DL39" s="54">
        <f t="shared" si="171"/>
        <v>180</v>
      </c>
      <c r="DM39" s="42">
        <f t="shared" ref="DM39:EB39" si="200">($A$5*POWER(2.718,(LN(((1+$F$30/$DW$10)))*5.35-($B19*$F$2+$F$3*C$12+$I$4))/5.35)-$B$4)/$B$3</f>
        <v>150.49021232077268</v>
      </c>
      <c r="DN39" s="42">
        <f t="shared" si="200"/>
        <v>146.61961906247987</v>
      </c>
      <c r="DO39" s="42">
        <f t="shared" si="200"/>
        <v>142.75986161371318</v>
      </c>
      <c r="DP39" s="42">
        <f t="shared" si="200"/>
        <v>138.91090963939016</v>
      </c>
      <c r="DQ39" s="42">
        <f t="shared" si="200"/>
        <v>135.0727328893509</v>
      </c>
      <c r="DR39" s="42">
        <f t="shared" si="200"/>
        <v>131.24530119812249</v>
      </c>
      <c r="DS39" s="42">
        <f t="shared" si="200"/>
        <v>127.42858448467993</v>
      </c>
      <c r="DT39" s="42">
        <f t="shared" si="200"/>
        <v>123.6225527522118</v>
      </c>
      <c r="DU39" s="42">
        <f t="shared" si="200"/>
        <v>119.82717608788224</v>
      </c>
      <c r="DV39" s="42">
        <f t="shared" si="200"/>
        <v>116.04242466259772</v>
      </c>
      <c r="DW39" s="42">
        <f t="shared" si="200"/>
        <v>112.26826873077189</v>
      </c>
      <c r="DX39" s="42">
        <f t="shared" si="200"/>
        <v>108.50467863009187</v>
      </c>
      <c r="DY39" s="42">
        <f t="shared" si="200"/>
        <v>104.75162478128449</v>
      </c>
      <c r="DZ39" s="42">
        <f t="shared" si="200"/>
        <v>101.00907768788488</v>
      </c>
      <c r="EA39" s="42">
        <f t="shared" si="200"/>
        <v>97.277007936004409</v>
      </c>
      <c r="EB39" s="42">
        <f t="shared" si="200"/>
        <v>93.555386194098446</v>
      </c>
    </row>
    <row r="40" spans="1:132">
      <c r="A40" s="147"/>
      <c r="B40" s="54">
        <f t="shared" si="159"/>
        <v>200</v>
      </c>
      <c r="C40" s="42">
        <f t="shared" ref="C40:R40" si="201">($A$5*POWER(2.718,(LN(((1+$F$30/$M$10)))*5.35-($B20*$F$2+$F$3*C$12+$I$4))/5.35)-$B$4)/$B$3</f>
        <v>416.81364423350959</v>
      </c>
      <c r="D40" s="42">
        <f t="shared" si="201"/>
        <v>412.19747276845095</v>
      </c>
      <c r="E40" s="42">
        <f t="shared" si="201"/>
        <v>407.59422437523136</v>
      </c>
      <c r="F40" s="42">
        <f t="shared" si="201"/>
        <v>403.00386287543188</v>
      </c>
      <c r="G40" s="42">
        <f t="shared" si="201"/>
        <v>398.42635219191527</v>
      </c>
      <c r="H40" s="42">
        <f t="shared" si="201"/>
        <v>393.86165634854405</v>
      </c>
      <c r="I40" s="42">
        <f t="shared" si="201"/>
        <v>389.30973946989582</v>
      </c>
      <c r="J40" s="42">
        <f t="shared" si="201"/>
        <v>384.77056578098279</v>
      </c>
      <c r="K40" s="42">
        <f t="shared" si="201"/>
        <v>380.24409960696943</v>
      </c>
      <c r="L40" s="42">
        <f t="shared" si="201"/>
        <v>375.73030537289293</v>
      </c>
      <c r="M40" s="42">
        <f t="shared" si="201"/>
        <v>371.22914760338335</v>
      </c>
      <c r="N40" s="42">
        <f t="shared" si="201"/>
        <v>366.74059092238519</v>
      </c>
      <c r="O40" s="42">
        <f t="shared" si="201"/>
        <v>362.26460005287862</v>
      </c>
      <c r="P40" s="42">
        <f t="shared" si="201"/>
        <v>357.80113981660236</v>
      </c>
      <c r="Q40" s="42">
        <f t="shared" si="201"/>
        <v>353.35017513377812</v>
      </c>
      <c r="R40" s="42">
        <f t="shared" si="201"/>
        <v>348.9116710228335</v>
      </c>
      <c r="T40" s="147"/>
      <c r="U40" s="54">
        <f t="shared" si="161"/>
        <v>200</v>
      </c>
      <c r="V40" s="42">
        <f t="shared" ref="V40:AK40" si="202">($A$5*POWER(2.718,(LN(((1+$F$30/$AF$10)))*5.35-($B20*$F$2+$F$3*C$12+$I$4))/5.35)-$B$4)/$B$3</f>
        <v>359.1651673797225</v>
      </c>
      <c r="W40" s="42">
        <f t="shared" si="202"/>
        <v>354.71038407223858</v>
      </c>
      <c r="X40" s="42">
        <f t="shared" si="202"/>
        <v>350.26807202695699</v>
      </c>
      <c r="Y40" s="42">
        <f t="shared" si="202"/>
        <v>345.83819633030885</v>
      </c>
      <c r="Z40" s="42">
        <f t="shared" si="202"/>
        <v>341.42072216646773</v>
      </c>
      <c r="AA40" s="42">
        <f t="shared" si="202"/>
        <v>337.01561481707421</v>
      </c>
      <c r="AB40" s="42">
        <f t="shared" si="202"/>
        <v>332.62283966096379</v>
      </c>
      <c r="AC40" s="42">
        <f t="shared" si="202"/>
        <v>328.24236217389466</v>
      </c>
      <c r="AD40" s="42">
        <f t="shared" si="202"/>
        <v>323.8741479282765</v>
      </c>
      <c r="AE40" s="42">
        <f t="shared" si="202"/>
        <v>319.51816259289967</v>
      </c>
      <c r="AF40" s="42">
        <f t="shared" si="202"/>
        <v>315.17437193266545</v>
      </c>
      <c r="AG40" s="42">
        <f t="shared" si="202"/>
        <v>310.84274180831733</v>
      </c>
      <c r="AH40" s="42">
        <f t="shared" si="202"/>
        <v>306.52323817617162</v>
      </c>
      <c r="AI40" s="42">
        <f t="shared" si="202"/>
        <v>302.21582708785138</v>
      </c>
      <c r="AJ40" s="42">
        <f t="shared" si="202"/>
        <v>297.92047469001903</v>
      </c>
      <c r="AK40" s="42">
        <f t="shared" si="202"/>
        <v>293.63714722410941</v>
      </c>
      <c r="AM40" s="147"/>
      <c r="AN40" s="54">
        <f t="shared" si="163"/>
        <v>200</v>
      </c>
      <c r="AO40" s="42">
        <f t="shared" ref="AO40:BD40" si="203">($A$5*POWER(2.718,(LN(((1+$F$30/$AY$10)))*5.35-($B20*$F$2+$F$3*C$12+$I$4))/5.35)-$B$4)/$B$3</f>
        <v>309.7520151141299</v>
      </c>
      <c r="AP40" s="42">
        <f t="shared" si="203"/>
        <v>305.43556499495094</v>
      </c>
      <c r="AQ40" s="42">
        <f t="shared" si="203"/>
        <v>301.13119887122235</v>
      </c>
      <c r="AR40" s="42">
        <f t="shared" si="203"/>
        <v>296.83888291353674</v>
      </c>
      <c r="AS40" s="42">
        <f t="shared" si="203"/>
        <v>292.55858338719446</v>
      </c>
      <c r="AT40" s="42">
        <f t="shared" si="203"/>
        <v>288.2902666519355</v>
      </c>
      <c r="AU40" s="42">
        <f t="shared" si="203"/>
        <v>284.03389916167737</v>
      </c>
      <c r="AV40" s="42">
        <f t="shared" si="203"/>
        <v>279.78944746425032</v>
      </c>
      <c r="AW40" s="42">
        <f t="shared" si="203"/>
        <v>275.55687820113451</v>
      </c>
      <c r="AX40" s="42">
        <f t="shared" si="203"/>
        <v>271.33615810719834</v>
      </c>
      <c r="AY40" s="42">
        <f t="shared" si="203"/>
        <v>267.12725401043645</v>
      </c>
      <c r="AZ40" s="42">
        <f t="shared" si="203"/>
        <v>262.93013283170893</v>
      </c>
      <c r="BA40" s="42">
        <f t="shared" si="203"/>
        <v>258.74476158448209</v>
      </c>
      <c r="BB40" s="42">
        <f t="shared" si="203"/>
        <v>254.57110737456918</v>
      </c>
      <c r="BC40" s="42">
        <f t="shared" si="203"/>
        <v>250.40913739986971</v>
      </c>
      <c r="BD40" s="42">
        <f t="shared" si="203"/>
        <v>246.2588189501154</v>
      </c>
      <c r="BF40" s="147"/>
      <c r="BG40" s="54">
        <f t="shared" si="165"/>
        <v>200</v>
      </c>
      <c r="BH40" s="42">
        <f t="shared" ref="BH40:BW40" si="204">($A$5*POWER(2.718,(LN(((1+$F$30/$BR$10)))*5.35-($B20*$F$2+$F$3*C$12+$I$4))/5.35)-$B$4)/$B$3</f>
        <v>266.92715049158386</v>
      </c>
      <c r="BI40" s="42">
        <f t="shared" si="204"/>
        <v>262.73058950698447</v>
      </c>
      <c r="BJ40" s="42">
        <f t="shared" si="204"/>
        <v>258.54577688561051</v>
      </c>
      <c r="BK40" s="42">
        <f t="shared" si="204"/>
        <v>254.3726797376645</v>
      </c>
      <c r="BL40" s="42">
        <f t="shared" si="204"/>
        <v>250.21126526542577</v>
      </c>
      <c r="BM40" s="42">
        <f t="shared" si="204"/>
        <v>246.06150076299051</v>
      </c>
      <c r="BN40" s="42">
        <f t="shared" si="204"/>
        <v>241.92335361601707</v>
      </c>
      <c r="BO40" s="42">
        <f t="shared" si="204"/>
        <v>237.79679130146687</v>
      </c>
      <c r="BP40" s="42">
        <f t="shared" si="204"/>
        <v>233.68178138735138</v>
      </c>
      <c r="BQ40" s="42">
        <f t="shared" si="204"/>
        <v>229.57829153247599</v>
      </c>
      <c r="BR40" s="42">
        <f t="shared" si="204"/>
        <v>225.48628948618511</v>
      </c>
      <c r="BS40" s="42">
        <f t="shared" si="204"/>
        <v>221.40574308811057</v>
      </c>
      <c r="BT40" s="42">
        <f t="shared" si="204"/>
        <v>217.33662026791768</v>
      </c>
      <c r="BU40" s="42">
        <f t="shared" si="204"/>
        <v>213.27888904505269</v>
      </c>
      <c r="BV40" s="42">
        <f t="shared" si="204"/>
        <v>209.23251752849288</v>
      </c>
      <c r="BW40" s="42">
        <f t="shared" si="204"/>
        <v>205.19747391649477</v>
      </c>
      <c r="BY40" s="147"/>
      <c r="BZ40" s="54">
        <f t="shared" si="167"/>
        <v>200</v>
      </c>
      <c r="CA40" s="42">
        <f t="shared" ref="CA40:CP40" si="205">($A$5*POWER(2.718,(LN(((1+$F$30/$CK$10)))*5.35-($B20*$F$2+$F$3*C$12+$I$4))/5.35)-$B$4)/$B$3</f>
        <v>229.45528998933756</v>
      </c>
      <c r="CB40" s="42">
        <f t="shared" si="205"/>
        <v>225.36363228852647</v>
      </c>
      <c r="CC40" s="42">
        <f t="shared" si="205"/>
        <v>221.28342927192941</v>
      </c>
      <c r="CD40" s="42">
        <f t="shared" si="205"/>
        <v>217.21464887190976</v>
      </c>
      <c r="CE40" s="42">
        <f t="shared" si="205"/>
        <v>213.15725911060554</v>
      </c>
      <c r="CF40" s="42">
        <f t="shared" si="205"/>
        <v>209.11122809967742</v>
      </c>
      <c r="CG40" s="42">
        <f t="shared" si="205"/>
        <v>205.07652404005802</v>
      </c>
      <c r="CH40" s="42">
        <f t="shared" si="205"/>
        <v>201.05311522170214</v>
      </c>
      <c r="CI40" s="42">
        <f t="shared" si="205"/>
        <v>197.04097002333779</v>
      </c>
      <c r="CJ40" s="42">
        <f t="shared" si="205"/>
        <v>193.04005691221698</v>
      </c>
      <c r="CK40" s="42">
        <f t="shared" si="205"/>
        <v>189.05034444386862</v>
      </c>
      <c r="CL40" s="42">
        <f t="shared" si="205"/>
        <v>185.0718012618515</v>
      </c>
      <c r="CM40" s="42">
        <f t="shared" si="205"/>
        <v>181.10439609750642</v>
      </c>
      <c r="CN40" s="42">
        <f t="shared" si="205"/>
        <v>177.14809776971217</v>
      </c>
      <c r="CO40" s="42">
        <f t="shared" si="205"/>
        <v>173.20287518464002</v>
      </c>
      <c r="CP40" s="42">
        <f t="shared" si="205"/>
        <v>169.26869733550851</v>
      </c>
      <c r="CR40" s="147"/>
      <c r="CS40" s="54">
        <f t="shared" si="169"/>
        <v>200</v>
      </c>
      <c r="CT40" s="42">
        <f t="shared" ref="CT40:DI40" si="206">($A$5*POWER(2.718,(LN(((1+$F$30/$DD$10)))*5.35-($B20*$F$2+$F$3*C$12+$I$4))/5.35)-$B$4)/$B$3</f>
        <v>196.39180100807204</v>
      </c>
      <c r="CU40" s="42">
        <f t="shared" si="206"/>
        <v>192.39270525964761</v>
      </c>
      <c r="CV40" s="42">
        <f t="shared" si="206"/>
        <v>188.40480506624948</v>
      </c>
      <c r="CW40" s="42">
        <f t="shared" si="206"/>
        <v>184.42806908567945</v>
      </c>
      <c r="CX40" s="42">
        <f t="shared" si="206"/>
        <v>180.462466063482</v>
      </c>
      <c r="CY40" s="42">
        <f t="shared" si="206"/>
        <v>176.50796483269951</v>
      </c>
      <c r="CZ40" s="42">
        <f t="shared" si="206"/>
        <v>172.56453431362715</v>
      </c>
      <c r="DA40" s="42">
        <f t="shared" si="206"/>
        <v>168.63214351356766</v>
      </c>
      <c r="DB40" s="42">
        <f t="shared" si="206"/>
        <v>164.71076152658921</v>
      </c>
      <c r="DC40" s="42">
        <f t="shared" si="206"/>
        <v>160.80035753328164</v>
      </c>
      <c r="DD40" s="42">
        <f t="shared" si="206"/>
        <v>156.90090080051394</v>
      </c>
      <c r="DE40" s="42">
        <f t="shared" si="206"/>
        <v>153.01236068119371</v>
      </c>
      <c r="DF40" s="42">
        <f t="shared" si="206"/>
        <v>149.13470661402533</v>
      </c>
      <c r="DG40" s="42">
        <f t="shared" si="206"/>
        <v>145.26790812327073</v>
      </c>
      <c r="DH40" s="42">
        <f t="shared" si="206"/>
        <v>141.41193481850863</v>
      </c>
      <c r="DI40" s="42">
        <f t="shared" si="206"/>
        <v>137.56675639439703</v>
      </c>
      <c r="DK40" s="147"/>
      <c r="DL40" s="54">
        <f t="shared" si="171"/>
        <v>200</v>
      </c>
      <c r="DM40" s="42">
        <f t="shared" ref="DM40:EB40" si="207">($A$5*POWER(2.718,(LN(((1+$F$30/$DW$10)))*5.35-($B20*$F$2+$F$3*C$12+$I$4))/5.35)-$B$4)/$B$3</f>
        <v>140.70574447218078</v>
      </c>
      <c r="DN40" s="42">
        <f t="shared" si="207"/>
        <v>136.86254304321486</v>
      </c>
      <c r="DO40" s="42">
        <f t="shared" si="207"/>
        <v>133.03010073975659</v>
      </c>
      <c r="DP40" s="42">
        <f t="shared" si="207"/>
        <v>129.20838744140195</v>
      </c>
      <c r="DQ40" s="42">
        <f t="shared" si="207"/>
        <v>125.39737311206883</v>
      </c>
      <c r="DR40" s="42">
        <f t="shared" si="207"/>
        <v>121.59702779976217</v>
      </c>
      <c r="DS40" s="42">
        <f t="shared" si="207"/>
        <v>117.80732163633812</v>
      </c>
      <c r="DT40" s="42">
        <f t="shared" si="207"/>
        <v>114.02822483726915</v>
      </c>
      <c r="DU40" s="42">
        <f t="shared" si="207"/>
        <v>110.25970770141033</v>
      </c>
      <c r="DV40" s="42">
        <f t="shared" si="207"/>
        <v>106.5017406107663</v>
      </c>
      <c r="DW40" s="42">
        <f t="shared" si="207"/>
        <v>102.75429403025659</v>
      </c>
      <c r="DX40" s="42">
        <f t="shared" si="207"/>
        <v>99.017338507486059</v>
      </c>
      <c r="DY40" s="42">
        <f t="shared" si="207"/>
        <v>95.290844672511412</v>
      </c>
      <c r="DZ40" s="42">
        <f t="shared" si="207"/>
        <v>91.574783237611854</v>
      </c>
      <c r="EA40" s="42">
        <f t="shared" si="207"/>
        <v>87.869124997056957</v>
      </c>
      <c r="EB40" s="42">
        <f t="shared" si="207"/>
        <v>84.173840826880081</v>
      </c>
    </row>
    <row r="41" spans="1:132">
      <c r="A41" s="147"/>
      <c r="B41" s="54">
        <f t="shared" si="159"/>
        <v>220</v>
      </c>
      <c r="C41" s="42">
        <f t="shared" ref="C41:R41" si="208">($A$5*POWER(2.718,(LN(((1+$F$30/$M$10)))*5.35-($B21*$F$2+$F$3*C$12+$I$4))/5.35)-$B$4)/$B$3</f>
        <v>405.14443017008881</v>
      </c>
      <c r="D41" s="42">
        <f t="shared" si="208"/>
        <v>400.56092692214224</v>
      </c>
      <c r="E41" s="42">
        <f t="shared" si="208"/>
        <v>395.99025529065443</v>
      </c>
      <c r="F41" s="42">
        <f t="shared" si="208"/>
        <v>391.43237935323782</v>
      </c>
      <c r="G41" s="42">
        <f t="shared" si="208"/>
        <v>386.88726328807002</v>
      </c>
      <c r="H41" s="42">
        <f t="shared" si="208"/>
        <v>382.35487137361287</v>
      </c>
      <c r="I41" s="42">
        <f t="shared" si="208"/>
        <v>377.83516798833108</v>
      </c>
      <c r="J41" s="42">
        <f t="shared" si="208"/>
        <v>373.32811761041319</v>
      </c>
      <c r="K41" s="42">
        <f t="shared" si="208"/>
        <v>368.83368481749085</v>
      </c>
      <c r="L41" s="42">
        <f t="shared" si="208"/>
        <v>364.35183428636236</v>
      </c>
      <c r="M41" s="42">
        <f t="shared" si="208"/>
        <v>359.88253079271436</v>
      </c>
      <c r="N41" s="42">
        <f t="shared" si="208"/>
        <v>355.42573921084323</v>
      </c>
      <c r="O41" s="42">
        <f t="shared" si="208"/>
        <v>350.98142451338168</v>
      </c>
      <c r="P41" s="42">
        <f t="shared" si="208"/>
        <v>346.54955177102204</v>
      </c>
      <c r="Q41" s="42">
        <f t="shared" si="208"/>
        <v>342.13008615224174</v>
      </c>
      <c r="R41" s="42">
        <f t="shared" si="208"/>
        <v>337.72299292303063</v>
      </c>
      <c r="T41" s="147"/>
      <c r="U41" s="54">
        <f t="shared" si="161"/>
        <v>220</v>
      </c>
      <c r="V41" s="42">
        <f t="shared" ref="V41:AK41" si="209">($A$5*POWER(2.718,(LN(((1+$F$30/$AF$10)))*5.35-($B21*$F$2+$F$3*C$12+$I$4))/5.35)-$B$4)/$B$3</f>
        <v>347.90392623764944</v>
      </c>
      <c r="W41" s="42">
        <f t="shared" si="209"/>
        <v>343.48066901826212</v>
      </c>
      <c r="X41" s="42">
        <f t="shared" si="209"/>
        <v>339.06979480311162</v>
      </c>
      <c r="Y41" s="42">
        <f t="shared" si="209"/>
        <v>334.67126892570968</v>
      </c>
      <c r="Z41" s="42">
        <f t="shared" si="209"/>
        <v>330.28505681661738</v>
      </c>
      <c r="AA41" s="42">
        <f t="shared" si="209"/>
        <v>325.91112400317462</v>
      </c>
      <c r="AB41" s="42">
        <f t="shared" si="209"/>
        <v>321.54943610922737</v>
      </c>
      <c r="AC41" s="42">
        <f t="shared" si="209"/>
        <v>317.19995885485906</v>
      </c>
      <c r="AD41" s="42">
        <f t="shared" si="209"/>
        <v>312.86265805611936</v>
      </c>
      <c r="AE41" s="42">
        <f t="shared" si="209"/>
        <v>308.53749962475814</v>
      </c>
      <c r="AF41" s="42">
        <f t="shared" si="209"/>
        <v>304.2244495679555</v>
      </c>
      <c r="AG41" s="42">
        <f t="shared" si="209"/>
        <v>299.92347398805413</v>
      </c>
      <c r="AH41" s="42">
        <f t="shared" si="209"/>
        <v>295.63453908229576</v>
      </c>
      <c r="AI41" s="42">
        <f t="shared" si="209"/>
        <v>291.35761114255229</v>
      </c>
      <c r="AJ41" s="42">
        <f t="shared" si="209"/>
        <v>287.09265655506277</v>
      </c>
      <c r="AK41" s="42">
        <f t="shared" si="209"/>
        <v>282.83964180016847</v>
      </c>
      <c r="AM41" s="147"/>
      <c r="AN41" s="54">
        <f t="shared" si="163"/>
        <v>220</v>
      </c>
      <c r="AO41" s="42">
        <f t="shared" ref="AO41:BD41" si="210">($A$5*POWER(2.718,(LN(((1+$F$30/$AY$10)))*5.35-($B21*$F$2+$F$3*C$12+$I$4))/5.35)-$B$4)/$B$3</f>
        <v>298.84046626547052</v>
      </c>
      <c r="AP41" s="42">
        <f t="shared" si="210"/>
        <v>294.55456326325094</v>
      </c>
      <c r="AQ41" s="42">
        <f t="shared" si="210"/>
        <v>290.28065873916671</v>
      </c>
      <c r="AR41" s="42">
        <f t="shared" si="210"/>
        <v>286.01871910321927</v>
      </c>
      <c r="AS41" s="42">
        <f t="shared" si="210"/>
        <v>281.76871085944492</v>
      </c>
      <c r="AT41" s="42">
        <f t="shared" si="210"/>
        <v>277.5306006056536</v>
      </c>
      <c r="AU41" s="42">
        <f t="shared" si="210"/>
        <v>273.30435503316528</v>
      </c>
      <c r="AV41" s="42">
        <f t="shared" si="210"/>
        <v>269.08994092654746</v>
      </c>
      <c r="AW41" s="42">
        <f t="shared" si="210"/>
        <v>264.88732516335625</v>
      </c>
      <c r="AX41" s="42">
        <f t="shared" si="210"/>
        <v>260.69647471387373</v>
      </c>
      <c r="AY41" s="42">
        <f t="shared" si="210"/>
        <v>256.51735664084941</v>
      </c>
      <c r="AZ41" s="42">
        <f t="shared" si="210"/>
        <v>252.34993809924288</v>
      </c>
      <c r="BA41" s="42">
        <f t="shared" si="210"/>
        <v>248.19418633596155</v>
      </c>
      <c r="BB41" s="42">
        <f t="shared" si="210"/>
        <v>244.05006868960783</v>
      </c>
      <c r="BC41" s="42">
        <f t="shared" si="210"/>
        <v>239.9175525902202</v>
      </c>
      <c r="BD41" s="42">
        <f t="shared" si="210"/>
        <v>235.79660555901626</v>
      </c>
      <c r="BF41" s="147"/>
      <c r="BG41" s="54">
        <f t="shared" si="165"/>
        <v>220</v>
      </c>
      <c r="BH41" s="42">
        <f t="shared" ref="BH41:BW41" si="211">($A$5*POWER(2.718,(LN(((1+$F$30/$BR$10)))*5.35-($B21*$F$2+$F$3*C$12+$I$4))/5.35)-$B$4)/$B$3</f>
        <v>256.31866923603195</v>
      </c>
      <c r="BI41" s="42">
        <f t="shared" si="211"/>
        <v>252.1518069241111</v>
      </c>
      <c r="BJ41" s="42">
        <f t="shared" si="211"/>
        <v>247.99660983333945</v>
      </c>
      <c r="BK41" s="42">
        <f t="shared" si="211"/>
        <v>243.8530453066775</v>
      </c>
      <c r="BL41" s="42">
        <f t="shared" si="211"/>
        <v>239.72108077851036</v>
      </c>
      <c r="BM41" s="42">
        <f t="shared" si="211"/>
        <v>235.60068377439202</v>
      </c>
      <c r="BN41" s="42">
        <f t="shared" si="211"/>
        <v>231.49182191078833</v>
      </c>
      <c r="BO41" s="42">
        <f t="shared" si="211"/>
        <v>227.39446289482444</v>
      </c>
      <c r="BP41" s="42">
        <f t="shared" si="211"/>
        <v>223.3085745240293</v>
      </c>
      <c r="BQ41" s="42">
        <f t="shared" si="211"/>
        <v>219.23412468608345</v>
      </c>
      <c r="BR41" s="42">
        <f t="shared" si="211"/>
        <v>215.17108135856728</v>
      </c>
      <c r="BS41" s="42">
        <f t="shared" si="211"/>
        <v>211.11941260870776</v>
      </c>
      <c r="BT41" s="42">
        <f t="shared" si="211"/>
        <v>207.0790865931292</v>
      </c>
      <c r="BU41" s="42">
        <f t="shared" si="211"/>
        <v>203.05007155760163</v>
      </c>
      <c r="BV41" s="42">
        <f t="shared" si="211"/>
        <v>199.03233583679148</v>
      </c>
      <c r="BW41" s="42">
        <f t="shared" si="211"/>
        <v>195.02584785401356</v>
      </c>
      <c r="BY41" s="147"/>
      <c r="BZ41" s="54">
        <f t="shared" si="167"/>
        <v>220</v>
      </c>
      <c r="CA41" s="42">
        <f t="shared" ref="CA41:CP41" si="212">($A$5*POWER(2.718,(LN(((1+$F$30/$CK$10)))*5.35-($B21*$F$2+$F$3*C$12+$I$4))/5.35)-$B$4)/$B$3</f>
        <v>219.11199361345246</v>
      </c>
      <c r="CB41" s="42">
        <f t="shared" si="212"/>
        <v>215.04929219451478</v>
      </c>
      <c r="CC41" s="42">
        <f t="shared" si="212"/>
        <v>210.99796439605382</v>
      </c>
      <c r="CD41" s="42">
        <f t="shared" si="212"/>
        <v>206.95797837737294</v>
      </c>
      <c r="CE41" s="42">
        <f t="shared" si="212"/>
        <v>202.92930238691397</v>
      </c>
      <c r="CF41" s="42">
        <f t="shared" si="212"/>
        <v>198.91190476200896</v>
      </c>
      <c r="CG41" s="42">
        <f t="shared" si="212"/>
        <v>194.90575392862917</v>
      </c>
      <c r="CH41" s="42">
        <f t="shared" si="212"/>
        <v>190.9108184011387</v>
      </c>
      <c r="CI41" s="42">
        <f t="shared" si="212"/>
        <v>186.92706678204587</v>
      </c>
      <c r="CJ41" s="42">
        <f t="shared" si="212"/>
        <v>182.95446776175791</v>
      </c>
      <c r="CK41" s="42">
        <f t="shared" si="212"/>
        <v>178.99299011833278</v>
      </c>
      <c r="CL41" s="42">
        <f t="shared" si="212"/>
        <v>175.04260271723561</v>
      </c>
      <c r="CM41" s="42">
        <f t="shared" si="212"/>
        <v>171.10327451109333</v>
      </c>
      <c r="CN41" s="42">
        <f t="shared" si="212"/>
        <v>167.1749745394502</v>
      </c>
      <c r="CO41" s="42">
        <f t="shared" si="212"/>
        <v>163.25767192852547</v>
      </c>
      <c r="CP41" s="42">
        <f t="shared" si="212"/>
        <v>159.35133589096998</v>
      </c>
      <c r="CR41" s="147"/>
      <c r="CS41" s="54">
        <f t="shared" si="169"/>
        <v>220</v>
      </c>
      <c r="CT41" s="42">
        <f t="shared" ref="CT41:DI41" si="213">($A$5*POWER(2.718,(LN(((1+$F$30/$DD$10)))*5.35-($B21*$F$2+$F$3*C$12+$I$4))/5.35)-$B$4)/$B$3</f>
        <v>186.28249187566362</v>
      </c>
      <c r="CU41" s="42">
        <f t="shared" si="213"/>
        <v>182.31169735676443</v>
      </c>
      <c r="CV41" s="42">
        <f t="shared" si="213"/>
        <v>178.35201916298772</v>
      </c>
      <c r="CW41" s="42">
        <f t="shared" si="213"/>
        <v>174.40342617394089</v>
      </c>
      <c r="CX41" s="42">
        <f t="shared" si="213"/>
        <v>170.46588735635331</v>
      </c>
      <c r="CY41" s="42">
        <f t="shared" si="213"/>
        <v>166.53937176383315</v>
      </c>
      <c r="CZ41" s="42">
        <f t="shared" si="213"/>
        <v>162.6238485366234</v>
      </c>
      <c r="DA41" s="42">
        <f t="shared" si="213"/>
        <v>158.71928690135965</v>
      </c>
      <c r="DB41" s="42">
        <f t="shared" si="213"/>
        <v>154.82565617082824</v>
      </c>
      <c r="DC41" s="42">
        <f t="shared" si="213"/>
        <v>150.94292574372503</v>
      </c>
      <c r="DD41" s="42">
        <f t="shared" si="213"/>
        <v>147.07106510441463</v>
      </c>
      <c r="DE41" s="42">
        <f t="shared" si="213"/>
        <v>143.21004382269155</v>
      </c>
      <c r="DF41" s="42">
        <f t="shared" si="213"/>
        <v>139.35983155353918</v>
      </c>
      <c r="DG41" s="42">
        <f t="shared" si="213"/>
        <v>135.52039803689368</v>
      </c>
      <c r="DH41" s="42">
        <f t="shared" si="213"/>
        <v>131.69171309740406</v>
      </c>
      <c r="DI41" s="42">
        <f t="shared" si="213"/>
        <v>127.87374664419612</v>
      </c>
      <c r="DK41" s="147"/>
      <c r="DL41" s="54">
        <f t="shared" si="171"/>
        <v>220</v>
      </c>
      <c r="DM41" s="42">
        <f t="shared" ref="DM41:EB41" si="214">($A$5*POWER(2.718,(LN(((1+$F$30/$DW$10)))*5.35-($B21*$F$2+$F$3*C$12+$I$4))/5.35)-$B$4)/$B$3</f>
        <v>130.99052039462825</v>
      </c>
      <c r="DN41" s="42">
        <f t="shared" si="214"/>
        <v>127.17451694555466</v>
      </c>
      <c r="DO41" s="42">
        <f t="shared" si="214"/>
        <v>123.36919648065611</v>
      </c>
      <c r="DP41" s="42">
        <f t="shared" si="214"/>
        <v>119.57452909268764</v>
      </c>
      <c r="DQ41" s="42">
        <f t="shared" si="214"/>
        <v>115.79048495812948</v>
      </c>
      <c r="DR41" s="42">
        <f t="shared" si="214"/>
        <v>112.01703433695448</v>
      </c>
      <c r="DS41" s="42">
        <f t="shared" si="214"/>
        <v>108.25414757239271</v>
      </c>
      <c r="DT41" s="42">
        <f t="shared" si="214"/>
        <v>104.50179509069899</v>
      </c>
      <c r="DU41" s="42">
        <f t="shared" si="214"/>
        <v>100.75994740092052</v>
      </c>
      <c r="DV41" s="42">
        <f t="shared" si="214"/>
        <v>97.028575094665811</v>
      </c>
      <c r="DW41" s="42">
        <f t="shared" si="214"/>
        <v>93.307648845871498</v>
      </c>
      <c r="DX41" s="42">
        <f t="shared" si="214"/>
        <v>89.597139410574044</v>
      </c>
      <c r="DY41" s="42">
        <f t="shared" si="214"/>
        <v>85.897017626678988</v>
      </c>
      <c r="DZ41" s="42">
        <f t="shared" si="214"/>
        <v>82.207254413731235</v>
      </c>
      <c r="EA41" s="42">
        <f t="shared" si="214"/>
        <v>78.527820772687676</v>
      </c>
      <c r="EB41" s="42">
        <f t="shared" si="214"/>
        <v>74.858687785688275</v>
      </c>
    </row>
    <row r="42" spans="1:132">
      <c r="A42" s="147"/>
      <c r="B42" s="54">
        <f t="shared" si="159"/>
        <v>240</v>
      </c>
      <c r="C42" s="42">
        <f t="shared" ref="C42:R42" si="215">($A$5*POWER(2.718,(LN(((1+$F$30/$M$10)))*5.35-($B22*$F$2+$F$3*C$12+$I$4))/5.35)-$B$4)/$B$3</f>
        <v>393.55779805177912</v>
      </c>
      <c r="D42" s="42">
        <f t="shared" si="215"/>
        <v>389.00673183100361</v>
      </c>
      <c r="E42" s="42">
        <f t="shared" si="215"/>
        <v>384.46840641852805</v>
      </c>
      <c r="F42" s="42">
        <f t="shared" si="215"/>
        <v>379.94278614618344</v>
      </c>
      <c r="G42" s="42">
        <f t="shared" si="215"/>
        <v>375.42983544565624</v>
      </c>
      <c r="H42" s="42">
        <f t="shared" si="215"/>
        <v>370.92951884820565</v>
      </c>
      <c r="I42" s="42">
        <f t="shared" si="215"/>
        <v>366.44180098438693</v>
      </c>
      <c r="J42" s="42">
        <f t="shared" si="215"/>
        <v>361.96664658377296</v>
      </c>
      <c r="K42" s="42">
        <f t="shared" si="215"/>
        <v>357.50402047467679</v>
      </c>
      <c r="L42" s="42">
        <f t="shared" si="215"/>
        <v>353.05388758387522</v>
      </c>
      <c r="M42" s="42">
        <f t="shared" si="215"/>
        <v>348.61621293633334</v>
      </c>
      <c r="N42" s="42">
        <f t="shared" si="215"/>
        <v>344.1909616549305</v>
      </c>
      <c r="O42" s="42">
        <f t="shared" si="215"/>
        <v>339.77809896018385</v>
      </c>
      <c r="P42" s="42">
        <f t="shared" si="215"/>
        <v>335.37759016997722</v>
      </c>
      <c r="Q42" s="42">
        <f t="shared" si="215"/>
        <v>330.98940069928824</v>
      </c>
      <c r="R42" s="42">
        <f t="shared" si="215"/>
        <v>326.61349605991421</v>
      </c>
      <c r="T42" s="147"/>
      <c r="U42" s="54">
        <f t="shared" si="161"/>
        <v>240</v>
      </c>
      <c r="V42" s="42">
        <f t="shared" ref="V42:AK42" si="216">($A$5*POWER(2.718,(LN(((1+$F$30/$AF$10)))*5.35-($B22*$F$2+$F$3*C$12+$I$4))/5.35)-$B$4)/$B$3</f>
        <v>336.72237985417991</v>
      </c>
      <c r="W42" s="42">
        <f t="shared" si="216"/>
        <v>332.33042561568931</v>
      </c>
      <c r="X42" s="42">
        <f t="shared" si="216"/>
        <v>327.95076674806319</v>
      </c>
      <c r="Y42" s="42">
        <f t="shared" si="216"/>
        <v>323.58336883014533</v>
      </c>
      <c r="Z42" s="42">
        <f t="shared" si="216"/>
        <v>319.22819753714174</v>
      </c>
      <c r="AA42" s="42">
        <f t="shared" si="216"/>
        <v>314.88521864035152</v>
      </c>
      <c r="AB42" s="42">
        <f t="shared" si="216"/>
        <v>310.55439800689805</v>
      </c>
      <c r="AC42" s="42">
        <f t="shared" si="216"/>
        <v>306.23570159945956</v>
      </c>
      <c r="AD42" s="42">
        <f t="shared" si="216"/>
        <v>301.92909547600385</v>
      </c>
      <c r="AE42" s="42">
        <f t="shared" si="216"/>
        <v>297.63454578951939</v>
      </c>
      <c r="AF42" s="42">
        <f t="shared" si="216"/>
        <v>293.35201878774967</v>
      </c>
      <c r="AG42" s="42">
        <f t="shared" si="216"/>
        <v>289.08148081292933</v>
      </c>
      <c r="AH42" s="42">
        <f t="shared" si="216"/>
        <v>284.82289830151791</v>
      </c>
      <c r="AI42" s="42">
        <f t="shared" si="216"/>
        <v>280.57623778393679</v>
      </c>
      <c r="AJ42" s="42">
        <f t="shared" si="216"/>
        <v>276.34146588430724</v>
      </c>
      <c r="AK42" s="42">
        <f t="shared" si="216"/>
        <v>272.11854932018576</v>
      </c>
      <c r="AM42" s="147"/>
      <c r="AN42" s="54">
        <f t="shared" si="163"/>
        <v>240</v>
      </c>
      <c r="AO42" s="42">
        <f t="shared" ref="AO42:BD42" si="217">($A$5*POWER(2.718,(LN(((1+$F$30/$AY$10)))*5.35-($B22*$F$2+$F$3*C$12+$I$4))/5.35)-$B$4)/$B$3</f>
        <v>288.00613743550286</v>
      </c>
      <c r="AP42" s="42">
        <f t="shared" si="217"/>
        <v>283.75056537113051</v>
      </c>
      <c r="AQ42" s="42">
        <f t="shared" si="217"/>
        <v>279.50690687277699</v>
      </c>
      <c r="AR42" s="42">
        <f t="shared" si="217"/>
        <v>275.27512858815692</v>
      </c>
      <c r="AS42" s="42">
        <f t="shared" si="217"/>
        <v>271.05519725835507</v>
      </c>
      <c r="AT42" s="42">
        <f t="shared" si="217"/>
        <v>266.84707971756512</v>
      </c>
      <c r="AU42" s="42">
        <f t="shared" si="217"/>
        <v>262.65074289282921</v>
      </c>
      <c r="AV42" s="42">
        <f t="shared" si="217"/>
        <v>258.46615380377801</v>
      </c>
      <c r="AW42" s="42">
        <f t="shared" si="217"/>
        <v>254.29327956237154</v>
      </c>
      <c r="AX42" s="42">
        <f t="shared" si="217"/>
        <v>250.13208737264043</v>
      </c>
      <c r="AY42" s="42">
        <f t="shared" si="217"/>
        <v>245.98254453042838</v>
      </c>
      <c r="AZ42" s="42">
        <f t="shared" si="217"/>
        <v>241.84461842313522</v>
      </c>
      <c r="BA42" s="42">
        <f t="shared" si="217"/>
        <v>237.71827652946024</v>
      </c>
      <c r="BB42" s="42">
        <f t="shared" si="217"/>
        <v>233.60348641914683</v>
      </c>
      <c r="BC42" s="42">
        <f t="shared" si="217"/>
        <v>229.50021575272777</v>
      </c>
      <c r="BD42" s="42">
        <f t="shared" si="217"/>
        <v>225.40843228127079</v>
      </c>
      <c r="BF42" s="147"/>
      <c r="BG42" s="54">
        <f t="shared" si="165"/>
        <v>240</v>
      </c>
      <c r="BH42" s="42">
        <f t="shared" ref="BH42:BW42" si="218">($A$5*POWER(2.718,(LN(((1+$F$30/$BR$10)))*5.35-($B22*$F$2+$F$3*C$12+$I$4))/5.35)-$B$4)/$B$3</f>
        <v>245.7852632179376</v>
      </c>
      <c r="BI42" s="42">
        <f t="shared" si="218"/>
        <v>241.64788940394507</v>
      </c>
      <c r="BJ42" s="42">
        <f t="shared" si="218"/>
        <v>237.52209825741332</v>
      </c>
      <c r="BK42" s="42">
        <f t="shared" si="218"/>
        <v>233.40785735241479</v>
      </c>
      <c r="BL42" s="42">
        <f t="shared" si="218"/>
        <v>229.30513435379856</v>
      </c>
      <c r="BM42" s="42">
        <f t="shared" si="218"/>
        <v>225.21389701693639</v>
      </c>
      <c r="BN42" s="42">
        <f t="shared" si="218"/>
        <v>221.13411318747001</v>
      </c>
      <c r="BO42" s="42">
        <f t="shared" si="218"/>
        <v>217.06575080105779</v>
      </c>
      <c r="BP42" s="42">
        <f t="shared" si="218"/>
        <v>213.00877788312269</v>
      </c>
      <c r="BQ42" s="42">
        <f t="shared" si="218"/>
        <v>208.96316254860199</v>
      </c>
      <c r="BR42" s="42">
        <f t="shared" si="218"/>
        <v>204.92887300169451</v>
      </c>
      <c r="BS42" s="42">
        <f t="shared" si="218"/>
        <v>200.90587753561337</v>
      </c>
      <c r="BT42" s="42">
        <f t="shared" si="218"/>
        <v>196.89414453233516</v>
      </c>
      <c r="BU42" s="42">
        <f t="shared" si="218"/>
        <v>192.89364246235124</v>
      </c>
      <c r="BV42" s="42">
        <f t="shared" si="218"/>
        <v>188.90433988442177</v>
      </c>
      <c r="BW42" s="42">
        <f t="shared" si="218"/>
        <v>184.92620544532599</v>
      </c>
      <c r="BY42" s="147"/>
      <c r="BZ42" s="54">
        <f t="shared" si="167"/>
        <v>240</v>
      </c>
      <c r="CA42" s="42">
        <f t="shared" ref="CA42:CP42" si="219">($A$5*POWER(2.718,(LN(((1+$F$30/$CK$10)))*5.35-($B22*$F$2+$F$3*C$12+$I$4))/5.35)-$B$4)/$B$3</f>
        <v>208.84189578623875</v>
      </c>
      <c r="CB42" s="42">
        <f t="shared" si="219"/>
        <v>204.80794572825505</v>
      </c>
      <c r="CC42" s="42">
        <f t="shared" si="219"/>
        <v>200.78528880069086</v>
      </c>
      <c r="CD42" s="42">
        <f t="shared" si="219"/>
        <v>196.77389338818369</v>
      </c>
      <c r="CE42" s="42">
        <f t="shared" si="219"/>
        <v>192.77372796387863</v>
      </c>
      <c r="CF42" s="42">
        <f t="shared" si="219"/>
        <v>188.78476108918028</v>
      </c>
      <c r="CG42" s="42">
        <f t="shared" si="219"/>
        <v>184.80696141350768</v>
      </c>
      <c r="CH42" s="42">
        <f t="shared" si="219"/>
        <v>180.8402976740451</v>
      </c>
      <c r="CI42" s="42">
        <f t="shared" si="219"/>
        <v>176.88473869549853</v>
      </c>
      <c r="CJ42" s="42">
        <f t="shared" si="219"/>
        <v>172.94025338984966</v>
      </c>
      <c r="CK42" s="42">
        <f t="shared" si="219"/>
        <v>169.00681075611166</v>
      </c>
      <c r="CL42" s="42">
        <f t="shared" si="219"/>
        <v>165.08437988008555</v>
      </c>
      <c r="CM42" s="42">
        <f t="shared" si="219"/>
        <v>161.17292993411797</v>
      </c>
      <c r="CN42" s="42">
        <f t="shared" si="219"/>
        <v>157.27243017685748</v>
      </c>
      <c r="CO42" s="42">
        <f t="shared" si="219"/>
        <v>153.38284995301407</v>
      </c>
      <c r="CP42" s="42">
        <f t="shared" si="219"/>
        <v>149.50415869311755</v>
      </c>
      <c r="CR42" s="147"/>
      <c r="CS42" s="54">
        <f t="shared" si="169"/>
        <v>240</v>
      </c>
      <c r="CT42" s="42">
        <f t="shared" ref="CT42:DI42" si="220">($A$5*POWER(2.718,(LN(((1+$F$30/$DD$10)))*5.35-($B22*$F$2+$F$3*C$12+$I$4))/5.35)-$B$4)/$B$3</f>
        <v>176.24472538591667</v>
      </c>
      <c r="CU42" s="42">
        <f t="shared" si="220"/>
        <v>172.30203181136804</v>
      </c>
      <c r="CV42" s="42">
        <f t="shared" si="220"/>
        <v>168.37037589274019</v>
      </c>
      <c r="CW42" s="42">
        <f t="shared" si="220"/>
        <v>164.44972672987697</v>
      </c>
      <c r="CX42" s="42">
        <f t="shared" si="220"/>
        <v>160.54005350912749</v>
      </c>
      <c r="CY42" s="42">
        <f t="shared" si="220"/>
        <v>156.64132550310438</v>
      </c>
      <c r="CZ42" s="42">
        <f t="shared" si="220"/>
        <v>152.7535120704423</v>
      </c>
      <c r="DA42" s="42">
        <f t="shared" si="220"/>
        <v>148.87658265555723</v>
      </c>
      <c r="DB42" s="42">
        <f t="shared" si="220"/>
        <v>145.0105067884061</v>
      </c>
      <c r="DC42" s="42">
        <f t="shared" si="220"/>
        <v>141.15525408424739</v>
      </c>
      <c r="DD42" s="42">
        <f t="shared" si="220"/>
        <v>137.31079424340189</v>
      </c>
      <c r="DE42" s="42">
        <f t="shared" si="220"/>
        <v>133.47709705101542</v>
      </c>
      <c r="DF42" s="42">
        <f t="shared" si="220"/>
        <v>129.65413237682128</v>
      </c>
      <c r="DG42" s="42">
        <f t="shared" si="220"/>
        <v>125.84187017490245</v>
      </c>
      <c r="DH42" s="42">
        <f t="shared" si="220"/>
        <v>122.04028048345633</v>
      </c>
      <c r="DI42" s="42">
        <f t="shared" si="220"/>
        <v>118.24933342455897</v>
      </c>
      <c r="DK42" s="147"/>
      <c r="DL42" s="54">
        <f t="shared" si="171"/>
        <v>240</v>
      </c>
      <c r="DM42" s="42">
        <f t="shared" ref="DM42:EB42" si="221">($A$5*POWER(2.718,(LN(((1+$F$30/$DW$10)))*5.35-($B22*$F$2+$F$3*C$12+$I$4))/5.35)-$B$4)/$B$3</f>
        <v>121.34405005637237</v>
      </c>
      <c r="DN42" s="42">
        <f t="shared" si="221"/>
        <v>117.55505210961145</v>
      </c>
      <c r="DO42" s="42">
        <f t="shared" si="221"/>
        <v>113.77666154453786</v>
      </c>
      <c r="DP42" s="42">
        <f t="shared" si="221"/>
        <v>110.00884866555714</v>
      </c>
      <c r="DQ42" s="42">
        <f t="shared" si="221"/>
        <v>106.25158386020846</v>
      </c>
      <c r="DR42" s="42">
        <f t="shared" si="221"/>
        <v>102.5048375989318</v>
      </c>
      <c r="DS42" s="42">
        <f t="shared" si="221"/>
        <v>98.768580434834931</v>
      </c>
      <c r="DT42" s="42">
        <f t="shared" si="221"/>
        <v>95.042783003463768</v>
      </c>
      <c r="DU42" s="42">
        <f t="shared" si="221"/>
        <v>91.327416022570773</v>
      </c>
      <c r="DV42" s="42">
        <f t="shared" si="221"/>
        <v>87.622450291884064</v>
      </c>
      <c r="DW42" s="42">
        <f t="shared" si="221"/>
        <v>83.927856692878251</v>
      </c>
      <c r="DX42" s="42">
        <f t="shared" si="221"/>
        <v>80.243606188547105</v>
      </c>
      <c r="DY42" s="42">
        <f t="shared" si="221"/>
        <v>76.569669823173015</v>
      </c>
      <c r="DZ42" s="42">
        <f t="shared" si="221"/>
        <v>72.906018722101066</v>
      </c>
      <c r="EA42" s="42">
        <f t="shared" si="221"/>
        <v>69.252624091511223</v>
      </c>
      <c r="EB42" s="42">
        <f t="shared" si="221"/>
        <v>65.609457218193057</v>
      </c>
    </row>
    <row r="43" spans="1:132">
      <c r="A43" s="147"/>
      <c r="B43" s="54">
        <f t="shared" si="159"/>
        <v>260</v>
      </c>
      <c r="C43" s="42">
        <f t="shared" ref="C43:R43" si="222">($A$5*POWER(2.718,(LN(((1+$F$30/$M$10)))*5.35-($B23*$F$2+$F$3*C$12+$I$4))/5.35)-$B$4)/$B$3</f>
        <v>382.05316345381829</v>
      </c>
      <c r="D43" s="42">
        <f t="shared" si="222"/>
        <v>377.53430470638222</v>
      </c>
      <c r="E43" s="42">
        <f t="shared" si="222"/>
        <v>373.02809660172795</v>
      </c>
      <c r="F43" s="42">
        <f t="shared" si="222"/>
        <v>368.53450372410759</v>
      </c>
      <c r="G43" s="42">
        <f t="shared" si="222"/>
        <v>364.05349075691976</v>
      </c>
      <c r="H43" s="42">
        <f t="shared" si="222"/>
        <v>359.5850224824336</v>
      </c>
      <c r="I43" s="42">
        <f t="shared" si="222"/>
        <v>355.12906378151098</v>
      </c>
      <c r="J43" s="42">
        <f t="shared" si="222"/>
        <v>350.68557963332916</v>
      </c>
      <c r="K43" s="42">
        <f t="shared" si="222"/>
        <v>346.25453511510864</v>
      </c>
      <c r="L43" s="42">
        <f t="shared" si="222"/>
        <v>341.83589540183658</v>
      </c>
      <c r="M43" s="42">
        <f t="shared" si="222"/>
        <v>337.42962576599251</v>
      </c>
      <c r="N43" s="42">
        <f t="shared" si="222"/>
        <v>333.0356915772777</v>
      </c>
      <c r="O43" s="42">
        <f t="shared" si="222"/>
        <v>328.65405830234124</v>
      </c>
      <c r="P43" s="42">
        <f t="shared" si="222"/>
        <v>324.28469150450877</v>
      </c>
      <c r="Q43" s="42">
        <f t="shared" si="222"/>
        <v>319.92755684351243</v>
      </c>
      <c r="R43" s="42">
        <f t="shared" si="222"/>
        <v>315.58262007522063</v>
      </c>
      <c r="T43" s="147"/>
      <c r="U43" s="54">
        <f t="shared" si="161"/>
        <v>260</v>
      </c>
      <c r="V43" s="42">
        <f t="shared" ref="V43:AK43" si="223">($A$5*POWER(2.718,(LN(((1+$F$30/$AF$10)))*5.35-($B23*$F$2+$F$3*C$12+$I$4))/5.35)-$B$4)/$B$3</f>
        <v>325.61996423690294</v>
      </c>
      <c r="W43" s="42">
        <f t="shared" si="223"/>
        <v>321.25909145101735</v>
      </c>
      <c r="X43" s="42">
        <f t="shared" si="223"/>
        <v>316.9104270227981</v>
      </c>
      <c r="Y43" s="42">
        <f t="shared" si="223"/>
        <v>312.5739367746836</v>
      </c>
      <c r="Z43" s="42">
        <f t="shared" si="223"/>
        <v>308.24958662479327</v>
      </c>
      <c r="AA43" s="42">
        <f t="shared" si="223"/>
        <v>303.9373425866599</v>
      </c>
      <c r="AB43" s="42">
        <f t="shared" si="223"/>
        <v>299.6371707689616</v>
      </c>
      <c r="AC43" s="42">
        <f t="shared" si="223"/>
        <v>295.34903737525599</v>
      </c>
      <c r="AD43" s="42">
        <f t="shared" si="223"/>
        <v>291.07290870371514</v>
      </c>
      <c r="AE43" s="42">
        <f t="shared" si="223"/>
        <v>286.80875114685983</v>
      </c>
      <c r="AF43" s="42">
        <f t="shared" si="223"/>
        <v>282.55653119129528</v>
      </c>
      <c r="AG43" s="42">
        <f t="shared" si="223"/>
        <v>278.31621541744863</v>
      </c>
      <c r="AH43" s="42">
        <f t="shared" si="223"/>
        <v>274.08777049930603</v>
      </c>
      <c r="AI43" s="42">
        <f t="shared" si="223"/>
        <v>269.87116320414998</v>
      </c>
      <c r="AJ43" s="42">
        <f t="shared" si="223"/>
        <v>265.66636039229894</v>
      </c>
      <c r="AK43" s="42">
        <f t="shared" si="223"/>
        <v>261.47332901684655</v>
      </c>
      <c r="AM43" s="147"/>
      <c r="AN43" s="54">
        <f t="shared" si="163"/>
        <v>260</v>
      </c>
      <c r="AO43" s="42">
        <f t="shared" ref="AO43:BD43" si="224">($A$5*POWER(2.718,(LN(((1+$F$30/$AY$10)))*5.35-($B23*$F$2+$F$3*C$12+$I$4))/5.35)-$B$4)/$B$3</f>
        <v>277.24848214532079</v>
      </c>
      <c r="AP43" s="42">
        <f t="shared" si="224"/>
        <v>273.02302636956267</v>
      </c>
      <c r="AQ43" s="42">
        <f t="shared" si="224"/>
        <v>268.80939984862249</v>
      </c>
      <c r="AR43" s="42">
        <f t="shared" si="224"/>
        <v>264.60756946624542</v>
      </c>
      <c r="AS43" s="42">
        <f t="shared" si="224"/>
        <v>260.41750219888655</v>
      </c>
      <c r="AT43" s="42">
        <f t="shared" si="224"/>
        <v>256.23916511545087</v>
      </c>
      <c r="AU43" s="42">
        <f t="shared" si="224"/>
        <v>252.07252537703496</v>
      </c>
      <c r="AV43" s="42">
        <f t="shared" si="224"/>
        <v>247.9175502366686</v>
      </c>
      <c r="AW43" s="42">
        <f t="shared" si="224"/>
        <v>243.7742070390571</v>
      </c>
      <c r="AX43" s="42">
        <f t="shared" si="224"/>
        <v>239.64246322032528</v>
      </c>
      <c r="AY43" s="42">
        <f t="shared" si="224"/>
        <v>235.52228630776119</v>
      </c>
      <c r="AZ43" s="42">
        <f t="shared" si="224"/>
        <v>231.41364391956094</v>
      </c>
      <c r="BA43" s="42">
        <f t="shared" si="224"/>
        <v>227.31650376457367</v>
      </c>
      <c r="BB43" s="42">
        <f t="shared" si="224"/>
        <v>223.23083364204945</v>
      </c>
      <c r="BC43" s="42">
        <f t="shared" si="224"/>
        <v>219.15660144138394</v>
      </c>
      <c r="BD43" s="42">
        <f t="shared" si="224"/>
        <v>215.09377514186747</v>
      </c>
      <c r="BF43" s="147"/>
      <c r="BG43" s="54">
        <f t="shared" si="165"/>
        <v>260</v>
      </c>
      <c r="BH43" s="42">
        <f t="shared" ref="BH43:BW43" si="225">($A$5*POWER(2.718,(LN(((1+$F$30/$BR$10)))*5.35-($B23*$F$2+$F$3*C$12+$I$4))/5.35)-$B$4)/$B$3</f>
        <v>235.3264011368129</v>
      </c>
      <c r="BI43" s="42">
        <f t="shared" si="225"/>
        <v>231.21830713338434</v>
      </c>
      <c r="BJ43" s="42">
        <f t="shared" si="225"/>
        <v>227.12171382795415</v>
      </c>
      <c r="BK43" s="42">
        <f t="shared" si="225"/>
        <v>223.03658902406971</v>
      </c>
      <c r="BL43" s="42">
        <f t="shared" si="225"/>
        <v>218.96290061541268</v>
      </c>
      <c r="BM43" s="42">
        <f t="shared" si="225"/>
        <v>214.90061658554725</v>
      </c>
      <c r="BN43" s="42">
        <f t="shared" si="225"/>
        <v>210.849705007669</v>
      </c>
      <c r="BO43" s="42">
        <f t="shared" si="225"/>
        <v>206.81013404435166</v>
      </c>
      <c r="BP43" s="42">
        <f t="shared" si="225"/>
        <v>202.78187194730017</v>
      </c>
      <c r="BQ43" s="42">
        <f t="shared" si="225"/>
        <v>198.76488705709906</v>
      </c>
      <c r="BR43" s="42">
        <f t="shared" si="225"/>
        <v>194.75914780296318</v>
      </c>
      <c r="BS43" s="42">
        <f t="shared" si="225"/>
        <v>190.76462270249164</v>
      </c>
      <c r="BT43" s="42">
        <f t="shared" si="225"/>
        <v>186.78128036141905</v>
      </c>
      <c r="BU43" s="42">
        <f t="shared" si="225"/>
        <v>182.80908947336769</v>
      </c>
      <c r="BV43" s="42">
        <f t="shared" si="225"/>
        <v>178.8480188196049</v>
      </c>
      <c r="BW43" s="42">
        <f t="shared" si="225"/>
        <v>174.89803726879339</v>
      </c>
      <c r="BY43" s="147"/>
      <c r="BZ43" s="54">
        <f t="shared" si="167"/>
        <v>260</v>
      </c>
      <c r="CA43" s="42">
        <f t="shared" ref="CA43:CP43" si="226">($A$5*POWER(2.718,(LN(((1+$F$30/$CK$10)))*5.35-($B23*$F$2+$F$3*C$12+$I$4))/5.35)-$B$4)/$B$3</f>
        <v>198.64447848836062</v>
      </c>
      <c r="CB43" s="42">
        <f t="shared" si="226"/>
        <v>194.63907632061668</v>
      </c>
      <c r="CC43" s="42">
        <f t="shared" si="226"/>
        <v>190.64488736285657</v>
      </c>
      <c r="CD43" s="42">
        <f t="shared" si="226"/>
        <v>186.66188022345628</v>
      </c>
      <c r="CE43" s="42">
        <f t="shared" si="226"/>
        <v>182.69002359867341</v>
      </c>
      <c r="CF43" s="42">
        <f t="shared" si="226"/>
        <v>178.72928627240137</v>
      </c>
      <c r="CG43" s="42">
        <f t="shared" si="226"/>
        <v>174.77963711592358</v>
      </c>
      <c r="CH43" s="42">
        <f t="shared" si="226"/>
        <v>170.84104508766839</v>
      </c>
      <c r="CI43" s="42">
        <f t="shared" si="226"/>
        <v>166.91347923296675</v>
      </c>
      <c r="CJ43" s="42">
        <f t="shared" si="226"/>
        <v>162.99690868380728</v>
      </c>
      <c r="CK43" s="42">
        <f t="shared" si="226"/>
        <v>159.09130265859429</v>
      </c>
      <c r="CL43" s="42">
        <f t="shared" si="226"/>
        <v>155.19663046190584</v>
      </c>
      <c r="CM43" s="42">
        <f t="shared" si="226"/>
        <v>151.31286148425247</v>
      </c>
      <c r="CN43" s="42">
        <f t="shared" si="226"/>
        <v>147.43996520183697</v>
      </c>
      <c r="CO43" s="42">
        <f t="shared" si="226"/>
        <v>143.57791117631388</v>
      </c>
      <c r="CP43" s="42">
        <f t="shared" si="226"/>
        <v>139.72666905455014</v>
      </c>
      <c r="CR43" s="147"/>
      <c r="CS43" s="54">
        <f t="shared" si="169"/>
        <v>260</v>
      </c>
      <c r="CT43" s="42">
        <f t="shared" ref="CT43:DI43" si="227">($A$5*POWER(2.718,(LN(((1+$F$30/$DD$10)))*5.35-($B23*$F$2+$F$3*C$12+$I$4))/5.35)-$B$4)/$B$3</f>
        <v>166.27799523818851</v>
      </c>
      <c r="CU43" s="42">
        <f t="shared" si="227"/>
        <v>162.36320374021449</v>
      </c>
      <c r="CV43" s="42">
        <f t="shared" si="227"/>
        <v>158.4593717856946</v>
      </c>
      <c r="CW43" s="42">
        <f t="shared" si="227"/>
        <v>154.56646869315009</v>
      </c>
      <c r="CX43" s="42">
        <f t="shared" si="227"/>
        <v>150.68446386699543</v>
      </c>
      <c r="CY43" s="42">
        <f t="shared" si="227"/>
        <v>146.8133267972982</v>
      </c>
      <c r="CZ43" s="42">
        <f t="shared" si="227"/>
        <v>142.95302705953924</v>
      </c>
      <c r="DA43" s="42">
        <f t="shared" si="227"/>
        <v>139.10353431437349</v>
      </c>
      <c r="DB43" s="42">
        <f t="shared" si="227"/>
        <v>135.26481830739115</v>
      </c>
      <c r="DC43" s="42">
        <f t="shared" si="227"/>
        <v>131.43684886888119</v>
      </c>
      <c r="DD43" s="42">
        <f t="shared" si="227"/>
        <v>127.61959591359219</v>
      </c>
      <c r="DE43" s="42">
        <f t="shared" si="227"/>
        <v>123.81302944049811</v>
      </c>
      <c r="DF43" s="42">
        <f t="shared" si="227"/>
        <v>120.0171195325606</v>
      </c>
      <c r="DG43" s="42">
        <f t="shared" si="227"/>
        <v>116.23183635649555</v>
      </c>
      <c r="DH43" s="42">
        <f t="shared" si="227"/>
        <v>112.45715016253656</v>
      </c>
      <c r="DI43" s="42">
        <f t="shared" si="227"/>
        <v>108.69303128420368</v>
      </c>
      <c r="DK43" s="147"/>
      <c r="DL43" s="54">
        <f t="shared" si="171"/>
        <v>260</v>
      </c>
      <c r="DM43" s="42">
        <f t="shared" ref="DM43:EB43" si="228">($A$5*POWER(2.718,(LN(((1+$F$30/$DW$10)))*5.35-($B23*$F$2+$F$3*C$12+$I$4))/5.35)-$B$4)/$B$3</f>
        <v>111.7658468935803</v>
      </c>
      <c r="DN43" s="42">
        <f t="shared" si="228"/>
        <v>108.00366333369789</v>
      </c>
      <c r="DO43" s="42">
        <f t="shared" si="228"/>
        <v>104.25201208804707</v>
      </c>
      <c r="DP43" s="42">
        <f t="shared" si="228"/>
        <v>100.5108636711863</v>
      </c>
      <c r="DQ43" s="42">
        <f t="shared" si="228"/>
        <v>96.780188680219084</v>
      </c>
      <c r="DR43" s="42">
        <f t="shared" si="228"/>
        <v>93.059957794563076</v>
      </c>
      <c r="DS43" s="42">
        <f t="shared" si="228"/>
        <v>89.350141775720246</v>
      </c>
      <c r="DT43" s="42">
        <f t="shared" si="228"/>
        <v>85.650711467044943</v>
      </c>
      <c r="DU43" s="42">
        <f t="shared" si="228"/>
        <v>81.961637793517525</v>
      </c>
      <c r="DV43" s="42">
        <f t="shared" si="228"/>
        <v>78.282891761513625</v>
      </c>
      <c r="DW43" s="42">
        <f t="shared" si="228"/>
        <v>74.614444458577623</v>
      </c>
      <c r="DX43" s="42">
        <f t="shared" si="228"/>
        <v>70.956267053194466</v>
      </c>
      <c r="DY43" s="42">
        <f t="shared" si="228"/>
        <v>67.308330794564554</v>
      </c>
      <c r="DZ43" s="42">
        <f t="shared" si="228"/>
        <v>63.670607012375548</v>
      </c>
      <c r="EA43" s="42">
        <f t="shared" si="228"/>
        <v>60.043067116578847</v>
      </c>
      <c r="EB43" s="42">
        <f t="shared" si="228"/>
        <v>56.425682597164382</v>
      </c>
    </row>
    <row r="44" spans="1:132">
      <c r="A44" s="147"/>
      <c r="B44" s="54">
        <f t="shared" si="159"/>
        <v>280</v>
      </c>
      <c r="C44" s="42">
        <f t="shared" ref="C44:R44" si="229">($A$5*POWER(2.718,(LN(((1+$F$30/$M$10)))*5.35-($B24*$F$2+$F$3*C$12+$I$4))/5.35)-$B$4)/$B$3</f>
        <v>370.62994608736301</v>
      </c>
      <c r="D44" s="42">
        <f t="shared" si="229"/>
        <v>366.14306688396675</v>
      </c>
      <c r="E44" s="42">
        <f t="shared" si="229"/>
        <v>361.6687487959266</v>
      </c>
      <c r="F44" s="42">
        <f t="shared" si="229"/>
        <v>357.20695665812917</v>
      </c>
      <c r="G44" s="42">
        <f t="shared" si="229"/>
        <v>352.75765540390637</v>
      </c>
      <c r="H44" s="42">
        <f t="shared" si="229"/>
        <v>348.3208100647584</v>
      </c>
      <c r="I44" s="42">
        <f t="shared" si="229"/>
        <v>343.89638577008208</v>
      </c>
      <c r="J44" s="42">
        <f t="shared" si="229"/>
        <v>339.48434774689531</v>
      </c>
      <c r="K44" s="42">
        <f t="shared" si="229"/>
        <v>335.08466131956249</v>
      </c>
      <c r="L44" s="42">
        <f t="shared" si="229"/>
        <v>330.69729190952421</v>
      </c>
      <c r="M44" s="42">
        <f t="shared" si="229"/>
        <v>326.32220503502447</v>
      </c>
      <c r="N44" s="42">
        <f t="shared" si="229"/>
        <v>321.95936631083907</v>
      </c>
      <c r="O44" s="42">
        <f t="shared" si="229"/>
        <v>317.60874144800675</v>
      </c>
      <c r="P44" s="42">
        <f t="shared" si="229"/>
        <v>313.27029625355812</v>
      </c>
      <c r="Q44" s="42">
        <f t="shared" si="229"/>
        <v>308.94399663024808</v>
      </c>
      <c r="R44" s="42">
        <f t="shared" si="229"/>
        <v>304.62980857628804</v>
      </c>
      <c r="T44" s="147"/>
      <c r="U44" s="54">
        <f t="shared" si="161"/>
        <v>280</v>
      </c>
      <c r="V44" s="42">
        <f t="shared" ref="V44:AK44" si="230">($A$5*POWER(2.718,(LN(((1+$F$30/$AF$10)))*5.35-($B24*$F$2+$F$3*C$12+$I$4))/5.35)-$B$4)/$B$3</f>
        <v>314.59611938472818</v>
      </c>
      <c r="W44" s="42">
        <f t="shared" si="230"/>
        <v>310.26610809089249</v>
      </c>
      <c r="X44" s="42">
        <f t="shared" si="230"/>
        <v>305.94821875730815</v>
      </c>
      <c r="Y44" s="42">
        <f t="shared" si="230"/>
        <v>301.64241744828558</v>
      </c>
      <c r="Z44" s="42">
        <f t="shared" si="230"/>
        <v>297.34867032313906</v>
      </c>
      <c r="AA44" s="42">
        <f t="shared" si="230"/>
        <v>293.06694363591936</v>
      </c>
      <c r="AB44" s="42">
        <f t="shared" si="230"/>
        <v>288.79720373515084</v>
      </c>
      <c r="AC44" s="42">
        <f t="shared" si="230"/>
        <v>284.5394170635663</v>
      </c>
      <c r="AD44" s="42">
        <f t="shared" si="230"/>
        <v>280.29355015784131</v>
      </c>
      <c r="AE44" s="42">
        <f t="shared" si="230"/>
        <v>276.05956964833388</v>
      </c>
      <c r="AF44" s="42">
        <f t="shared" si="230"/>
        <v>271.83744225882077</v>
      </c>
      <c r="AG44" s="42">
        <f t="shared" si="230"/>
        <v>267.62713480623609</v>
      </c>
      <c r="AH44" s="42">
        <f t="shared" si="230"/>
        <v>263.42861420041123</v>
      </c>
      <c r="AI44" s="42">
        <f t="shared" si="230"/>
        <v>259.24184744381341</v>
      </c>
      <c r="AJ44" s="42">
        <f t="shared" si="230"/>
        <v>255.06680163128757</v>
      </c>
      <c r="AK44" s="42">
        <f t="shared" si="230"/>
        <v>250.90344394979769</v>
      </c>
      <c r="AM44" s="147"/>
      <c r="AN44" s="54">
        <f t="shared" si="163"/>
        <v>280</v>
      </c>
      <c r="AO44" s="42">
        <f t="shared" ref="AO44:BD44" si="231">($A$5*POWER(2.718,(LN(((1+$F$30/$AY$10)))*5.35-($B24*$F$2+$F$3*C$12+$I$4))/5.35)-$B$4)/$B$3</f>
        <v>266.56695778339758</v>
      </c>
      <c r="AP44" s="42">
        <f t="shared" si="231"/>
        <v>262.37140516607377</v>
      </c>
      <c r="AQ44" s="42">
        <f t="shared" si="231"/>
        <v>258.18759808902922</v>
      </c>
      <c r="AR44" s="42">
        <f t="shared" si="231"/>
        <v>254.0155036703699</v>
      </c>
      <c r="AS44" s="42">
        <f t="shared" si="231"/>
        <v>249.85508912025512</v>
      </c>
      <c r="AT44" s="42">
        <f t="shared" si="231"/>
        <v>245.7063217406409</v>
      </c>
      <c r="AU44" s="42">
        <f t="shared" si="231"/>
        <v>241.56916892502068</v>
      </c>
      <c r="AV44" s="42">
        <f t="shared" si="231"/>
        <v>237.44359815817208</v>
      </c>
      <c r="AW44" s="42">
        <f t="shared" si="231"/>
        <v>233.3295770158993</v>
      </c>
      <c r="AX44" s="42">
        <f t="shared" si="231"/>
        <v>229.22707316477775</v>
      </c>
      <c r="AY44" s="42">
        <f t="shared" si="231"/>
        <v>225.13605436190201</v>
      </c>
      <c r="AZ44" s="42">
        <f t="shared" si="231"/>
        <v>221.05648845463213</v>
      </c>
      <c r="BA44" s="42">
        <f t="shared" si="231"/>
        <v>216.9883433803378</v>
      </c>
      <c r="BB44" s="42">
        <f t="shared" si="231"/>
        <v>212.9315871661509</v>
      </c>
      <c r="BC44" s="42">
        <f t="shared" si="231"/>
        <v>208.88618792871154</v>
      </c>
      <c r="BD44" s="42">
        <f t="shared" si="231"/>
        <v>204.85211387391689</v>
      </c>
      <c r="BF44" s="147"/>
      <c r="BG44" s="54">
        <f t="shared" si="165"/>
        <v>280</v>
      </c>
      <c r="BH44" s="42">
        <f t="shared" ref="BH44:BW44" si="232">($A$5*POWER(2.718,(LN(((1+$F$30/$BR$10)))*5.35-($B24*$F$2+$F$3*C$12+$I$4))/5.35)-$B$4)/$B$3</f>
        <v>224.94155545213187</v>
      </c>
      <c r="BI44" s="42">
        <f t="shared" si="232"/>
        <v>220.86253404876564</v>
      </c>
      <c r="BJ44" s="42">
        <f t="shared" si="232"/>
        <v>216.79493195402483</v>
      </c>
      <c r="BK44" s="42">
        <f t="shared" si="232"/>
        <v>212.73871719930835</v>
      </c>
      <c r="BL44" s="42">
        <f t="shared" si="232"/>
        <v>208.69385790551169</v>
      </c>
      <c r="BM44" s="42">
        <f t="shared" si="232"/>
        <v>204.66032228277618</v>
      </c>
      <c r="BN44" s="42">
        <f t="shared" si="232"/>
        <v>200.6380786302399</v>
      </c>
      <c r="BO44" s="42">
        <f t="shared" si="232"/>
        <v>196.62709533578851</v>
      </c>
      <c r="BP44" s="42">
        <f t="shared" si="232"/>
        <v>192.62734087580529</v>
      </c>
      <c r="BQ44" s="42">
        <f t="shared" si="232"/>
        <v>188.63878381492569</v>
      </c>
      <c r="BR44" s="42">
        <f t="shared" si="232"/>
        <v>184.66139280578903</v>
      </c>
      <c r="BS44" s="42">
        <f t="shared" si="232"/>
        <v>180.69513658879168</v>
      </c>
      <c r="BT44" s="42">
        <f t="shared" si="232"/>
        <v>176.73998399184225</v>
      </c>
      <c r="BU44" s="42">
        <f t="shared" si="232"/>
        <v>172.79590393011659</v>
      </c>
      <c r="BV44" s="42">
        <f t="shared" si="232"/>
        <v>168.86286540581258</v>
      </c>
      <c r="BW44" s="42">
        <f t="shared" si="232"/>
        <v>164.94083750790756</v>
      </c>
      <c r="BY44" s="147"/>
      <c r="BZ44" s="54">
        <f t="shared" si="167"/>
        <v>280</v>
      </c>
      <c r="CA44" s="42">
        <f t="shared" ref="CA44:CP44" si="233">($A$5*POWER(2.718,(LN(((1+$F$30/$CK$10)))*5.35-($B24*$F$2+$F$3*C$12+$I$4))/5.35)-$B$4)/$B$3</f>
        <v>188.5192273664552</v>
      </c>
      <c r="CB44" s="42">
        <f t="shared" si="233"/>
        <v>184.54217105818148</v>
      </c>
      <c r="CC44" s="42">
        <f t="shared" si="233"/>
        <v>180.57624860504453</v>
      </c>
      <c r="CD44" s="42">
        <f t="shared" si="233"/>
        <v>176.62142883757645</v>
      </c>
      <c r="CE44" s="42">
        <f t="shared" si="233"/>
        <v>172.67768067356889</v>
      </c>
      <c r="CF44" s="42">
        <f t="shared" si="233"/>
        <v>168.74497311782827</v>
      </c>
      <c r="CG44" s="42">
        <f t="shared" si="233"/>
        <v>164.82327526193254</v>
      </c>
      <c r="CH44" s="42">
        <f t="shared" si="233"/>
        <v>160.91255628398974</v>
      </c>
      <c r="CI44" s="42">
        <f t="shared" si="233"/>
        <v>157.01278544839337</v>
      </c>
      <c r="CJ44" s="42">
        <f t="shared" si="233"/>
        <v>153.12393210558176</v>
      </c>
      <c r="CK44" s="42">
        <f t="shared" si="233"/>
        <v>149.24596569179835</v>
      </c>
      <c r="CL44" s="42">
        <f t="shared" si="233"/>
        <v>145.37885572884935</v>
      </c>
      <c r="CM44" s="42">
        <f t="shared" si="233"/>
        <v>141.52257182386637</v>
      </c>
      <c r="CN44" s="42">
        <f t="shared" si="233"/>
        <v>137.67708366906572</v>
      </c>
      <c r="CO44" s="42">
        <f t="shared" si="233"/>
        <v>133.84236104151134</v>
      </c>
      <c r="CP44" s="42">
        <f t="shared" si="233"/>
        <v>130.01837380287733</v>
      </c>
      <c r="CR44" s="147"/>
      <c r="CS44" s="54">
        <f t="shared" si="169"/>
        <v>280</v>
      </c>
      <c r="CT44" s="42">
        <f t="shared" ref="CT44:DI44" si="234">($A$5*POWER(2.718,(LN(((1+$F$30/$DD$10)))*5.35-($B24*$F$2+$F$3*C$12+$I$4))/5.35)-$B$4)/$B$3</f>
        <v>156.38179871487796</v>
      </c>
      <c r="CU44" s="42">
        <f t="shared" si="234"/>
        <v>152.49471183307179</v>
      </c>
      <c r="CV44" s="42">
        <f t="shared" si="234"/>
        <v>148.61850693504755</v>
      </c>
      <c r="CW44" s="42">
        <f t="shared" si="234"/>
        <v>144.75315355645679</v>
      </c>
      <c r="CX44" s="42">
        <f t="shared" si="234"/>
        <v>140.89862131823597</v>
      </c>
      <c r="CY44" s="42">
        <f t="shared" si="234"/>
        <v>137.05487992636847</v>
      </c>
      <c r="CZ44" s="42">
        <f t="shared" si="234"/>
        <v>133.22189917164678</v>
      </c>
      <c r="DA44" s="42">
        <f t="shared" si="234"/>
        <v>129.39964892943445</v>
      </c>
      <c r="DB44" s="42">
        <f t="shared" si="234"/>
        <v>125.58809915942958</v>
      </c>
      <c r="DC44" s="42">
        <f t="shared" si="234"/>
        <v>121.78721990542903</v>
      </c>
      <c r="DD44" s="42">
        <f t="shared" si="234"/>
        <v>117.99698129509218</v>
      </c>
      <c r="DE44" s="42">
        <f t="shared" si="234"/>
        <v>114.21735353970733</v>
      </c>
      <c r="DF44" s="42">
        <f t="shared" si="234"/>
        <v>110.4483069339565</v>
      </c>
      <c r="DG44" s="42">
        <f t="shared" si="234"/>
        <v>106.68981185568239</v>
      </c>
      <c r="DH44" s="42">
        <f t="shared" si="234"/>
        <v>102.94183876565556</v>
      </c>
      <c r="DI44" s="42">
        <f t="shared" si="234"/>
        <v>99.204358207342821</v>
      </c>
      <c r="DK44" s="147"/>
      <c r="DL44" s="54">
        <f t="shared" si="171"/>
        <v>280</v>
      </c>
      <c r="DM44" s="42">
        <f t="shared" ref="DM44:EB44" si="235">($A$5*POWER(2.718,(LN(((1+$F$30/$DW$10)))*5.35-($B24*$F$2+$F$3*C$12+$I$4))/5.35)-$B$4)/$B$3</f>
        <v>102.25542778578595</v>
      </c>
      <c r="DN44" s="42">
        <f t="shared" si="235"/>
        <v>98.519868849854532</v>
      </c>
      <c r="DO44" s="42">
        <f t="shared" si="235"/>
        <v>94.794767691944003</v>
      </c>
      <c r="DP44" s="42">
        <f t="shared" si="235"/>
        <v>91.080095035278461</v>
      </c>
      <c r="DQ44" s="42">
        <f t="shared" si="235"/>
        <v>87.375821685043988</v>
      </c>
      <c r="DR44" s="42">
        <f t="shared" si="235"/>
        <v>83.681918528156444</v>
      </c>
      <c r="DS44" s="42">
        <f t="shared" si="235"/>
        <v>79.998356533035491</v>
      </c>
      <c r="DT44" s="42">
        <f t="shared" si="235"/>
        <v>76.325106749375323</v>
      </c>
      <c r="DU44" s="42">
        <f t="shared" si="235"/>
        <v>72.662140307917255</v>
      </c>
      <c r="DV44" s="42">
        <f t="shared" si="235"/>
        <v>69.009428420221624</v>
      </c>
      <c r="DW44" s="42">
        <f t="shared" si="235"/>
        <v>65.366942378444008</v>
      </c>
      <c r="DX44" s="42">
        <f t="shared" si="235"/>
        <v>61.734653555107641</v>
      </c>
      <c r="DY44" s="42">
        <f t="shared" si="235"/>
        <v>58.112533402878725</v>
      </c>
      <c r="DZ44" s="42">
        <f t="shared" si="235"/>
        <v>54.500553454342594</v>
      </c>
      <c r="EA44" s="42">
        <f t="shared" si="235"/>
        <v>50.898685321780007</v>
      </c>
      <c r="EB44" s="42">
        <f t="shared" si="235"/>
        <v>47.306900696943515</v>
      </c>
    </row>
    <row r="45" spans="1:132">
      <c r="A45" s="147"/>
      <c r="B45" s="54">
        <f t="shared" si="159"/>
        <v>300</v>
      </c>
      <c r="C45" s="42">
        <f t="shared" ref="C45:R45" si="236">($A$5*POWER(2.718,(LN(((1+$F$30/$M$10)))*5.35-($B25*$F$2+$F$3*C$12+$I$4))/5.35)-$B$4)/$B$3</f>
        <v>359.28756977022169</v>
      </c>
      <c r="D45" s="42">
        <f t="shared" si="236"/>
        <v>354.83244379459876</v>
      </c>
      <c r="E45" s="42">
        <f t="shared" si="236"/>
        <v>350.38979004048474</v>
      </c>
      <c r="F45" s="42">
        <f t="shared" si="236"/>
        <v>345.95957359162594</v>
      </c>
      <c r="G45" s="42">
        <f t="shared" si="236"/>
        <v>341.541759629517</v>
      </c>
      <c r="H45" s="42">
        <f t="shared" si="236"/>
        <v>337.13631343312818</v>
      </c>
      <c r="I45" s="42">
        <f t="shared" si="236"/>
        <v>332.7432003786322</v>
      </c>
      <c r="J45" s="42">
        <f t="shared" si="236"/>
        <v>328.36238593913129</v>
      </c>
      <c r="K45" s="42">
        <f t="shared" si="236"/>
        <v>323.99383568438691</v>
      </c>
      <c r="L45" s="42">
        <f t="shared" si="236"/>
        <v>319.63751528054866</v>
      </c>
      <c r="M45" s="42">
        <f t="shared" si="236"/>
        <v>315.29339048988436</v>
      </c>
      <c r="N45" s="42">
        <f t="shared" si="236"/>
        <v>310.96142717051157</v>
      </c>
      <c r="O45" s="42">
        <f t="shared" si="236"/>
        <v>306.64159127612777</v>
      </c>
      <c r="P45" s="42">
        <f t="shared" si="236"/>
        <v>302.33384885574509</v>
      </c>
      <c r="Q45" s="42">
        <f t="shared" si="236"/>
        <v>298.03816605342109</v>
      </c>
      <c r="R45" s="42">
        <f t="shared" si="236"/>
        <v>293.75450910799464</v>
      </c>
      <c r="T45" s="147"/>
      <c r="U45" s="54">
        <f t="shared" si="161"/>
        <v>300</v>
      </c>
      <c r="V45" s="42">
        <f t="shared" ref="V45:AK45" si="237">($A$5*POWER(2.718,(LN(((1+$F$30/$AF$10)))*5.35-($B25*$F$2+$F$3*C$12+$I$4))/5.35)-$B$4)/$B$3</f>
        <v>303.65028925964248</v>
      </c>
      <c r="W45" s="42">
        <f t="shared" si="237"/>
        <v>299.35092105394034</v>
      </c>
      <c r="X45" s="42">
        <f t="shared" si="237"/>
        <v>295.06358902250219</v>
      </c>
      <c r="Y45" s="42">
        <f t="shared" si="237"/>
        <v>290.78825946979771</v>
      </c>
      <c r="Z45" s="42">
        <f t="shared" si="237"/>
        <v>286.52489879462786</v>
      </c>
      <c r="AA45" s="42">
        <f t="shared" si="237"/>
        <v>282.27347348986166</v>
      </c>
      <c r="AB45" s="42">
        <f t="shared" si="237"/>
        <v>278.03395014217136</v>
      </c>
      <c r="AC45" s="42">
        <f t="shared" si="237"/>
        <v>273.80629543177059</v>
      </c>
      <c r="AD45" s="42">
        <f t="shared" si="237"/>
        <v>269.59047613215273</v>
      </c>
      <c r="AE45" s="42">
        <f t="shared" si="237"/>
        <v>265.38645910982967</v>
      </c>
      <c r="AF45" s="42">
        <f t="shared" si="237"/>
        <v>261.19421132407024</v>
      </c>
      <c r="AG45" s="42">
        <f t="shared" si="237"/>
        <v>257.01369982664283</v>
      </c>
      <c r="AH45" s="42">
        <f t="shared" si="237"/>
        <v>252.84489176155381</v>
      </c>
      <c r="AI45" s="42">
        <f t="shared" si="237"/>
        <v>248.68775436479206</v>
      </c>
      <c r="AJ45" s="42">
        <f t="shared" si="237"/>
        <v>244.54225496406869</v>
      </c>
      <c r="AK45" s="42">
        <f t="shared" si="237"/>
        <v>240.408360978562</v>
      </c>
      <c r="AM45" s="147"/>
      <c r="AN45" s="54">
        <f t="shared" si="163"/>
        <v>300</v>
      </c>
      <c r="AO45" s="42">
        <f t="shared" ref="AO45:BD45" si="238">($A$5*POWER(2.718,(LN(((1+$F$30/$AY$10)))*5.35-($B25*$F$2+$F$3*C$12+$I$4))/5.35)-$B$4)/$B$3</f>
        <v>255.96102557821817</v>
      </c>
      <c r="AP45" s="42">
        <f t="shared" si="238"/>
        <v>251.79516449745162</v>
      </c>
      <c r="AQ45" s="42">
        <f t="shared" si="238"/>
        <v>247.64096583486534</v>
      </c>
      <c r="AR45" s="42">
        <f t="shared" si="238"/>
        <v>243.49839694126766</v>
      </c>
      <c r="AS45" s="42">
        <f t="shared" si="238"/>
        <v>239.36742525886902</v>
      </c>
      <c r="AT45" s="42">
        <f t="shared" si="238"/>
        <v>235.24801832102534</v>
      </c>
      <c r="AU45" s="42">
        <f t="shared" si="238"/>
        <v>231.14014375198479</v>
      </c>
      <c r="AV45" s="42">
        <f t="shared" si="238"/>
        <v>227.04376926663122</v>
      </c>
      <c r="AW45" s="42">
        <f t="shared" si="238"/>
        <v>222.95886267023175</v>
      </c>
      <c r="AX45" s="42">
        <f t="shared" si="238"/>
        <v>218.88539185818291</v>
      </c>
      <c r="AY45" s="42">
        <f t="shared" si="238"/>
        <v>214.82332481575966</v>
      </c>
      <c r="AZ45" s="42">
        <f t="shared" si="238"/>
        <v>210.7726296178619</v>
      </c>
      <c r="BA45" s="42">
        <f t="shared" si="238"/>
        <v>206.73327442876533</v>
      </c>
      <c r="BB45" s="42">
        <f t="shared" si="238"/>
        <v>202.70522750186959</v>
      </c>
      <c r="BC45" s="42">
        <f t="shared" si="238"/>
        <v>198.68845717945075</v>
      </c>
      <c r="BD45" s="42">
        <f t="shared" si="238"/>
        <v>194.68293189241038</v>
      </c>
      <c r="BF45" s="147"/>
      <c r="BG45" s="54">
        <f t="shared" si="165"/>
        <v>300</v>
      </c>
      <c r="BH45" s="42">
        <f t="shared" ref="BH45:BW45" si="239">($A$5*POWER(2.718,(LN(((1+$F$30/$BR$10)))*5.35-($B25*$F$2+$F$3*C$12+$I$4))/5.35)-$B$4)/$B$3</f>
        <v>214.63020235672573</v>
      </c>
      <c r="BI45" s="42">
        <f t="shared" si="239"/>
        <v>210.58004780932819</v>
      </c>
      <c r="BJ45" s="42">
        <f t="shared" si="239"/>
        <v>206.5412317571691</v>
      </c>
      <c r="BK45" s="42">
        <f t="shared" si="239"/>
        <v>202.51372245788579</v>
      </c>
      <c r="BL45" s="42">
        <f t="shared" si="239"/>
        <v>198.49748825797835</v>
      </c>
      <c r="BM45" s="42">
        <f t="shared" si="239"/>
        <v>194.49249759256321</v>
      </c>
      <c r="BN45" s="42">
        <f t="shared" si="239"/>
        <v>190.4987189851222</v>
      </c>
      <c r="BO45" s="42">
        <f t="shared" si="239"/>
        <v>186.51612104725604</v>
      </c>
      <c r="BP45" s="42">
        <f t="shared" si="239"/>
        <v>182.544672478439</v>
      </c>
      <c r="BQ45" s="42">
        <f t="shared" si="239"/>
        <v>178.58434206577121</v>
      </c>
      <c r="BR45" s="42">
        <f t="shared" si="239"/>
        <v>174.63509868373393</v>
      </c>
      <c r="BS45" s="42">
        <f t="shared" si="239"/>
        <v>170.69691129394536</v>
      </c>
      <c r="BT45" s="42">
        <f t="shared" si="239"/>
        <v>166.7697489449163</v>
      </c>
      <c r="BU45" s="42">
        <f t="shared" si="239"/>
        <v>162.85358077180635</v>
      </c>
      <c r="BV45" s="42">
        <f t="shared" si="239"/>
        <v>158.94837599618214</v>
      </c>
      <c r="BW45" s="42">
        <f t="shared" si="239"/>
        <v>155.05410392577599</v>
      </c>
      <c r="BY45" s="147"/>
      <c r="BZ45" s="54">
        <f t="shared" si="167"/>
        <v>300</v>
      </c>
      <c r="CA45" s="42">
        <f t="shared" ref="CA45:CP45" si="240">($A$5*POWER(2.718,(LN(((1+$F$30/$CK$10)))*5.35-($B25*$F$2+$F$3*C$12+$I$4))/5.35)-$B$4)/$B$3</f>
        <v>178.46563170719267</v>
      </c>
      <c r="CB45" s="42">
        <f t="shared" si="240"/>
        <v>174.51672065737139</v>
      </c>
      <c r="CC45" s="42">
        <f t="shared" si="240"/>
        <v>170.57886466942733</v>
      </c>
      <c r="CD45" s="42">
        <f t="shared" si="240"/>
        <v>166.65203279447621</v>
      </c>
      <c r="CE45" s="42">
        <f t="shared" si="240"/>
        <v>162.73619417027493</v>
      </c>
      <c r="CF45" s="42">
        <f t="shared" si="240"/>
        <v>158.83131802098035</v>
      </c>
      <c r="CG45" s="42">
        <f t="shared" si="240"/>
        <v>154.93737365690697</v>
      </c>
      <c r="CH45" s="42">
        <f t="shared" si="240"/>
        <v>151.05433047428571</v>
      </c>
      <c r="CI45" s="42">
        <f t="shared" si="240"/>
        <v>147.18215795502309</v>
      </c>
      <c r="CJ45" s="42">
        <f t="shared" si="240"/>
        <v>143.32082566646216</v>
      </c>
      <c r="CK45" s="42">
        <f t="shared" si="240"/>
        <v>139.47030326114276</v>
      </c>
      <c r="CL45" s="42">
        <f t="shared" si="240"/>
        <v>135.63056047656315</v>
      </c>
      <c r="CM45" s="42">
        <f t="shared" si="240"/>
        <v>131.80156713494131</v>
      </c>
      <c r="CN45" s="42">
        <f t="shared" si="240"/>
        <v>127.98329314297987</v>
      </c>
      <c r="CO45" s="42">
        <f t="shared" si="240"/>
        <v>124.1757084916272</v>
      </c>
      <c r="CP45" s="42">
        <f t="shared" si="240"/>
        <v>120.37878325584327</v>
      </c>
      <c r="CR45" s="147"/>
      <c r="CS45" s="54">
        <f t="shared" si="169"/>
        <v>300</v>
      </c>
      <c r="CT45" s="42">
        <f t="shared" ref="CT45:DI45" si="241">($A$5*POWER(2.718,(LN(((1+$F$30/$DD$10)))*5.35-($B25*$F$2+$F$3*C$12+$I$4))/5.35)-$B$4)/$B$3</f>
        <v>146.55563665607011</v>
      </c>
      <c r="CU45" s="42">
        <f t="shared" si="241"/>
        <v>142.6960583274338</v>
      </c>
      <c r="CV45" s="42">
        <f t="shared" si="241"/>
        <v>138.84728497179046</v>
      </c>
      <c r="CW45" s="42">
        <f t="shared" si="241"/>
        <v>135.00928634038405</v>
      </c>
      <c r="CX45" s="42">
        <f t="shared" si="241"/>
        <v>131.1820322691413</v>
      </c>
      <c r="CY45" s="42">
        <f t="shared" si="241"/>
        <v>127.36549267843358</v>
      </c>
      <c r="CZ45" s="42">
        <f t="shared" si="241"/>
        <v>123.55963757284142</v>
      </c>
      <c r="DA45" s="42">
        <f t="shared" si="241"/>
        <v>119.76443704091675</v>
      </c>
      <c r="DB45" s="42">
        <f t="shared" si="241"/>
        <v>115.97986125495119</v>
      </c>
      <c r="DC45" s="42">
        <f t="shared" si="241"/>
        <v>112.20588047073801</v>
      </c>
      <c r="DD45" s="42">
        <f t="shared" si="241"/>
        <v>108.44246502734076</v>
      </c>
      <c r="DE45" s="42">
        <f t="shared" si="241"/>
        <v>104.68958534685991</v>
      </c>
      <c r="DF45" s="42">
        <f t="shared" si="241"/>
        <v>100.94721193419865</v>
      </c>
      <c r="DG45" s="42">
        <f t="shared" si="241"/>
        <v>97.215315376833246</v>
      </c>
      <c r="DH45" s="42">
        <f t="shared" si="241"/>
        <v>93.493866344580766</v>
      </c>
      <c r="DI45" s="42">
        <f t="shared" si="241"/>
        <v>89.782835589368929</v>
      </c>
      <c r="DK45" s="147"/>
      <c r="DL45" s="54">
        <f t="shared" si="171"/>
        <v>300</v>
      </c>
      <c r="DM45" s="42">
        <f t="shared" ref="DM45:EB45" si="242">($A$5*POWER(2.718,(LN(((1+$F$30/$DW$10)))*5.35-($B25*$F$2+$F$3*C$12+$I$4))/5.35)-$B$4)/$B$3</f>
        <v>92.812313031521612</v>
      </c>
      <c r="DN45" s="42">
        <f t="shared" si="242"/>
        <v>89.103190299547919</v>
      </c>
      <c r="DO45" s="42">
        <f t="shared" si="242"/>
        <v>85.404451336870636</v>
      </c>
      <c r="DP45" s="42">
        <f t="shared" si="242"/>
        <v>81.716067073902778</v>
      </c>
      <c r="DQ45" s="42">
        <f t="shared" si="242"/>
        <v>78.038008522438943</v>
      </c>
      <c r="DR45" s="42">
        <f t="shared" si="242"/>
        <v>74.370246775426139</v>
      </c>
      <c r="DS45" s="42">
        <f t="shared" si="242"/>
        <v>70.712753006737799</v>
      </c>
      <c r="DT45" s="42">
        <f t="shared" si="242"/>
        <v>67.065498470946736</v>
      </c>
      <c r="DU45" s="42">
        <f t="shared" si="242"/>
        <v>63.428454503098621</v>
      </c>
      <c r="DV45" s="42">
        <f t="shared" si="242"/>
        <v>59.801592518488221</v>
      </c>
      <c r="DW45" s="42">
        <f t="shared" si="242"/>
        <v>56.184884012432853</v>
      </c>
      <c r="DX45" s="42">
        <f t="shared" si="242"/>
        <v>52.578300560049968</v>
      </c>
      <c r="DY45" s="42">
        <f t="shared" si="242"/>
        <v>48.981813816032862</v>
      </c>
      <c r="DZ45" s="42">
        <f t="shared" si="242"/>
        <v>45.39539551442801</v>
      </c>
      <c r="EA45" s="42">
        <f t="shared" si="242"/>
        <v>41.8190174684132</v>
      </c>
      <c r="EB45" s="42">
        <f t="shared" si="242"/>
        <v>38.25265157007582</v>
      </c>
    </row>
    <row r="46" spans="1:132">
      <c r="A46" s="147"/>
      <c r="B46" s="54">
        <f t="shared" si="159"/>
        <v>320</v>
      </c>
      <c r="C46" s="42">
        <f t="shared" ref="C46:R46" si="243">($A$5*POWER(2.718,(LN(((1+$F$30/$M$10)))*5.35-($B26*$F$2+$F$3*C$12+$I$4))/5.35)-$B$4)/$B$3</f>
        <v>348.02546239778928</v>
      </c>
      <c r="D46" s="42">
        <f t="shared" si="243"/>
        <v>343.60186493529363</v>
      </c>
      <c r="E46" s="42">
        <f t="shared" si="243"/>
        <v>339.19065142955236</v>
      </c>
      <c r="F46" s="42">
        <f t="shared" si="243"/>
        <v>334.7917872114113</v>
      </c>
      <c r="G46" s="42">
        <f t="shared" si="243"/>
        <v>330.40523770877201</v>
      </c>
      <c r="H46" s="42">
        <f t="shared" si="243"/>
        <v>326.03096844632273</v>
      </c>
      <c r="I46" s="42">
        <f t="shared" si="243"/>
        <v>321.66894504526545</v>
      </c>
      <c r="J46" s="42">
        <f t="shared" si="243"/>
        <v>317.31913322304626</v>
      </c>
      <c r="K46" s="42">
        <f t="shared" si="243"/>
        <v>312.98149879308579</v>
      </c>
      <c r="L46" s="42">
        <f t="shared" si="243"/>
        <v>308.65600766451155</v>
      </c>
      <c r="M46" s="42">
        <f t="shared" si="243"/>
        <v>304.34262584188878</v>
      </c>
      <c r="N46" s="42">
        <f t="shared" si="243"/>
        <v>300.04131942495326</v>
      </c>
      <c r="O46" s="42">
        <f t="shared" si="243"/>
        <v>295.7520546083457</v>
      </c>
      <c r="P46" s="42">
        <f t="shared" si="243"/>
        <v>291.47479768134588</v>
      </c>
      <c r="Q46" s="42">
        <f t="shared" si="243"/>
        <v>287.20951502760704</v>
      </c>
      <c r="R46" s="42">
        <f t="shared" si="243"/>
        <v>282.95617312489208</v>
      </c>
      <c r="T46" s="147"/>
      <c r="U46" s="54">
        <f t="shared" si="161"/>
        <v>320</v>
      </c>
      <c r="V46" s="42">
        <f t="shared" ref="V46:AK46" si="244">($A$5*POWER(2.718,(LN(((1+$F$30/$AF$10)))*5.35-($B26*$F$2+$F$3*C$12+$I$4))/5.35)-$B$4)/$B$3</f>
        <v>292.78192175866064</v>
      </c>
      <c r="W46" s="42">
        <f t="shared" si="244"/>
        <v>288.51297978280115</v>
      </c>
      <c r="X46" s="42">
        <f t="shared" si="244"/>
        <v>284.25598880231723</v>
      </c>
      <c r="Y46" s="42">
        <f t="shared" si="244"/>
        <v>280.01091536013871</v>
      </c>
      <c r="Z46" s="42">
        <f t="shared" si="244"/>
        <v>275.77772609285921</v>
      </c>
      <c r="AA46" s="42">
        <f t="shared" si="244"/>
        <v>271.55638773047446</v>
      </c>
      <c r="AB46" s="42">
        <f t="shared" si="244"/>
        <v>267.34686709611987</v>
      </c>
      <c r="AC46" s="42">
        <f t="shared" si="244"/>
        <v>263.14913110581011</v>
      </c>
      <c r="AD46" s="42">
        <f t="shared" si="244"/>
        <v>258.96314676817923</v>
      </c>
      <c r="AE46" s="42">
        <f t="shared" si="244"/>
        <v>254.78888118422157</v>
      </c>
      <c r="AF46" s="42">
        <f t="shared" si="244"/>
        <v>250.62630154703299</v>
      </c>
      <c r="AG46" s="42">
        <f t="shared" si="244"/>
        <v>246.4753751415528</v>
      </c>
      <c r="AH46" s="42">
        <f t="shared" si="244"/>
        <v>242.33606934430637</v>
      </c>
      <c r="AI46" s="42">
        <f t="shared" si="244"/>
        <v>238.20835162315026</v>
      </c>
      <c r="AJ46" s="42">
        <f t="shared" si="244"/>
        <v>234.09218953701435</v>
      </c>
      <c r="AK46" s="42">
        <f t="shared" si="244"/>
        <v>229.98755073564868</v>
      </c>
      <c r="AM46" s="147"/>
      <c r="AN46" s="54">
        <f t="shared" si="163"/>
        <v>320</v>
      </c>
      <c r="AO46" s="42">
        <f t="shared" ref="AO46:BD46" si="245">($A$5*POWER(2.718,(LN(((1+$F$30/$AY$10)))*5.35-($B26*$F$2+$F$3*C$12+$I$4))/5.35)-$B$4)/$B$3</f>
        <v>245.43015057110395</v>
      </c>
      <c r="AP46" s="42">
        <f t="shared" si="245"/>
        <v>241.29377090264504</v>
      </c>
      <c r="AQ46" s="42">
        <f t="shared" si="245"/>
        <v>237.16897111851549</v>
      </c>
      <c r="AR46" s="42">
        <f t="shared" si="245"/>
        <v>233.0557188005786</v>
      </c>
      <c r="AS46" s="42">
        <f t="shared" si="245"/>
        <v>228.95398162145295</v>
      </c>
      <c r="AT46" s="42">
        <f t="shared" si="245"/>
        <v>224.86372734425862</v>
      </c>
      <c r="AU46" s="42">
        <f t="shared" si="245"/>
        <v>220.7849238223632</v>
      </c>
      <c r="AV46" s="42">
        <f t="shared" si="245"/>
        <v>216.71753899912963</v>
      </c>
      <c r="AW46" s="42">
        <f t="shared" si="245"/>
        <v>212.66154090766392</v>
      </c>
      <c r="AX46" s="42">
        <f t="shared" si="245"/>
        <v>208.61689767056458</v>
      </c>
      <c r="AY46" s="42">
        <f t="shared" si="245"/>
        <v>204.58357749967132</v>
      </c>
      <c r="AZ46" s="42">
        <f t="shared" si="245"/>
        <v>200.56154869581482</v>
      </c>
      <c r="BA46" s="42">
        <f t="shared" si="245"/>
        <v>196.55077964856943</v>
      </c>
      <c r="BB46" s="42">
        <f t="shared" si="245"/>
        <v>192.55123883600308</v>
      </c>
      <c r="BC46" s="42">
        <f t="shared" si="245"/>
        <v>188.56289482442989</v>
      </c>
      <c r="BD46" s="42">
        <f t="shared" si="245"/>
        <v>184.58571626816291</v>
      </c>
      <c r="BF46" s="147"/>
      <c r="BG46" s="54">
        <f t="shared" si="165"/>
        <v>320</v>
      </c>
      <c r="BH46" s="42">
        <f t="shared" ref="BH46:BW46" si="246">($A$5*POWER(2.718,(LN(((1+$F$30/$BR$10)))*5.35-($B26*$F$2+$F$3*C$12+$I$4))/5.35)-$B$4)/$B$3</f>
        <v>204.3918217503597</v>
      </c>
      <c r="BI46" s="42">
        <f t="shared" si="246"/>
        <v>200.37032977086986</v>
      </c>
      <c r="BJ46" s="42">
        <f t="shared" si="246"/>
        <v>196.3600960451401</v>
      </c>
      <c r="BK46" s="42">
        <f t="shared" si="246"/>
        <v>192.36108905544501</v>
      </c>
      <c r="BL46" s="42">
        <f t="shared" si="246"/>
        <v>188.3732773722941</v>
      </c>
      <c r="BM46" s="42">
        <f t="shared" si="246"/>
        <v>184.39662965418484</v>
      </c>
      <c r="BN46" s="42">
        <f t="shared" si="246"/>
        <v>180.43111464735574</v>
      </c>
      <c r="BO46" s="42">
        <f t="shared" si="246"/>
        <v>176.47670118554095</v>
      </c>
      <c r="BP46" s="42">
        <f t="shared" si="246"/>
        <v>172.53335818972471</v>
      </c>
      <c r="BQ46" s="42">
        <f t="shared" si="246"/>
        <v>168.60105466789847</v>
      </c>
      <c r="BR46" s="42">
        <f t="shared" si="246"/>
        <v>164.67975971481576</v>
      </c>
      <c r="BS46" s="42">
        <f t="shared" si="246"/>
        <v>160.76944251175055</v>
      </c>
      <c r="BT46" s="42">
        <f t="shared" si="246"/>
        <v>156.8700723262541</v>
      </c>
      <c r="BU46" s="42">
        <f t="shared" si="246"/>
        <v>152.98161851191423</v>
      </c>
      <c r="BV46" s="42">
        <f t="shared" si="246"/>
        <v>149.10405050811372</v>
      </c>
      <c r="BW46" s="42">
        <f t="shared" si="246"/>
        <v>145.23733783979017</v>
      </c>
      <c r="BY46" s="147"/>
      <c r="BZ46" s="54">
        <f t="shared" si="167"/>
        <v>320</v>
      </c>
      <c r="CA46" s="42">
        <f t="shared" ref="CA46:CP46" si="247">($A$5*POWER(2.718,(LN(((1+$F$30/$CK$10)))*5.35-($B26*$F$2+$F$3*C$12+$I$4))/5.35)-$B$4)/$B$3</f>
        <v>168.48318441151207</v>
      </c>
      <c r="CB46" s="42">
        <f t="shared" si="247"/>
        <v>164.56221943876093</v>
      </c>
      <c r="CC46" s="42">
        <f t="shared" si="247"/>
        <v>160.6522312922404</v>
      </c>
      <c r="CD46" s="42">
        <f t="shared" si="247"/>
        <v>156.75318924208764</v>
      </c>
      <c r="CE46" s="42">
        <f t="shared" si="247"/>
        <v>152.86506264446922</v>
      </c>
      <c r="CF46" s="42">
        <f t="shared" si="247"/>
        <v>148.9878209413402</v>
      </c>
      <c r="CG46" s="42">
        <f t="shared" si="247"/>
        <v>145.12143366020254</v>
      </c>
      <c r="CH46" s="42">
        <f t="shared" si="247"/>
        <v>141.26587041386733</v>
      </c>
      <c r="CI46" s="42">
        <f t="shared" si="247"/>
        <v>137.42110090021492</v>
      </c>
      <c r="CJ46" s="42">
        <f t="shared" si="247"/>
        <v>133.58709490195764</v>
      </c>
      <c r="CK46" s="42">
        <f t="shared" si="247"/>
        <v>129.76382228640111</v>
      </c>
      <c r="CL46" s="42">
        <f t="shared" si="247"/>
        <v>125.95125300520836</v>
      </c>
      <c r="CM46" s="42">
        <f t="shared" si="247"/>
        <v>122.14935709416321</v>
      </c>
      <c r="CN46" s="42">
        <f t="shared" si="247"/>
        <v>118.35810467293571</v>
      </c>
      <c r="CO46" s="42">
        <f t="shared" si="247"/>
        <v>114.57746594484557</v>
      </c>
      <c r="CP46" s="42">
        <f t="shared" si="247"/>
        <v>110.80741119662902</v>
      </c>
      <c r="CR46" s="147"/>
      <c r="CS46" s="54">
        <f t="shared" si="169"/>
        <v>320</v>
      </c>
      <c r="CT46" s="42">
        <f t="shared" ref="CT46:DI46" si="248">($A$5*POWER(2.718,(LN(((1+$F$30/$DD$10)))*5.35-($B26*$F$2+$F$3*C$12+$I$4))/5.35)-$B$4)/$B$3</f>
        <v>136.79901343435807</v>
      </c>
      <c r="CU46" s="42">
        <f t="shared" si="248"/>
        <v>132.96674898341385</v>
      </c>
      <c r="CV46" s="42">
        <f t="shared" si="248"/>
        <v>129.14521303967069</v>
      </c>
      <c r="CW46" s="42">
        <f t="shared" si="248"/>
        <v>125.33437556844152</v>
      </c>
      <c r="CX46" s="42">
        <f t="shared" si="248"/>
        <v>121.53420661912038</v>
      </c>
      <c r="CY46" s="42">
        <f t="shared" si="248"/>
        <v>117.74467632494998</v>
      </c>
      <c r="CZ46" s="42">
        <f t="shared" si="248"/>
        <v>113.96575490278502</v>
      </c>
      <c r="DA46" s="42">
        <f t="shared" si="248"/>
        <v>110.19741265285899</v>
      </c>
      <c r="DB46" s="42">
        <f t="shared" si="248"/>
        <v>106.43961995855014</v>
      </c>
      <c r="DC46" s="42">
        <f t="shared" si="248"/>
        <v>102.69234728614967</v>
      </c>
      <c r="DD46" s="42">
        <f t="shared" si="248"/>
        <v>98.955565184628924</v>
      </c>
      <c r="DE46" s="42">
        <f t="shared" si="248"/>
        <v>95.229244285407489</v>
      </c>
      <c r="DF46" s="42">
        <f t="shared" si="248"/>
        <v>91.513355302123486</v>
      </c>
      <c r="DG46" s="42">
        <f t="shared" si="248"/>
        <v>87.807869030402429</v>
      </c>
      <c r="DH46" s="42">
        <f t="shared" si="248"/>
        <v>84.112756347628817</v>
      </c>
      <c r="DI46" s="42">
        <f t="shared" si="248"/>
        <v>80.427988212715732</v>
      </c>
      <c r="DK46" s="147"/>
      <c r="DL46" s="54">
        <f t="shared" si="171"/>
        <v>320</v>
      </c>
      <c r="DM46" s="42">
        <f t="shared" ref="DM46:EB46" si="249">($A$5*POWER(2.718,(LN(((1+$F$30/$DW$10)))*5.35-($B26*$F$2+$F$3*C$12+$I$4))/5.35)-$B$4)/$B$3</f>
        <v>83.436026324123375</v>
      </c>
      <c r="DN46" s="42">
        <f t="shared" si="249"/>
        <v>79.753152709544878</v>
      </c>
      <c r="DO46" s="42">
        <f t="shared" si="249"/>
        <v>76.080589379291055</v>
      </c>
      <c r="DP46" s="42">
        <f t="shared" si="249"/>
        <v>72.418307469497904</v>
      </c>
      <c r="DQ46" s="42">
        <f t="shared" si="249"/>
        <v>68.766278197106487</v>
      </c>
      <c r="DR46" s="42">
        <f t="shared" si="249"/>
        <v>65.124472859636597</v>
      </c>
      <c r="DS46" s="42">
        <f t="shared" si="249"/>
        <v>61.492862834961386</v>
      </c>
      <c r="DT46" s="42">
        <f t="shared" si="249"/>
        <v>57.871419581082023</v>
      </c>
      <c r="DU46" s="42">
        <f t="shared" si="249"/>
        <v>54.260114635904074</v>
      </c>
      <c r="DV46" s="42">
        <f t="shared" si="249"/>
        <v>50.658919617013041</v>
      </c>
      <c r="DW46" s="42">
        <f t="shared" si="249"/>
        <v>47.06780622145186</v>
      </c>
      <c r="DX46" s="42">
        <f t="shared" si="249"/>
        <v>43.486746225497463</v>
      </c>
      <c r="DY46" s="42">
        <f t="shared" si="249"/>
        <v>39.91571148444087</v>
      </c>
      <c r="DZ46" s="42">
        <f t="shared" si="249"/>
        <v>36.354673932363745</v>
      </c>
      <c r="EA46" s="42">
        <f t="shared" si="249"/>
        <v>32.803605581919278</v>
      </c>
      <c r="EB46" s="42">
        <f t="shared" si="249"/>
        <v>29.262478524112513</v>
      </c>
    </row>
    <row r="47" spans="1:132">
      <c r="A47" s="148"/>
      <c r="B47" s="54">
        <f t="shared" si="159"/>
        <v>340</v>
      </c>
      <c r="C47" s="42">
        <f t="shared" ref="C47:R47" si="250">($A$5*POWER(2.718,(LN(((1+$F$30/$M$10)))*5.35-($B27*$F$2+$F$3*C$12+$I$4))/5.35)-$B$4)/$B$3</f>
        <v>336.84305591419212</v>
      </c>
      <c r="D47" s="42">
        <f t="shared" si="250"/>
        <v>332.450763840462</v>
      </c>
      <c r="E47" s="42">
        <f t="shared" si="250"/>
        <v>328.07076808337325</v>
      </c>
      <c r="F47" s="42">
        <f t="shared" si="250"/>
        <v>323.70303421912229</v>
      </c>
      <c r="G47" s="42">
        <f t="shared" si="250"/>
        <v>319.34752792027467</v>
      </c>
      <c r="H47" s="42">
        <f t="shared" si="250"/>
        <v>315.00421495549625</v>
      </c>
      <c r="I47" s="42">
        <f t="shared" si="250"/>
        <v>310.67306118928502</v>
      </c>
      <c r="J47" s="42">
        <f t="shared" si="250"/>
        <v>306.35403258170163</v>
      </c>
      <c r="K47" s="42">
        <f t="shared" si="250"/>
        <v>302.04709518810222</v>
      </c>
      <c r="L47" s="42">
        <f t="shared" si="250"/>
        <v>297.75221515887205</v>
      </c>
      <c r="M47" s="42">
        <f t="shared" si="250"/>
        <v>293.46935873915822</v>
      </c>
      <c r="N47" s="42">
        <f t="shared" si="250"/>
        <v>289.19849226860657</v>
      </c>
      <c r="O47" s="42">
        <f t="shared" si="250"/>
        <v>284.93958218109441</v>
      </c>
      <c r="P47" s="42">
        <f t="shared" si="250"/>
        <v>280.69259500446952</v>
      </c>
      <c r="Q47" s="42">
        <f t="shared" si="250"/>
        <v>276.45749736028483</v>
      </c>
      <c r="R47" s="42">
        <f t="shared" si="250"/>
        <v>272.23425596353741</v>
      </c>
      <c r="T47" s="148"/>
      <c r="U47" s="54">
        <f t="shared" si="161"/>
        <v>340</v>
      </c>
      <c r="V47" s="42">
        <f t="shared" ref="V47:AK47" si="251">($A$5*POWER(2.718,(LN(((1+$F$30/$AF$10)))*5.35-($B27*$F$2+$F$3*C$12+$I$4))/5.35)-$B$4)/$B$3</f>
        <v>281.99046868598055</v>
      </c>
      <c r="W47" s="42">
        <f t="shared" si="251"/>
        <v>277.75173761635858</v>
      </c>
      <c r="X47" s="42">
        <f t="shared" si="251"/>
        <v>273.52487296602669</v>
      </c>
      <c r="Y47" s="42">
        <f t="shared" si="251"/>
        <v>269.30984151468709</v>
      </c>
      <c r="Z47" s="42">
        <f t="shared" si="251"/>
        <v>265.10661013504426</v>
      </c>
      <c r="AA47" s="42">
        <f t="shared" si="251"/>
        <v>260.9151457925413</v>
      </c>
      <c r="AB47" s="42">
        <f t="shared" si="251"/>
        <v>256.73541554510427</v>
      </c>
      <c r="AC47" s="42">
        <f t="shared" si="251"/>
        <v>252.56738654287915</v>
      </c>
      <c r="AD47" s="42">
        <f t="shared" si="251"/>
        <v>248.4110260279777</v>
      </c>
      <c r="AE47" s="42">
        <f t="shared" si="251"/>
        <v>244.26630133421753</v>
      </c>
      <c r="AF47" s="42">
        <f t="shared" si="251"/>
        <v>240.13317988686492</v>
      </c>
      <c r="AG47" s="42">
        <f t="shared" si="251"/>
        <v>236.01162920238136</v>
      </c>
      <c r="AH47" s="42">
        <f t="shared" si="251"/>
        <v>231.90161688816582</v>
      </c>
      <c r="AI47" s="42">
        <f t="shared" si="251"/>
        <v>227.80311064230085</v>
      </c>
      <c r="AJ47" s="42">
        <f t="shared" si="251"/>
        <v>223.71607825329949</v>
      </c>
      <c r="AK47" s="42">
        <f t="shared" si="251"/>
        <v>219.64048759985181</v>
      </c>
      <c r="AM47" s="148"/>
      <c r="AN47" s="54">
        <f t="shared" si="163"/>
        <v>340</v>
      </c>
      <c r="AO47" s="42">
        <f t="shared" ref="AO47:BD47" si="252">($A$5*POWER(2.718,(LN(((1+$F$30/$AY$10)))*5.35-($B27*$F$2+$F$3*C$12+$I$4))/5.35)-$B$4)/$B$3</f>
        <v>234.97380158922877</v>
      </c>
      <c r="AP47" s="42">
        <f t="shared" si="252"/>
        <v>230.86669469585848</v>
      </c>
      <c r="AQ47" s="42">
        <f t="shared" si="252"/>
        <v>226.77108573705092</v>
      </c>
      <c r="AR47" s="42">
        <f t="shared" si="252"/>
        <v>222.68694252408912</v>
      </c>
      <c r="AS47" s="42">
        <f t="shared" si="252"/>
        <v>218.6142329583696</v>
      </c>
      <c r="AT47" s="42">
        <f t="shared" si="252"/>
        <v>214.55292503114998</v>
      </c>
      <c r="AU47" s="42">
        <f t="shared" si="252"/>
        <v>210.50298682329662</v>
      </c>
      <c r="AV47" s="42">
        <f t="shared" si="252"/>
        <v>206.46438650503401</v>
      </c>
      <c r="AW47" s="42">
        <f t="shared" si="252"/>
        <v>202.43709233569575</v>
      </c>
      <c r="AX47" s="42">
        <f t="shared" si="252"/>
        <v>198.42107266347276</v>
      </c>
      <c r="AY47" s="42">
        <f t="shared" si="252"/>
        <v>194.41629592516688</v>
      </c>
      <c r="AZ47" s="42">
        <f t="shared" si="252"/>
        <v>190.42273064594127</v>
      </c>
      <c r="BA47" s="42">
        <f t="shared" si="252"/>
        <v>186.44034543907395</v>
      </c>
      <c r="BB47" s="42">
        <f t="shared" si="252"/>
        <v>182.46910900571069</v>
      </c>
      <c r="BC47" s="42">
        <f t="shared" si="252"/>
        <v>178.50899013461881</v>
      </c>
      <c r="BD47" s="42">
        <f t="shared" si="252"/>
        <v>174.55995770194232</v>
      </c>
      <c r="BF47" s="148"/>
      <c r="BG47" s="54">
        <f t="shared" si="165"/>
        <v>340</v>
      </c>
      <c r="BH47" s="42">
        <f t="shared" ref="BH47:BW47" si="253">($A$5*POWER(2.718,(LN(((1+$F$30/$BR$10)))*5.35-($B27*$F$2+$F$3*C$12+$I$4))/5.35)-$B$4)/$B$3</f>
        <v>194.22589721349962</v>
      </c>
      <c r="BI47" s="42">
        <f t="shared" si="253"/>
        <v>190.23286495958473</v>
      </c>
      <c r="BJ47" s="42">
        <f t="shared" si="253"/>
        <v>186.25101128581218</v>
      </c>
      <c r="BK47" s="42">
        <f t="shared" si="253"/>
        <v>182.28030489750523</v>
      </c>
      <c r="BL47" s="42">
        <f t="shared" si="253"/>
        <v>178.32071458759708</v>
      </c>
      <c r="BM47" s="42">
        <f t="shared" si="253"/>
        <v>174.37220923638571</v>
      </c>
      <c r="BN47" s="42">
        <f t="shared" si="253"/>
        <v>170.43475781128993</v>
      </c>
      <c r="BO47" s="42">
        <f t="shared" si="253"/>
        <v>166.50832936660444</v>
      </c>
      <c r="BP47" s="42">
        <f t="shared" si="253"/>
        <v>162.59289304325702</v>
      </c>
      <c r="BQ47" s="42">
        <f t="shared" si="253"/>
        <v>158.68841806856634</v>
      </c>
      <c r="BR47" s="42">
        <f t="shared" si="253"/>
        <v>154.7948737559997</v>
      </c>
      <c r="BS47" s="42">
        <f t="shared" si="253"/>
        <v>150.9122295049325</v>
      </c>
      <c r="BT47" s="42">
        <f t="shared" si="253"/>
        <v>147.04045480040659</v>
      </c>
      <c r="BU47" s="42">
        <f t="shared" si="253"/>
        <v>143.17951921289136</v>
      </c>
      <c r="BV47" s="42">
        <f t="shared" si="253"/>
        <v>139.32939239804449</v>
      </c>
      <c r="BW47" s="42">
        <f t="shared" si="253"/>
        <v>135.49004409647287</v>
      </c>
      <c r="BY47" s="148"/>
      <c r="BZ47" s="54">
        <f t="shared" si="167"/>
        <v>340</v>
      </c>
      <c r="CA47" s="42">
        <f t="shared" ref="CA47:CP47" si="254">($A$5*POWER(2.718,(LN(((1+$F$30/$CK$10)))*5.35-($B27*$F$2+$F$3*C$12+$I$4))/5.35)-$B$4)/$B$3</f>
        <v>158.5713819690468</v>
      </c>
      <c r="CB47" s="42">
        <f t="shared" si="254"/>
        <v>154.67816530157177</v>
      </c>
      <c r="CC47" s="42">
        <f t="shared" si="254"/>
        <v>150.79584777834657</v>
      </c>
      <c r="CD47" s="42">
        <f t="shared" si="254"/>
        <v>146.92439888698081</v>
      </c>
      <c r="CE47" s="42">
        <f t="shared" si="254"/>
        <v>143.06378820050497</v>
      </c>
      <c r="CF47" s="42">
        <f t="shared" si="254"/>
        <v>139.21398537712975</v>
      </c>
      <c r="CG47" s="42">
        <f t="shared" si="254"/>
        <v>135.37496016000912</v>
      </c>
      <c r="CH47" s="42">
        <f t="shared" si="254"/>
        <v>131.54668237700054</v>
      </c>
      <c r="CI47" s="42">
        <f t="shared" si="254"/>
        <v>127.72912194043067</v>
      </c>
      <c r="CJ47" s="42">
        <f t="shared" si="254"/>
        <v>123.92224884685594</v>
      </c>
      <c r="CK47" s="42">
        <f t="shared" si="254"/>
        <v>120.12603317682876</v>
      </c>
      <c r="CL47" s="42">
        <f t="shared" si="254"/>
        <v>116.34044509466102</v>
      </c>
      <c r="CM47" s="42">
        <f t="shared" si="254"/>
        <v>112.56545484819127</v>
      </c>
      <c r="CN47" s="42">
        <f t="shared" si="254"/>
        <v>108.80103276854885</v>
      </c>
      <c r="CO47" s="42">
        <f t="shared" si="254"/>
        <v>105.04714926992234</v>
      </c>
      <c r="CP47" s="42">
        <f t="shared" si="254"/>
        <v>101.30377484932627</v>
      </c>
      <c r="CR47" s="148"/>
      <c r="CS47" s="54">
        <f t="shared" si="169"/>
        <v>340</v>
      </c>
      <c r="CT47" s="42">
        <f t="shared" ref="CT47:DI47" si="255">($A$5*POWER(2.718,(LN(((1+$F$30/$DD$10)))*5.35-($B27*$F$2+$F$3*C$12+$I$4))/5.35)-$B$4)/$B$3</f>
        <v>127.11143692984447</v>
      </c>
      <c r="CU47" s="42">
        <f t="shared" si="255"/>
        <v>123.30629305881433</v>
      </c>
      <c r="CV47" s="42">
        <f t="shared" si="255"/>
        <v>119.5118017703353</v>
      </c>
      <c r="CW47" s="42">
        <f t="shared" si="255"/>
        <v>115.72793324227258</v>
      </c>
      <c r="CX47" s="42">
        <f t="shared" si="255"/>
        <v>111.95465773597887</v>
      </c>
      <c r="CY47" s="42">
        <f t="shared" si="255"/>
        <v>108.19194559606024</v>
      </c>
      <c r="CZ47" s="42">
        <f t="shared" si="255"/>
        <v>104.43976725014434</v>
      </c>
      <c r="DA47" s="42">
        <f t="shared" si="255"/>
        <v>100.69809320864707</v>
      </c>
      <c r="DB47" s="42">
        <f t="shared" si="255"/>
        <v>96.966894064540995</v>
      </c>
      <c r="DC47" s="42">
        <f t="shared" si="255"/>
        <v>93.24614049312467</v>
      </c>
      <c r="DD47" s="42">
        <f t="shared" si="255"/>
        <v>89.535803251790497</v>
      </c>
      <c r="DE47" s="42">
        <f t="shared" si="255"/>
        <v>85.835853179798349</v>
      </c>
      <c r="DF47" s="42">
        <f t="shared" si="255"/>
        <v>82.146261198042495</v>
      </c>
      <c r="DG47" s="42">
        <f t="shared" si="255"/>
        <v>78.466998308825197</v>
      </c>
      <c r="DH47" s="42">
        <f t="shared" si="255"/>
        <v>74.798035595628619</v>
      </c>
      <c r="DI47" s="42">
        <f t="shared" si="255"/>
        <v>71.139344222887431</v>
      </c>
      <c r="DK47" s="148"/>
      <c r="DL47" s="54">
        <f t="shared" si="171"/>
        <v>340</v>
      </c>
      <c r="DM47" s="42">
        <f t="shared" ref="DM47:EB47" si="256">($A$5*POWER(2.718,(LN(((1+$F$30/$DW$10)))*5.35-($B27*$F$2+$F$3*C$12+$I$4))/5.35)-$B$4)/$B$3</f>
        <v>74.126094727704029</v>
      </c>
      <c r="DN47" s="42">
        <f t="shared" si="256"/>
        <v>70.46928446795296</v>
      </c>
      <c r="DO47" s="42">
        <f t="shared" si="256"/>
        <v>66.822711527601157</v>
      </c>
      <c r="DP47" s="42">
        <f t="shared" si="256"/>
        <v>63.186347247051181</v>
      </c>
      <c r="DQ47" s="42">
        <f t="shared" si="256"/>
        <v>59.5601630469395</v>
      </c>
      <c r="DR47" s="42">
        <f t="shared" si="256"/>
        <v>55.944130427910665</v>
      </c>
      <c r="DS47" s="42">
        <f t="shared" si="256"/>
        <v>52.338220970393806</v>
      </c>
      <c r="DT47" s="42">
        <f t="shared" si="256"/>
        <v>48.742406334379389</v>
      </c>
      <c r="DU47" s="42">
        <f t="shared" si="256"/>
        <v>45.156658259196725</v>
      </c>
      <c r="DV47" s="42">
        <f t="shared" si="256"/>
        <v>41.580948563290306</v>
      </c>
      <c r="DW47" s="42">
        <f t="shared" si="256"/>
        <v>38.015249144001132</v>
      </c>
      <c r="DX47" s="42">
        <f t="shared" si="256"/>
        <v>34.459531977342415</v>
      </c>
      <c r="DY47" s="42">
        <f t="shared" si="256"/>
        <v>30.913769117783101</v>
      </c>
      <c r="DZ47" s="42">
        <f t="shared" si="256"/>
        <v>27.3779326980242</v>
      </c>
      <c r="EA47" s="42">
        <f t="shared" si="256"/>
        <v>23.851994928783665</v>
      </c>
      <c r="EB47" s="42">
        <f t="shared" si="256"/>
        <v>20.335928098574723</v>
      </c>
    </row>
    <row r="48" spans="1:132">
      <c r="A48" s="138"/>
      <c r="B48" s="138"/>
      <c r="C48" s="161" t="s">
        <v>120</v>
      </c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T48" s="138"/>
      <c r="U48" s="138"/>
      <c r="V48" s="161" t="s">
        <v>120</v>
      </c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M48" s="138"/>
      <c r="AN48" s="138"/>
      <c r="AO48" s="161" t="s">
        <v>120</v>
      </c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F48" s="138"/>
      <c r="BG48" s="138"/>
      <c r="BH48" s="161" t="s">
        <v>120</v>
      </c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Y48" s="138"/>
      <c r="BZ48" s="138"/>
      <c r="CA48" s="161" t="s">
        <v>120</v>
      </c>
      <c r="CB48" s="161"/>
      <c r="CC48" s="161"/>
      <c r="CD48" s="161"/>
      <c r="CE48" s="161"/>
      <c r="CF48" s="161"/>
      <c r="CG48" s="161"/>
      <c r="CH48" s="161"/>
      <c r="CI48" s="161"/>
      <c r="CJ48" s="161"/>
      <c r="CK48" s="161"/>
      <c r="CL48" s="161"/>
      <c r="CM48" s="161"/>
      <c r="CN48" s="161"/>
      <c r="CO48" s="161"/>
      <c r="CP48" s="161"/>
      <c r="CR48" s="138"/>
      <c r="CS48" s="138"/>
      <c r="CT48" s="161" t="s">
        <v>120</v>
      </c>
      <c r="CU48" s="161"/>
      <c r="CV48" s="161"/>
      <c r="CW48" s="161"/>
      <c r="CX48" s="161"/>
      <c r="CY48" s="161"/>
      <c r="CZ48" s="161"/>
      <c r="DA48" s="161"/>
      <c r="DB48" s="161"/>
      <c r="DC48" s="161"/>
      <c r="DD48" s="161"/>
      <c r="DE48" s="161"/>
      <c r="DF48" s="161"/>
      <c r="DG48" s="161"/>
      <c r="DH48" s="161"/>
      <c r="DI48" s="161"/>
      <c r="DK48" s="138"/>
      <c r="DL48" s="138"/>
      <c r="DM48" s="161" t="s">
        <v>120</v>
      </c>
      <c r="DN48" s="161"/>
      <c r="DO48" s="161"/>
      <c r="DP48" s="161"/>
      <c r="DQ48" s="161"/>
      <c r="DR48" s="161"/>
      <c r="DS48" s="161"/>
      <c r="DT48" s="161"/>
      <c r="DU48" s="161"/>
      <c r="DV48" s="161"/>
      <c r="DW48" s="161"/>
      <c r="DX48" s="161"/>
      <c r="DY48" s="161"/>
      <c r="DZ48" s="161"/>
      <c r="EA48" s="161"/>
      <c r="EB48" s="161"/>
    </row>
    <row r="51" spans="1:50">
      <c r="A51" s="18"/>
      <c r="B51" s="18"/>
      <c r="C51" s="214" t="s">
        <v>114</v>
      </c>
      <c r="D51" s="215"/>
      <c r="E51" s="215"/>
      <c r="F51" s="216"/>
      <c r="G51" s="217">
        <v>2.6</v>
      </c>
      <c r="H51" s="218"/>
      <c r="I51" s="218"/>
      <c r="J51" s="218"/>
      <c r="K51" s="218"/>
      <c r="L51" s="218"/>
      <c r="T51" s="18"/>
      <c r="U51" s="18"/>
      <c r="V51" s="214" t="s">
        <v>114</v>
      </c>
      <c r="W51" s="215"/>
      <c r="X51" s="215"/>
      <c r="Y51" s="216"/>
      <c r="Z51" s="217">
        <v>2</v>
      </c>
      <c r="AA51" s="218"/>
      <c r="AB51" s="218"/>
      <c r="AC51" s="218"/>
      <c r="AD51" s="218"/>
      <c r="AE51" s="218"/>
    </row>
    <row r="52" spans="1:50">
      <c r="A52" s="138"/>
      <c r="B52" s="138"/>
      <c r="C52" s="214" t="s">
        <v>64</v>
      </c>
      <c r="D52" s="215"/>
      <c r="E52" s="216"/>
      <c r="F52" s="63">
        <v>1.5</v>
      </c>
      <c r="G52" s="68" t="s">
        <v>76</v>
      </c>
      <c r="H52" s="50"/>
      <c r="I52" s="20"/>
      <c r="J52" s="20"/>
      <c r="K52" s="20"/>
      <c r="L52" s="20"/>
      <c r="T52" s="138"/>
      <c r="U52" s="138"/>
      <c r="V52" s="214" t="s">
        <v>64</v>
      </c>
      <c r="W52" s="215"/>
      <c r="X52" s="216"/>
      <c r="Y52" s="63">
        <v>2</v>
      </c>
      <c r="Z52" s="68" t="s">
        <v>76</v>
      </c>
      <c r="AA52" s="50"/>
      <c r="AB52" s="20"/>
      <c r="AC52" s="20"/>
      <c r="AD52" s="20"/>
      <c r="AE52" s="20"/>
    </row>
    <row r="53" spans="1:50" ht="15.75" thickBot="1">
      <c r="A53" s="138"/>
      <c r="B53" s="138"/>
      <c r="C53" s="224" t="s">
        <v>115</v>
      </c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6"/>
      <c r="T53" s="138"/>
      <c r="U53" s="138"/>
      <c r="V53" s="224" t="s">
        <v>115</v>
      </c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/>
      <c r="AH53" s="225"/>
      <c r="AI53" s="225"/>
      <c r="AJ53" s="225"/>
      <c r="AK53" s="226"/>
    </row>
    <row r="54" spans="1:50" ht="16.5" thickBot="1">
      <c r="A54" s="138"/>
      <c r="B54" s="138"/>
      <c r="C54" s="37">
        <v>500</v>
      </c>
      <c r="D54" s="37">
        <f>C54+50</f>
        <v>550</v>
      </c>
      <c r="E54" s="37">
        <f t="shared" ref="E54:R54" si="257">D54+50</f>
        <v>600</v>
      </c>
      <c r="F54" s="37">
        <f t="shared" si="257"/>
        <v>650</v>
      </c>
      <c r="G54" s="37">
        <f t="shared" si="257"/>
        <v>700</v>
      </c>
      <c r="H54" s="37">
        <f t="shared" si="257"/>
        <v>750</v>
      </c>
      <c r="I54" s="37">
        <f t="shared" si="257"/>
        <v>800</v>
      </c>
      <c r="J54" s="37">
        <f t="shared" si="257"/>
        <v>850</v>
      </c>
      <c r="K54" s="37">
        <f t="shared" si="257"/>
        <v>900</v>
      </c>
      <c r="L54" s="37">
        <f t="shared" si="257"/>
        <v>950</v>
      </c>
      <c r="M54" s="37">
        <f t="shared" si="257"/>
        <v>1000</v>
      </c>
      <c r="N54" s="37">
        <f t="shared" si="257"/>
        <v>1050</v>
      </c>
      <c r="O54" s="37">
        <f t="shared" si="257"/>
        <v>1100</v>
      </c>
      <c r="P54" s="37">
        <f t="shared" si="257"/>
        <v>1150</v>
      </c>
      <c r="Q54" s="37">
        <f t="shared" si="257"/>
        <v>1200</v>
      </c>
      <c r="R54" s="37">
        <f t="shared" si="257"/>
        <v>1250</v>
      </c>
      <c r="T54" s="138"/>
      <c r="U54" s="138"/>
      <c r="V54" s="37">
        <v>500</v>
      </c>
      <c r="W54" s="37">
        <f>V54+50</f>
        <v>550</v>
      </c>
      <c r="X54" s="37">
        <f t="shared" ref="X54:AK54" si="258">W54+50</f>
        <v>600</v>
      </c>
      <c r="Y54" s="37">
        <f t="shared" si="258"/>
        <v>650</v>
      </c>
      <c r="Z54" s="37">
        <f t="shared" si="258"/>
        <v>700</v>
      </c>
      <c r="AA54" s="37">
        <f t="shared" si="258"/>
        <v>750</v>
      </c>
      <c r="AB54" s="37">
        <f t="shared" si="258"/>
        <v>800</v>
      </c>
      <c r="AC54" s="37">
        <f t="shared" si="258"/>
        <v>850</v>
      </c>
      <c r="AD54" s="37">
        <f t="shared" si="258"/>
        <v>900</v>
      </c>
      <c r="AE54" s="37">
        <f t="shared" si="258"/>
        <v>950</v>
      </c>
      <c r="AF54" s="37">
        <f t="shared" si="258"/>
        <v>1000</v>
      </c>
      <c r="AG54" s="37">
        <f t="shared" si="258"/>
        <v>1050</v>
      </c>
      <c r="AH54" s="37">
        <f t="shared" si="258"/>
        <v>1100</v>
      </c>
      <c r="AI54" s="37">
        <f t="shared" si="258"/>
        <v>1150</v>
      </c>
      <c r="AJ54" s="37">
        <f t="shared" si="258"/>
        <v>1200</v>
      </c>
      <c r="AK54" s="37">
        <f t="shared" si="258"/>
        <v>1250</v>
      </c>
      <c r="AM54" s="78"/>
      <c r="AN54" s="78">
        <v>1.5</v>
      </c>
      <c r="AO54" s="78">
        <v>1.5</v>
      </c>
      <c r="AP54" s="78"/>
      <c r="AQ54" s="78">
        <v>1.5</v>
      </c>
      <c r="AR54" s="78">
        <v>1.5</v>
      </c>
      <c r="AT54" s="78">
        <v>1.5</v>
      </c>
      <c r="AU54" s="78">
        <v>1.5</v>
      </c>
      <c r="AW54" s="78">
        <v>1.5</v>
      </c>
      <c r="AX54" s="78">
        <v>1.5</v>
      </c>
    </row>
    <row r="55" spans="1:50" ht="16.5" thickBot="1">
      <c r="A55" s="146" t="s">
        <v>119</v>
      </c>
      <c r="B55" s="54">
        <v>150</v>
      </c>
      <c r="C55" s="42">
        <f>($A$5*POWER(2.718,(LN(((1+$F$10/$AF$10)))*5.35-($B55*$F$2+$F$3*C$54+$I$4))/5.35)-$B$4)/$B$3</f>
        <v>199.53446985316003</v>
      </c>
      <c r="D55" s="42">
        <f t="shared" ref="D55:R61" si="259">($A$5*POWER(2.718,(LN(((1+$F$10/$AF$10)))*5.35-($B55*$F$2+$F$3*D$54+$I$4))/5.35)-$B$4)/$B$3</f>
        <v>195.52657613534475</v>
      </c>
      <c r="E55" s="42">
        <f t="shared" si="259"/>
        <v>191.52990260266151</v>
      </c>
      <c r="F55" s="42">
        <f t="shared" si="259"/>
        <v>187.54441784395917</v>
      </c>
      <c r="G55" s="42">
        <f t="shared" si="259"/>
        <v>183.57009053602343</v>
      </c>
      <c r="H55" s="42">
        <f t="shared" si="259"/>
        <v>179.60688944332921</v>
      </c>
      <c r="I55" s="42">
        <f t="shared" si="259"/>
        <v>175.65478341779632</v>
      </c>
      <c r="J55" s="42">
        <f t="shared" si="259"/>
        <v>171.7137413985447</v>
      </c>
      <c r="K55" s="42">
        <f t="shared" si="259"/>
        <v>167.7837324116492</v>
      </c>
      <c r="L55" s="42">
        <f t="shared" si="259"/>
        <v>163.86472556989719</v>
      </c>
      <c r="M55" s="42">
        <f t="shared" si="259"/>
        <v>159.95669007254531</v>
      </c>
      <c r="N55" s="42">
        <f t="shared" si="259"/>
        <v>156.05959520507784</v>
      </c>
      <c r="O55" s="42">
        <f t="shared" si="259"/>
        <v>152.17341033896471</v>
      </c>
      <c r="P55" s="42">
        <f t="shared" si="259"/>
        <v>148.29810493142159</v>
      </c>
      <c r="Q55" s="42">
        <f t="shared" si="259"/>
        <v>144.43364852516845</v>
      </c>
      <c r="R55" s="42">
        <f t="shared" si="259"/>
        <v>140.58001074819177</v>
      </c>
      <c r="T55" s="146" t="s">
        <v>119</v>
      </c>
      <c r="U55" s="54">
        <v>70</v>
      </c>
      <c r="V55" s="42">
        <f>($A$5*POWER(2.718,(LN(((1+$F$52/$Z$51)))*5.35-($U55*0.0019+0.0019+0.0003*V$54+0.0185-0.061617647))/5.35)-$B$4)/$B$3</f>
        <v>399.74810641831158</v>
      </c>
      <c r="W55" s="42">
        <f t="shared" ref="W55:AK61" si="260">($A$5*POWER(2.718,(LN(((1+$F$52/$Z$51)))*5.35-($U55*0.0019+0.0019+0.0003*W$54+0.0185-0.061617647))/5.35)-$B$4)/$B$3</f>
        <v>395.17971029540121</v>
      </c>
      <c r="X55" s="42">
        <f t="shared" si="260"/>
        <v>390.6241034962265</v>
      </c>
      <c r="Y55" s="42">
        <f t="shared" si="260"/>
        <v>386.08125021679899</v>
      </c>
      <c r="Z55" s="42">
        <f t="shared" si="260"/>
        <v>381.55111475336435</v>
      </c>
      <c r="AA55" s="42">
        <f t="shared" si="260"/>
        <v>377.03366150212184</v>
      </c>
      <c r="AB55" s="42">
        <f t="shared" si="260"/>
        <v>372.52885495894429</v>
      </c>
      <c r="AC55" s="42">
        <f t="shared" si="260"/>
        <v>368.03665971909862</v>
      </c>
      <c r="AD55" s="42">
        <f t="shared" si="260"/>
        <v>363.55704047696855</v>
      </c>
      <c r="AE55" s="42">
        <f t="shared" si="260"/>
        <v>359.08996202577686</v>
      </c>
      <c r="AF55" s="42">
        <f t="shared" si="260"/>
        <v>354.63538925730762</v>
      </c>
      <c r="AG55" s="42">
        <f t="shared" si="260"/>
        <v>350.19328716163199</v>
      </c>
      <c r="AH55" s="42">
        <f t="shared" si="260"/>
        <v>345.76362082683193</v>
      </c>
      <c r="AI55" s="42">
        <f t="shared" si="260"/>
        <v>341.34635543872531</v>
      </c>
      <c r="AJ55" s="42">
        <f t="shared" si="260"/>
        <v>336.94145628059408</v>
      </c>
      <c r="AK55" s="42">
        <f t="shared" si="260"/>
        <v>332.5488887329102</v>
      </c>
      <c r="AM55" s="78"/>
      <c r="AN55" s="78">
        <v>2.6</v>
      </c>
      <c r="AO55" s="78">
        <v>2.6</v>
      </c>
      <c r="AP55" s="78"/>
      <c r="AQ55" s="78">
        <v>2.6</v>
      </c>
      <c r="AR55" s="78">
        <v>2.6</v>
      </c>
      <c r="AT55" s="78">
        <v>3</v>
      </c>
      <c r="AU55" s="78">
        <v>3</v>
      </c>
      <c r="AW55" s="78">
        <v>2.6</v>
      </c>
      <c r="AX55" s="78">
        <v>2.6</v>
      </c>
    </row>
    <row r="56" spans="1:50" ht="16.5" thickBot="1">
      <c r="A56" s="147"/>
      <c r="B56" s="54">
        <f>B55+100</f>
        <v>250</v>
      </c>
      <c r="C56" s="42">
        <f t="shared" ref="C56:C61" si="261">($A$5*POWER(2.718,(LN(((1+$F$10/$AF$10)))*5.35-($B56*$F$2+$F$3*C$54+$I$4))/5.35)-$B$4)/$B$3</f>
        <v>149.58866645370844</v>
      </c>
      <c r="D56" s="42">
        <f t="shared" si="259"/>
        <v>145.72059709256581</v>
      </c>
      <c r="E56" s="42">
        <f t="shared" si="259"/>
        <v>141.8633564752451</v>
      </c>
      <c r="F56" s="42">
        <f t="shared" si="259"/>
        <v>138.01691428644347</v>
      </c>
      <c r="G56" s="42">
        <f t="shared" si="259"/>
        <v>134.18124029572743</v>
      </c>
      <c r="H56" s="42">
        <f t="shared" si="259"/>
        <v>130.35630435729286</v>
      </c>
      <c r="I56" s="42">
        <f t="shared" si="259"/>
        <v>126.54207640973034</v>
      </c>
      <c r="J56" s="42">
        <f t="shared" si="259"/>
        <v>122.73852647578799</v>
      </c>
      <c r="K56" s="42">
        <f t="shared" si="259"/>
        <v>118.94562466213613</v>
      </c>
      <c r="L56" s="42">
        <f t="shared" si="259"/>
        <v>115.16334115913109</v>
      </c>
      <c r="M56" s="42">
        <f t="shared" si="259"/>
        <v>111.39164624058324</v>
      </c>
      <c r="N56" s="42">
        <f t="shared" si="259"/>
        <v>107.6305102635209</v>
      </c>
      <c r="O56" s="42">
        <f t="shared" si="259"/>
        <v>103.87990366795924</v>
      </c>
      <c r="P56" s="42">
        <f t="shared" si="259"/>
        <v>100.13979697666709</v>
      </c>
      <c r="Q56" s="42">
        <f t="shared" si="259"/>
        <v>96.410160794935251</v>
      </c>
      <c r="R56" s="42">
        <f t="shared" si="259"/>
        <v>92.690965810346029</v>
      </c>
      <c r="T56" s="147"/>
      <c r="U56" s="54">
        <f>U55+40</f>
        <v>110</v>
      </c>
      <c r="V56" s="42">
        <f t="shared" ref="V56:V61" si="262">($A$5*POWER(2.718,(LN(((1+$F$52/$Z$51)))*5.35-($U56*0.0019+0.0019+0.0003*V$54+0.0185-0.061617647))/5.35)-$B$4)/$B$3</f>
        <v>376.73294800493875</v>
      </c>
      <c r="W56" s="42">
        <f t="shared" si="260"/>
        <v>372.228983315699</v>
      </c>
      <c r="X56" s="42">
        <f t="shared" si="260"/>
        <v>367.73762757300352</v>
      </c>
      <c r="Y56" s="42">
        <f t="shared" si="260"/>
        <v>363.25884547783284</v>
      </c>
      <c r="Z56" s="42">
        <f t="shared" si="260"/>
        <v>358.79260182998939</v>
      </c>
      <c r="AA56" s="42">
        <f t="shared" si="260"/>
        <v>354.33886152781884</v>
      </c>
      <c r="AB56" s="42">
        <f t="shared" si="260"/>
        <v>349.89758956793412</v>
      </c>
      <c r="AC56" s="42">
        <f t="shared" si="260"/>
        <v>345.46875104494154</v>
      </c>
      <c r="AD56" s="42">
        <f t="shared" si="260"/>
        <v>341.05231115116601</v>
      </c>
      <c r="AE56" s="42">
        <f t="shared" si="260"/>
        <v>336.64823517637655</v>
      </c>
      <c r="AF56" s="42">
        <f t="shared" si="260"/>
        <v>332.25648850751458</v>
      </c>
      <c r="AG56" s="42">
        <f t="shared" si="260"/>
        <v>327.87703662842188</v>
      </c>
      <c r="AH56" s="42">
        <f t="shared" si="260"/>
        <v>323.50984511956818</v>
      </c>
      <c r="AI56" s="42">
        <f t="shared" si="260"/>
        <v>319.1548796577822</v>
      </c>
      <c r="AJ56" s="42">
        <f t="shared" si="260"/>
        <v>314.8121060159807</v>
      </c>
      <c r="AK56" s="42">
        <f t="shared" si="260"/>
        <v>310.48149006289987</v>
      </c>
      <c r="AM56" s="79"/>
      <c r="AN56" s="79">
        <v>143</v>
      </c>
      <c r="AO56" s="79">
        <v>143</v>
      </c>
      <c r="AP56" s="79"/>
      <c r="AQ56" s="79">
        <v>143</v>
      </c>
      <c r="AR56" s="79">
        <v>143</v>
      </c>
      <c r="AT56" s="79">
        <v>885</v>
      </c>
      <c r="AU56" s="79">
        <v>885</v>
      </c>
      <c r="AW56" s="79">
        <v>885</v>
      </c>
      <c r="AX56" s="79">
        <v>885</v>
      </c>
    </row>
    <row r="57" spans="1:50" ht="16.5" thickBot="1">
      <c r="A57" s="147"/>
      <c r="B57" s="54">
        <f t="shared" ref="B57:B61" si="263">B56+100</f>
        <v>350</v>
      </c>
      <c r="C57" s="42">
        <f t="shared" si="261"/>
        <v>101.3853343672514</v>
      </c>
      <c r="D57" s="42">
        <f t="shared" si="259"/>
        <v>97.652211276660623</v>
      </c>
      <c r="E57" s="42">
        <f t="shared" si="259"/>
        <v>93.929539144888878</v>
      </c>
      <c r="F57" s="42">
        <f t="shared" si="259"/>
        <v>90.217288714251168</v>
      </c>
      <c r="G57" s="42">
        <f t="shared" si="259"/>
        <v>86.515430808970137</v>
      </c>
      <c r="H57" s="42">
        <f t="shared" si="259"/>
        <v>82.823936334945842</v>
      </c>
      <c r="I57" s="42">
        <f t="shared" si="259"/>
        <v>79.142776279528078</v>
      </c>
      <c r="J57" s="42">
        <f t="shared" si="259"/>
        <v>75.471921711289355</v>
      </c>
      <c r="K57" s="42">
        <f t="shared" si="259"/>
        <v>71.811343779794854</v>
      </c>
      <c r="L57" s="42">
        <f t="shared" si="259"/>
        <v>68.161013715377976</v>
      </c>
      <c r="M57" s="42">
        <f t="shared" si="259"/>
        <v>64.520902828913293</v>
      </c>
      <c r="N57" s="42">
        <f t="shared" si="259"/>
        <v>60.890982511590842</v>
      </c>
      <c r="O57" s="42">
        <f t="shared" si="259"/>
        <v>57.27122423469234</v>
      </c>
      <c r="P57" s="42">
        <f t="shared" si="259"/>
        <v>53.661599549365661</v>
      </c>
      <c r="Q57" s="42">
        <f t="shared" si="259"/>
        <v>50.062080086401998</v>
      </c>
      <c r="R57" s="42">
        <f t="shared" si="259"/>
        <v>46.472637556012984</v>
      </c>
      <c r="T57" s="147"/>
      <c r="U57" s="54">
        <f t="shared" ref="U57:U61" si="264">U56+40</f>
        <v>150</v>
      </c>
      <c r="V57" s="42">
        <f t="shared" si="262"/>
        <v>354.04238921314806</v>
      </c>
      <c r="W57" s="42">
        <f t="shared" si="260"/>
        <v>349.60194723391942</v>
      </c>
      <c r="X57" s="42">
        <f t="shared" si="260"/>
        <v>345.17393636803428</v>
      </c>
      <c r="Y57" s="42">
        <f t="shared" si="260"/>
        <v>340.75832181432185</v>
      </c>
      <c r="Z57" s="42">
        <f t="shared" si="260"/>
        <v>336.35506886903829</v>
      </c>
      <c r="AA57" s="42">
        <f t="shared" si="260"/>
        <v>331.96414292559319</v>
      </c>
      <c r="AB57" s="42">
        <f t="shared" si="260"/>
        <v>327.58550947427898</v>
      </c>
      <c r="AC57" s="42">
        <f t="shared" si="260"/>
        <v>323.21913410199761</v>
      </c>
      <c r="AD57" s="42">
        <f t="shared" si="260"/>
        <v>318.8649824919919</v>
      </c>
      <c r="AE57" s="42">
        <f t="shared" si="260"/>
        <v>314.52302042357474</v>
      </c>
      <c r="AF57" s="42">
        <f t="shared" si="260"/>
        <v>310.19321377186151</v>
      </c>
      <c r="AG57" s="42">
        <f t="shared" si="260"/>
        <v>305.87552850749961</v>
      </c>
      <c r="AH57" s="42">
        <f t="shared" si="260"/>
        <v>301.56993069640328</v>
      </c>
      <c r="AI57" s="42">
        <f t="shared" si="260"/>
        <v>297.27638649948608</v>
      </c>
      <c r="AJ57" s="42">
        <f t="shared" si="260"/>
        <v>292.99486217239371</v>
      </c>
      <c r="AK57" s="42">
        <f t="shared" si="260"/>
        <v>288.72532406524141</v>
      </c>
      <c r="AM57" s="79"/>
      <c r="AN57" s="79">
        <v>528</v>
      </c>
      <c r="AO57" s="79">
        <v>1049</v>
      </c>
      <c r="AP57" s="79"/>
      <c r="AQ57" s="79">
        <v>528</v>
      </c>
      <c r="AR57" s="79">
        <v>1049</v>
      </c>
      <c r="AT57" s="79">
        <v>528</v>
      </c>
      <c r="AU57" s="79">
        <v>1049</v>
      </c>
      <c r="AW57" s="79">
        <v>528</v>
      </c>
      <c r="AX57" s="79">
        <v>1049</v>
      </c>
    </row>
    <row r="58" spans="1:50" ht="16.5" thickBot="1">
      <c r="A58" s="147"/>
      <c r="B58" s="54">
        <f t="shared" si="263"/>
        <v>450</v>
      </c>
      <c r="C58" s="42">
        <f t="shared" si="261"/>
        <v>54.863683576010686</v>
      </c>
      <c r="D58" s="42">
        <f t="shared" si="259"/>
        <v>51.260798852820216</v>
      </c>
      <c r="E58" s="42">
        <f t="shared" si="259"/>
        <v>47.668000483322743</v>
      </c>
      <c r="F58" s="42">
        <f t="shared" si="259"/>
        <v>44.085260230553295</v>
      </c>
      <c r="G58" s="42">
        <f t="shared" si="259"/>
        <v>40.512549936596997</v>
      </c>
      <c r="H58" s="42">
        <f t="shared" si="259"/>
        <v>36.949841522366619</v>
      </c>
      <c r="I58" s="42">
        <f t="shared" si="259"/>
        <v>33.397106987384078</v>
      </c>
      <c r="J58" s="42">
        <f t="shared" si="259"/>
        <v>29.854318409558367</v>
      </c>
      <c r="K58" s="42">
        <f t="shared" si="259"/>
        <v>26.321447944967268</v>
      </c>
      <c r="L58" s="42">
        <f t="shared" si="259"/>
        <v>22.798467827639033</v>
      </c>
      <c r="M58" s="42">
        <f t="shared" si="259"/>
        <v>19.285350369331731</v>
      </c>
      <c r="N58" s="42">
        <f t="shared" si="259"/>
        <v>15.782067959318713</v>
      </c>
      <c r="O58" s="42">
        <f t="shared" si="259"/>
        <v>12.288593064169532</v>
      </c>
      <c r="P58" s="42">
        <f t="shared" si="259"/>
        <v>8.8048982275342418</v>
      </c>
      <c r="Q58" s="42">
        <f t="shared" si="259"/>
        <v>5.3309560699272733</v>
      </c>
      <c r="R58" s="42">
        <f t="shared" si="259"/>
        <v>1.8667392885131402</v>
      </c>
      <c r="T58" s="147"/>
      <c r="U58" s="54">
        <f t="shared" si="264"/>
        <v>190</v>
      </c>
      <c r="V58" s="42">
        <f t="shared" si="262"/>
        <v>331.67185197693482</v>
      </c>
      <c r="W58" s="42">
        <f t="shared" si="260"/>
        <v>327.29403680045169</v>
      </c>
      <c r="X58" s="42">
        <f t="shared" si="260"/>
        <v>322.92847741222386</v>
      </c>
      <c r="Y58" s="42">
        <f t="shared" si="260"/>
        <v>318.57513950190628</v>
      </c>
      <c r="Z58" s="42">
        <f t="shared" si="260"/>
        <v>314.23398885520794</v>
      </c>
      <c r="AA58" s="42">
        <f t="shared" si="260"/>
        <v>309.90499135362018</v>
      </c>
      <c r="AB58" s="42">
        <f t="shared" si="260"/>
        <v>305.58811297415087</v>
      </c>
      <c r="AC58" s="42">
        <f t="shared" si="260"/>
        <v>301.28331978905561</v>
      </c>
      <c r="AD58" s="42">
        <f t="shared" si="260"/>
        <v>296.99057796557128</v>
      </c>
      <c r="AE58" s="42">
        <f t="shared" si="260"/>
        <v>292.70985376565022</v>
      </c>
      <c r="AF58" s="42">
        <f t="shared" si="260"/>
        <v>288.44111354569543</v>
      </c>
      <c r="AG58" s="42">
        <f t="shared" si="260"/>
        <v>284.18432375629646</v>
      </c>
      <c r="AH58" s="42">
        <f t="shared" si="260"/>
        <v>279.93945094196397</v>
      </c>
      <c r="AI58" s="42">
        <f t="shared" si="260"/>
        <v>275.70646174086858</v>
      </c>
      <c r="AJ58" s="42">
        <f t="shared" si="260"/>
        <v>271.48532288457852</v>
      </c>
      <c r="AK58" s="42">
        <f t="shared" si="260"/>
        <v>267.2760011977964</v>
      </c>
      <c r="AM58" s="79"/>
      <c r="AN58" s="79">
        <f>($A$5*POWER(2.718,(LN(((1+AN54/AN55)))*5.35-(AN56*0.0019+0.0019+0.0003*AN57+0.0185-0.061617647))/5.35))*2.9401-1003.3</f>
        <v>198.2012292260024</v>
      </c>
      <c r="AO58" s="79">
        <f>($A$5*POWER(2.718,(LN(((1+AO54/AO55)))*5.35-(AO56*0.0019+0.0019+0.0003*AO57+0.0185-0.061617647))/5.35))*2.9401-1003.3</f>
        <v>163.6107533833524</v>
      </c>
      <c r="AP58" s="79"/>
      <c r="AQ58" s="79">
        <f>($A$5*POWER(2.718,(LN(((1+AQ54/AQ55)))*5.35-(AQ56*0.0019+0.0019+0.0003*AQ57+0.0185-0.061617647))/5.35))*2.9401-1003.3</f>
        <v>198.2012292260024</v>
      </c>
      <c r="AR58" s="79">
        <f>($A$5*POWER(2.718,(LN(((1+AR54/AR55)))*5.35-(AR56*0.0019+0.0019+0.0003*AR57+0.0185-0.061617647))/5.35))*2.9401-1003.3</f>
        <v>163.6107533833524</v>
      </c>
      <c r="AT58" s="79">
        <f>($A$5*POWER(2.718,(LN(((1+AT54/AT55)))*5.35-(AT56*0.0019+0.0019+0.0003*AT57+0.0185-0.061617647))/5.35))*2.9401-1003.3</f>
        <v>-125.13443494212822</v>
      </c>
      <c r="AU58" s="79">
        <f>($A$5*POWER(2.718,(LN(((1+AU54/AU55)))*5.35-(AU56*0.0019+0.0019+0.0003*AU57+0.0185-0.061617647))/5.35))*2.9401-1003.3</f>
        <v>-150.41627737815259</v>
      </c>
      <c r="AW58" s="79">
        <f>($A$5*POWER(2.718,(LN(((1+AW54/AW55)))*5.35-(AW56*0.0019+0.0019+0.0003*AW57+0.0185-0.061617647))/5.35))*2.9401-1003.3</f>
        <v>-80.105090450137368</v>
      </c>
      <c r="AX58" s="79">
        <f>($A$5*POWER(2.718,(LN(((1+AX54/AX55)))*5.35-(AX56*0.0019+0.0019+0.0003*AX57+0.0185-0.061617647))/5.35))*2.9401-1003.3</f>
        <v>-106.68329981028387</v>
      </c>
    </row>
    <row r="59" spans="1:50">
      <c r="A59" s="147"/>
      <c r="B59" s="54">
        <f t="shared" si="263"/>
        <v>550</v>
      </c>
      <c r="C59" s="42">
        <f t="shared" si="261"/>
        <v>9.9650448582486888</v>
      </c>
      <c r="D59" s="42">
        <f t="shared" si="259"/>
        <v>6.4878548450614026</v>
      </c>
      <c r="E59" s="42">
        <f t="shared" si="259"/>
        <v>3.0203993005088594</v>
      </c>
      <c r="F59" s="42">
        <f t="shared" si="259"/>
        <v>-0.4373490272645042</v>
      </c>
      <c r="G59" s="42">
        <f t="shared" si="259"/>
        <v>-3.8854173138223653</v>
      </c>
      <c r="H59" s="42">
        <f t="shared" si="259"/>
        <v>-7.3238326586488354</v>
      </c>
      <c r="I59" s="42">
        <f t="shared" si="259"/>
        <v>-10.752622085362976</v>
      </c>
      <c r="J59" s="42">
        <f t="shared" si="259"/>
        <v>-14.171812541931118</v>
      </c>
      <c r="K59" s="42">
        <f t="shared" si="259"/>
        <v>-17.581430900877805</v>
      </c>
      <c r="L59" s="42">
        <f t="shared" si="259"/>
        <v>-20.981503959497104</v>
      </c>
      <c r="M59" s="42">
        <f t="shared" si="259"/>
        <v>-24.372058440063558</v>
      </c>
      <c r="N59" s="42">
        <f t="shared" si="259"/>
        <v>-27.753120990042497</v>
      </c>
      <c r="O59" s="42">
        <f t="shared" si="259"/>
        <v>-31.124718182299009</v>
      </c>
      <c r="P59" s="42">
        <f t="shared" si="259"/>
        <v>-34.48687651530625</v>
      </c>
      <c r="Q59" s="42">
        <f t="shared" si="259"/>
        <v>-37.839622413355208</v>
      </c>
      <c r="R59" s="42">
        <f t="shared" si="259"/>
        <v>-41.182982226760856</v>
      </c>
      <c r="T59" s="147"/>
      <c r="U59" s="54">
        <f t="shared" si="264"/>
        <v>230</v>
      </c>
      <c r="V59" s="42">
        <f t="shared" si="262"/>
        <v>309.61682279810896</v>
      </c>
      <c r="W59" s="42">
        <f t="shared" si="260"/>
        <v>305.30075115274241</v>
      </c>
      <c r="X59" s="42">
        <f t="shared" si="260"/>
        <v>300.9967624432802</v>
      </c>
      <c r="Y59" s="42">
        <f t="shared" si="260"/>
        <v>296.70482284328176</v>
      </c>
      <c r="Z59" s="42">
        <f t="shared" si="260"/>
        <v>292.42489862100496</v>
      </c>
      <c r="AA59" s="42">
        <f t="shared" si="260"/>
        <v>288.15695613914005</v>
      </c>
      <c r="AB59" s="42">
        <f t="shared" si="260"/>
        <v>283.90096185454507</v>
      </c>
      <c r="AC59" s="42">
        <f t="shared" si="260"/>
        <v>279.65688231798424</v>
      </c>
      <c r="AD59" s="42">
        <f t="shared" si="260"/>
        <v>275.4246841738622</v>
      </c>
      <c r="AE59" s="42">
        <f t="shared" si="260"/>
        <v>271.20433415996399</v>
      </c>
      <c r="AF59" s="42">
        <f t="shared" si="260"/>
        <v>266.99579910719285</v>
      </c>
      <c r="AG59" s="42">
        <f t="shared" si="260"/>
        <v>262.79904593930985</v>
      </c>
      <c r="AH59" s="42">
        <f t="shared" si="260"/>
        <v>258.61404167267307</v>
      </c>
      <c r="AI59" s="42">
        <f t="shared" si="260"/>
        <v>254.44075341597963</v>
      </c>
      <c r="AJ59" s="42">
        <f t="shared" si="260"/>
        <v>250.27914837000634</v>
      </c>
      <c r="AK59" s="42">
        <f t="shared" si="260"/>
        <v>246.1291938273518</v>
      </c>
      <c r="AN59">
        <f>AN58-AO58</f>
        <v>34.590475842649994</v>
      </c>
      <c r="AQ59">
        <f>AQ58-AR58</f>
        <v>34.590475842649994</v>
      </c>
      <c r="AT59">
        <f>AT58-AU58</f>
        <v>25.281842436024363</v>
      </c>
      <c r="AW59">
        <f>AW58-AX58</f>
        <v>26.578209360146502</v>
      </c>
    </row>
    <row r="60" spans="1:50">
      <c r="A60" s="147"/>
      <c r="B60" s="54">
        <f t="shared" si="263"/>
        <v>650</v>
      </c>
      <c r="C60" s="42">
        <f t="shared" si="261"/>
        <v>-33.367204200456023</v>
      </c>
      <c r="D60" s="42">
        <f t="shared" si="259"/>
        <v>-36.723084645362967</v>
      </c>
      <c r="E60" s="42">
        <f t="shared" si="259"/>
        <v>-40.069570230394831</v>
      </c>
      <c r="F60" s="42">
        <f t="shared" si="259"/>
        <v>-43.406687256664846</v>
      </c>
      <c r="G60" s="42">
        <f t="shared" si="259"/>
        <v>-46.734461951656471</v>
      </c>
      <c r="H60" s="42">
        <f t="shared" si="259"/>
        <v>-50.052920469427555</v>
      </c>
      <c r="I60" s="42">
        <f t="shared" si="259"/>
        <v>-53.362088890818285</v>
      </c>
      <c r="J60" s="42">
        <f t="shared" si="259"/>
        <v>-56.661993223653745</v>
      </c>
      <c r="K60" s="42">
        <f t="shared" si="259"/>
        <v>-59.952659402950495</v>
      </c>
      <c r="L60" s="42">
        <f t="shared" si="259"/>
        <v>-63.234113291119137</v>
      </c>
      <c r="M60" s="42">
        <f t="shared" si="259"/>
        <v>-66.506380678168071</v>
      </c>
      <c r="N60" s="42">
        <f t="shared" si="259"/>
        <v>-69.769487281905285</v>
      </c>
      <c r="O60" s="42">
        <f t="shared" si="259"/>
        <v>-73.023458748142289</v>
      </c>
      <c r="P60" s="42">
        <f t="shared" si="259"/>
        <v>-76.268320650893983</v>
      </c>
      <c r="Q60" s="42">
        <f t="shared" si="259"/>
        <v>-79.504098492580141</v>
      </c>
      <c r="R60" s="42">
        <f t="shared" si="259"/>
        <v>-82.730817704226055</v>
      </c>
      <c r="T60" s="147"/>
      <c r="U60" s="54">
        <f t="shared" si="264"/>
        <v>270</v>
      </c>
      <c r="V60" s="42">
        <f t="shared" si="262"/>
        <v>287.87285183564859</v>
      </c>
      <c r="W60" s="42">
        <f t="shared" si="260"/>
        <v>283.61765290719541</v>
      </c>
      <c r="X60" s="42">
        <f t="shared" si="260"/>
        <v>279.37436650015866</v>
      </c>
      <c r="Y60" s="42">
        <f t="shared" si="260"/>
        <v>275.14295926517786</v>
      </c>
      <c r="Z60" s="42">
        <f t="shared" si="260"/>
        <v>270.92339794625371</v>
      </c>
      <c r="AA60" s="42">
        <f t="shared" si="260"/>
        <v>266.71564938048795</v>
      </c>
      <c r="AB60" s="42">
        <f t="shared" si="260"/>
        <v>262.51968049782306</v>
      </c>
      <c r="AC60" s="42">
        <f t="shared" si="260"/>
        <v>258.33545832078084</v>
      </c>
      <c r="AD60" s="42">
        <f t="shared" si="260"/>
        <v>254.16294996420518</v>
      </c>
      <c r="AE60" s="42">
        <f t="shared" si="260"/>
        <v>250.00212263500256</v>
      </c>
      <c r="AF60" s="42">
        <f t="shared" si="260"/>
        <v>245.85294363188385</v>
      </c>
      <c r="AG60" s="42">
        <f t="shared" si="260"/>
        <v>241.71538034510868</v>
      </c>
      <c r="AH60" s="42">
        <f t="shared" si="260"/>
        <v>237.58940025622803</v>
      </c>
      <c r="AI60" s="42">
        <f t="shared" si="260"/>
        <v>233.47497093782823</v>
      </c>
      <c r="AJ60" s="42">
        <f t="shared" si="260"/>
        <v>229.37206005327846</v>
      </c>
      <c r="AK60" s="42">
        <f t="shared" si="260"/>
        <v>225.28063535647337</v>
      </c>
    </row>
    <row r="61" spans="1:50">
      <c r="A61" s="148"/>
      <c r="B61" s="54">
        <f t="shared" si="263"/>
        <v>750</v>
      </c>
      <c r="C61" s="42">
        <f t="shared" si="261"/>
        <v>-75.187710614669726</v>
      </c>
      <c r="D61" s="42">
        <f t="shared" si="259"/>
        <v>-78.42651364751984</v>
      </c>
      <c r="E61" s="42">
        <f t="shared" si="259"/>
        <v>-81.656249581241937</v>
      </c>
      <c r="F61" s="42">
        <f t="shared" si="259"/>
        <v>-84.876943799375894</v>
      </c>
      <c r="G61" s="42">
        <f t="shared" si="259"/>
        <v>-88.088621614400168</v>
      </c>
      <c r="H61" s="42">
        <f t="shared" si="259"/>
        <v>-91.291308267930461</v>
      </c>
      <c r="I61" s="42">
        <f t="shared" si="259"/>
        <v>-94.485028930917039</v>
      </c>
      <c r="J61" s="42">
        <f t="shared" si="259"/>
        <v>-97.669808703844978</v>
      </c>
      <c r="K61" s="42">
        <f t="shared" si="259"/>
        <v>-100.84567261692936</v>
      </c>
      <c r="L61" s="42">
        <f t="shared" si="259"/>
        <v>-104.01264563031228</v>
      </c>
      <c r="M61" s="42">
        <f t="shared" si="259"/>
        <v>-107.17075263425981</v>
      </c>
      <c r="N61" s="42">
        <f t="shared" si="259"/>
        <v>-110.32001844935709</v>
      </c>
      <c r="O61" s="42">
        <f t="shared" si="259"/>
        <v>-113.46046782670344</v>
      </c>
      <c r="P61" s="42">
        <f t="shared" si="259"/>
        <v>-116.59212544810703</v>
      </c>
      <c r="Q61" s="42">
        <f t="shared" si="259"/>
        <v>-119.71501592627912</v>
      </c>
      <c r="R61" s="42">
        <f t="shared" si="259"/>
        <v>-122.82916380502625</v>
      </c>
      <c r="T61" s="148"/>
      <c r="U61" s="54">
        <f t="shared" si="264"/>
        <v>310</v>
      </c>
      <c r="V61" s="42">
        <f t="shared" si="262"/>
        <v>266.43555200789632</v>
      </c>
      <c r="W61" s="42">
        <f t="shared" si="260"/>
        <v>262.24036726388266</v>
      </c>
      <c r="X61" s="42">
        <f t="shared" si="260"/>
        <v>258.05692703027893</v>
      </c>
      <c r="Y61" s="42">
        <f t="shared" si="260"/>
        <v>253.88519842807437</v>
      </c>
      <c r="Z61" s="42">
        <f t="shared" si="260"/>
        <v>249.72514867030316</v>
      </c>
      <c r="AA61" s="42">
        <f t="shared" si="260"/>
        <v>245.5767450617883</v>
      </c>
      <c r="AB61" s="42">
        <f t="shared" si="260"/>
        <v>241.43995499888283</v>
      </c>
      <c r="AC61" s="42">
        <f t="shared" si="260"/>
        <v>237.3147459692147</v>
      </c>
      <c r="AD61" s="42">
        <f t="shared" si="260"/>
        <v>233.20108555143091</v>
      </c>
      <c r="AE61" s="42">
        <f t="shared" si="260"/>
        <v>229.09894141494269</v>
      </c>
      <c r="AF61" s="42">
        <f t="shared" si="260"/>
        <v>225.00828131967171</v>
      </c>
      <c r="AG61" s="42">
        <f t="shared" si="260"/>
        <v>220.92907311579631</v>
      </c>
      <c r="AH61" s="42">
        <f t="shared" si="260"/>
        <v>216.8612847434986</v>
      </c>
      <c r="AI61" s="42">
        <f t="shared" si="260"/>
        <v>212.80488423271322</v>
      </c>
      <c r="AJ61" s="42">
        <f t="shared" si="260"/>
        <v>208.75983970287547</v>
      </c>
      <c r="AK61" s="42">
        <f t="shared" si="260"/>
        <v>204.72611936267168</v>
      </c>
    </row>
    <row r="62" spans="1:50">
      <c r="A62" s="138"/>
      <c r="B62" s="138"/>
      <c r="C62" s="219" t="s">
        <v>120</v>
      </c>
      <c r="D62" s="220"/>
      <c r="E62" s="220"/>
      <c r="F62" s="220"/>
      <c r="G62" s="220"/>
      <c r="H62" s="220"/>
      <c r="I62" s="220"/>
      <c r="J62" s="220"/>
      <c r="K62" s="220"/>
      <c r="L62" s="220"/>
      <c r="M62" s="220"/>
      <c r="N62" s="220"/>
      <c r="O62" s="220"/>
      <c r="P62" s="220"/>
      <c r="Q62" s="220"/>
      <c r="R62" s="221"/>
      <c r="T62" s="138"/>
      <c r="U62" s="138"/>
      <c r="V62" s="219" t="s">
        <v>120</v>
      </c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0"/>
      <c r="AH62" s="220"/>
      <c r="AI62" s="220"/>
      <c r="AJ62" s="220"/>
      <c r="AK62" s="221"/>
    </row>
    <row r="65" spans="1:132">
      <c r="A65" s="138"/>
      <c r="B65" s="138"/>
      <c r="C65" s="214" t="s">
        <v>64</v>
      </c>
      <c r="D65" s="215"/>
      <c r="E65" s="216"/>
      <c r="F65" s="63">
        <v>1.5</v>
      </c>
      <c r="G65" s="68" t="s">
        <v>76</v>
      </c>
      <c r="H65" s="50"/>
      <c r="I65" s="214" t="s">
        <v>114</v>
      </c>
      <c r="J65" s="215"/>
      <c r="K65" s="215"/>
      <c r="L65" s="216"/>
      <c r="M65" s="217">
        <v>2.4</v>
      </c>
      <c r="N65" s="218"/>
      <c r="O65" s="218"/>
      <c r="P65" s="218"/>
      <c r="Q65" s="218"/>
      <c r="R65" s="218"/>
      <c r="T65" s="138"/>
      <c r="U65" s="138"/>
      <c r="V65" s="214" t="s">
        <v>64</v>
      </c>
      <c r="W65" s="215"/>
      <c r="X65" s="216"/>
      <c r="Y65" s="63">
        <v>1.5</v>
      </c>
      <c r="Z65" s="68" t="s">
        <v>76</v>
      </c>
      <c r="AA65" s="50"/>
      <c r="AB65" s="214" t="s">
        <v>114</v>
      </c>
      <c r="AC65" s="215"/>
      <c r="AD65" s="215"/>
      <c r="AE65" s="216"/>
      <c r="AF65" s="217">
        <v>2.6</v>
      </c>
      <c r="AG65" s="218"/>
      <c r="AH65" s="218"/>
      <c r="AI65" s="218"/>
      <c r="AJ65" s="218"/>
      <c r="AK65" s="218"/>
      <c r="AM65" s="138"/>
      <c r="AN65" s="138"/>
      <c r="AO65" s="214" t="s">
        <v>64</v>
      </c>
      <c r="AP65" s="215"/>
      <c r="AQ65" s="216"/>
      <c r="AR65" s="63">
        <v>1.5</v>
      </c>
      <c r="AS65" s="68" t="s">
        <v>76</v>
      </c>
      <c r="AT65" s="50"/>
      <c r="AU65" s="214" t="s">
        <v>114</v>
      </c>
      <c r="AV65" s="215"/>
      <c r="AW65" s="215"/>
      <c r="AX65" s="216"/>
      <c r="AY65" s="217">
        <v>2.8</v>
      </c>
      <c r="AZ65" s="218"/>
      <c r="BA65" s="218"/>
      <c r="BB65" s="218"/>
      <c r="BC65" s="218"/>
      <c r="BD65" s="218"/>
      <c r="BF65" s="138"/>
      <c r="BG65" s="138"/>
      <c r="BH65" s="214" t="s">
        <v>64</v>
      </c>
      <c r="BI65" s="215"/>
      <c r="BJ65" s="216"/>
      <c r="BK65" s="63">
        <v>1.5</v>
      </c>
      <c r="BL65" s="68" t="s">
        <v>76</v>
      </c>
      <c r="BM65" s="50"/>
      <c r="BN65" s="214" t="s">
        <v>114</v>
      </c>
      <c r="BO65" s="215"/>
      <c r="BP65" s="215"/>
      <c r="BQ65" s="216"/>
      <c r="BR65" s="222">
        <v>3</v>
      </c>
      <c r="BS65" s="223"/>
      <c r="BT65" s="223"/>
      <c r="BU65" s="223"/>
      <c r="BV65" s="223"/>
      <c r="BW65" s="223"/>
      <c r="BY65" s="138"/>
      <c r="BZ65" s="138"/>
      <c r="CA65" s="214" t="s">
        <v>64</v>
      </c>
      <c r="CB65" s="215"/>
      <c r="CC65" s="216"/>
      <c r="CD65" s="63">
        <v>1.5</v>
      </c>
      <c r="CE65" s="68" t="s">
        <v>76</v>
      </c>
      <c r="CF65" s="50"/>
      <c r="CG65" s="214" t="s">
        <v>114</v>
      </c>
      <c r="CH65" s="215"/>
      <c r="CI65" s="215"/>
      <c r="CJ65" s="216"/>
      <c r="CK65" s="217">
        <v>3.2</v>
      </c>
      <c r="CL65" s="218"/>
      <c r="CM65" s="218"/>
      <c r="CN65" s="218"/>
      <c r="CO65" s="218"/>
      <c r="CP65" s="218"/>
      <c r="CR65" s="138"/>
      <c r="CS65" s="138"/>
      <c r="CT65" s="214" t="s">
        <v>64</v>
      </c>
      <c r="CU65" s="215"/>
      <c r="CV65" s="216"/>
      <c r="CW65" s="63">
        <v>1.5</v>
      </c>
      <c r="CX65" s="68" t="s">
        <v>76</v>
      </c>
      <c r="CY65" s="50"/>
      <c r="CZ65" s="214" t="s">
        <v>114</v>
      </c>
      <c r="DA65" s="215"/>
      <c r="DB65" s="215"/>
      <c r="DC65" s="216"/>
      <c r="DD65" s="217">
        <v>3.4</v>
      </c>
      <c r="DE65" s="218"/>
      <c r="DF65" s="218"/>
      <c r="DG65" s="218"/>
      <c r="DH65" s="218"/>
      <c r="DI65" s="218"/>
      <c r="DK65" s="138"/>
      <c r="DL65" s="138"/>
      <c r="DM65" s="214" t="s">
        <v>64</v>
      </c>
      <c r="DN65" s="215"/>
      <c r="DO65" s="216"/>
      <c r="DP65" s="76">
        <v>1.5</v>
      </c>
      <c r="DQ65" s="68" t="s">
        <v>76</v>
      </c>
      <c r="DR65" s="75"/>
      <c r="DS65" s="214" t="s">
        <v>114</v>
      </c>
      <c r="DT65" s="215"/>
      <c r="DU65" s="215"/>
      <c r="DV65" s="216"/>
      <c r="DW65" s="217">
        <v>3.4</v>
      </c>
      <c r="DX65" s="218"/>
      <c r="DY65" s="218"/>
      <c r="DZ65" s="218"/>
      <c r="EA65" s="218"/>
      <c r="EB65" s="218"/>
    </row>
    <row r="66" spans="1:132">
      <c r="A66" s="138"/>
      <c r="B66" s="138"/>
      <c r="C66" s="145" t="s">
        <v>115</v>
      </c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T66" s="138"/>
      <c r="U66" s="138"/>
      <c r="V66" s="145" t="s">
        <v>115</v>
      </c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M66" s="138"/>
      <c r="AN66" s="138"/>
      <c r="AO66" s="145" t="s">
        <v>115</v>
      </c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F66" s="138"/>
      <c r="BG66" s="138"/>
      <c r="BH66" s="145" t="s">
        <v>115</v>
      </c>
      <c r="BI66" s="145"/>
      <c r="BJ66" s="145"/>
      <c r="BK66" s="145"/>
      <c r="BL66" s="145"/>
      <c r="BM66" s="145"/>
      <c r="BN66" s="145"/>
      <c r="BO66" s="145"/>
      <c r="BP66" s="145"/>
      <c r="BQ66" s="145"/>
      <c r="BR66" s="145"/>
      <c r="BS66" s="145"/>
      <c r="BT66" s="145"/>
      <c r="BU66" s="145"/>
      <c r="BV66" s="145"/>
      <c r="BW66" s="145"/>
      <c r="BY66" s="138"/>
      <c r="BZ66" s="138"/>
      <c r="CA66" s="145" t="s">
        <v>115</v>
      </c>
      <c r="CB66" s="145"/>
      <c r="CC66" s="145"/>
      <c r="CD66" s="145"/>
      <c r="CE66" s="145"/>
      <c r="CF66" s="145"/>
      <c r="CG66" s="145"/>
      <c r="CH66" s="145"/>
      <c r="CI66" s="145"/>
      <c r="CJ66" s="145"/>
      <c r="CK66" s="145"/>
      <c r="CL66" s="145"/>
      <c r="CM66" s="145"/>
      <c r="CN66" s="145"/>
      <c r="CO66" s="145"/>
      <c r="CP66" s="145"/>
      <c r="CR66" s="138"/>
      <c r="CS66" s="138"/>
      <c r="CT66" s="145" t="s">
        <v>115</v>
      </c>
      <c r="CU66" s="145"/>
      <c r="CV66" s="145"/>
      <c r="CW66" s="145"/>
      <c r="CX66" s="145"/>
      <c r="CY66" s="145"/>
      <c r="CZ66" s="145"/>
      <c r="DA66" s="145"/>
      <c r="DB66" s="145"/>
      <c r="DC66" s="145"/>
      <c r="DD66" s="145"/>
      <c r="DE66" s="145"/>
      <c r="DF66" s="145"/>
      <c r="DG66" s="145"/>
      <c r="DH66" s="145"/>
      <c r="DI66" s="145"/>
      <c r="DK66" s="138"/>
      <c r="DL66" s="138"/>
      <c r="DM66" s="145" t="s">
        <v>115</v>
      </c>
      <c r="DN66" s="145"/>
      <c r="DO66" s="145"/>
      <c r="DP66" s="145"/>
      <c r="DQ66" s="145"/>
      <c r="DR66" s="145"/>
      <c r="DS66" s="145"/>
      <c r="DT66" s="145"/>
      <c r="DU66" s="145"/>
      <c r="DV66" s="145"/>
      <c r="DW66" s="145"/>
      <c r="DX66" s="145"/>
      <c r="DY66" s="145"/>
      <c r="DZ66" s="145"/>
      <c r="EA66" s="145"/>
      <c r="EB66" s="145"/>
    </row>
    <row r="67" spans="1:132">
      <c r="A67" s="138"/>
      <c r="B67" s="138"/>
      <c r="C67" s="37">
        <v>350</v>
      </c>
      <c r="D67" s="37">
        <f>C67+50</f>
        <v>400</v>
      </c>
      <c r="E67" s="37">
        <f t="shared" ref="E67:R67" si="265">D67+50</f>
        <v>450</v>
      </c>
      <c r="F67" s="37">
        <f t="shared" si="265"/>
        <v>500</v>
      </c>
      <c r="G67" s="37">
        <f t="shared" si="265"/>
        <v>550</v>
      </c>
      <c r="H67" s="37">
        <f t="shared" si="265"/>
        <v>600</v>
      </c>
      <c r="I67" s="37">
        <f t="shared" si="265"/>
        <v>650</v>
      </c>
      <c r="J67" s="37">
        <f t="shared" si="265"/>
        <v>700</v>
      </c>
      <c r="K67" s="37">
        <f t="shared" si="265"/>
        <v>750</v>
      </c>
      <c r="L67" s="37">
        <f t="shared" si="265"/>
        <v>800</v>
      </c>
      <c r="M67" s="37">
        <f t="shared" si="265"/>
        <v>850</v>
      </c>
      <c r="N67" s="37">
        <f t="shared" si="265"/>
        <v>900</v>
      </c>
      <c r="O67" s="37">
        <f t="shared" si="265"/>
        <v>950</v>
      </c>
      <c r="P67" s="37">
        <f t="shared" si="265"/>
        <v>1000</v>
      </c>
      <c r="Q67" s="37">
        <f t="shared" si="265"/>
        <v>1050</v>
      </c>
      <c r="R67" s="37">
        <f t="shared" si="265"/>
        <v>1100</v>
      </c>
      <c r="T67" s="138"/>
      <c r="U67" s="138"/>
      <c r="V67" s="37">
        <v>350</v>
      </c>
      <c r="W67" s="37">
        <f>V67+50</f>
        <v>400</v>
      </c>
      <c r="X67" s="37">
        <f t="shared" ref="X67:AK67" si="266">W67+50</f>
        <v>450</v>
      </c>
      <c r="Y67" s="37">
        <f t="shared" si="266"/>
        <v>500</v>
      </c>
      <c r="Z67" s="37">
        <f t="shared" si="266"/>
        <v>550</v>
      </c>
      <c r="AA67" s="37">
        <f t="shared" si="266"/>
        <v>600</v>
      </c>
      <c r="AB67" s="37">
        <f t="shared" si="266"/>
        <v>650</v>
      </c>
      <c r="AC67" s="37">
        <f t="shared" si="266"/>
        <v>700</v>
      </c>
      <c r="AD67" s="37">
        <f t="shared" si="266"/>
        <v>750</v>
      </c>
      <c r="AE67" s="37">
        <f t="shared" si="266"/>
        <v>800</v>
      </c>
      <c r="AF67" s="37">
        <f t="shared" si="266"/>
        <v>850</v>
      </c>
      <c r="AG67" s="37">
        <f t="shared" si="266"/>
        <v>900</v>
      </c>
      <c r="AH67" s="37">
        <f t="shared" si="266"/>
        <v>950</v>
      </c>
      <c r="AI67" s="37">
        <f t="shared" si="266"/>
        <v>1000</v>
      </c>
      <c r="AJ67" s="37">
        <f t="shared" si="266"/>
        <v>1050</v>
      </c>
      <c r="AK67" s="37">
        <f t="shared" si="266"/>
        <v>1100</v>
      </c>
      <c r="AM67" s="138"/>
      <c r="AN67" s="138"/>
      <c r="AO67" s="37">
        <v>350</v>
      </c>
      <c r="AP67" s="37">
        <f>AO67+50</f>
        <v>400</v>
      </c>
      <c r="AQ67" s="37">
        <f t="shared" ref="AQ67:BD67" si="267">AP67+50</f>
        <v>450</v>
      </c>
      <c r="AR67" s="37">
        <f t="shared" si="267"/>
        <v>500</v>
      </c>
      <c r="AS67" s="37">
        <f t="shared" si="267"/>
        <v>550</v>
      </c>
      <c r="AT67" s="37">
        <f t="shared" si="267"/>
        <v>600</v>
      </c>
      <c r="AU67" s="37">
        <f t="shared" si="267"/>
        <v>650</v>
      </c>
      <c r="AV67" s="37">
        <f t="shared" si="267"/>
        <v>700</v>
      </c>
      <c r="AW67" s="37">
        <f t="shared" si="267"/>
        <v>750</v>
      </c>
      <c r="AX67" s="37">
        <f t="shared" si="267"/>
        <v>800</v>
      </c>
      <c r="AY67" s="37">
        <f t="shared" si="267"/>
        <v>850</v>
      </c>
      <c r="AZ67" s="37">
        <f t="shared" si="267"/>
        <v>900</v>
      </c>
      <c r="BA67" s="37">
        <f t="shared" si="267"/>
        <v>950</v>
      </c>
      <c r="BB67" s="37">
        <f t="shared" si="267"/>
        <v>1000</v>
      </c>
      <c r="BC67" s="37">
        <f t="shared" si="267"/>
        <v>1050</v>
      </c>
      <c r="BD67" s="37">
        <f t="shared" si="267"/>
        <v>1100</v>
      </c>
      <c r="BF67" s="138"/>
      <c r="BG67" s="138"/>
      <c r="BH67" s="37">
        <v>350</v>
      </c>
      <c r="BI67" s="37">
        <f>BH67+50</f>
        <v>400</v>
      </c>
      <c r="BJ67" s="37">
        <f t="shared" ref="BJ67:BW67" si="268">BI67+50</f>
        <v>450</v>
      </c>
      <c r="BK67" s="37">
        <f t="shared" si="268"/>
        <v>500</v>
      </c>
      <c r="BL67" s="37">
        <f t="shared" si="268"/>
        <v>550</v>
      </c>
      <c r="BM67" s="37">
        <f t="shared" si="268"/>
        <v>600</v>
      </c>
      <c r="BN67" s="37">
        <f t="shared" si="268"/>
        <v>650</v>
      </c>
      <c r="BO67" s="37">
        <f t="shared" si="268"/>
        <v>700</v>
      </c>
      <c r="BP67" s="37">
        <f t="shared" si="268"/>
        <v>750</v>
      </c>
      <c r="BQ67" s="37">
        <f t="shared" si="268"/>
        <v>800</v>
      </c>
      <c r="BR67" s="37">
        <f t="shared" si="268"/>
        <v>850</v>
      </c>
      <c r="BS67" s="37">
        <f t="shared" si="268"/>
        <v>900</v>
      </c>
      <c r="BT67" s="37">
        <f t="shared" si="268"/>
        <v>950</v>
      </c>
      <c r="BU67" s="37">
        <f t="shared" si="268"/>
        <v>1000</v>
      </c>
      <c r="BV67" s="37">
        <f t="shared" si="268"/>
        <v>1050</v>
      </c>
      <c r="BW67" s="37">
        <f t="shared" si="268"/>
        <v>1100</v>
      </c>
      <c r="BY67" s="138"/>
      <c r="BZ67" s="138"/>
      <c r="CA67" s="37">
        <v>350</v>
      </c>
      <c r="CB67" s="37">
        <f>CA67+50</f>
        <v>400</v>
      </c>
      <c r="CC67" s="37">
        <f t="shared" ref="CC67:CP67" si="269">CB67+50</f>
        <v>450</v>
      </c>
      <c r="CD67" s="37">
        <f t="shared" si="269"/>
        <v>500</v>
      </c>
      <c r="CE67" s="37">
        <f t="shared" si="269"/>
        <v>550</v>
      </c>
      <c r="CF67" s="37">
        <f t="shared" si="269"/>
        <v>600</v>
      </c>
      <c r="CG67" s="37">
        <f t="shared" si="269"/>
        <v>650</v>
      </c>
      <c r="CH67" s="37">
        <f t="shared" si="269"/>
        <v>700</v>
      </c>
      <c r="CI67" s="37">
        <f t="shared" si="269"/>
        <v>750</v>
      </c>
      <c r="CJ67" s="37">
        <f t="shared" si="269"/>
        <v>800</v>
      </c>
      <c r="CK67" s="37">
        <f t="shared" si="269"/>
        <v>850</v>
      </c>
      <c r="CL67" s="37">
        <f t="shared" si="269"/>
        <v>900</v>
      </c>
      <c r="CM67" s="37">
        <f t="shared" si="269"/>
        <v>950</v>
      </c>
      <c r="CN67" s="37">
        <f t="shared" si="269"/>
        <v>1000</v>
      </c>
      <c r="CO67" s="37">
        <f t="shared" si="269"/>
        <v>1050</v>
      </c>
      <c r="CP67" s="37">
        <f t="shared" si="269"/>
        <v>1100</v>
      </c>
      <c r="CR67" s="138"/>
      <c r="CS67" s="138"/>
      <c r="CT67" s="37">
        <v>350</v>
      </c>
      <c r="CU67" s="37">
        <f>CT67+50</f>
        <v>400</v>
      </c>
      <c r="CV67" s="37">
        <f t="shared" ref="CV67:DI67" si="270">CU67+50</f>
        <v>450</v>
      </c>
      <c r="CW67" s="37">
        <f t="shared" si="270"/>
        <v>500</v>
      </c>
      <c r="CX67" s="37">
        <f t="shared" si="270"/>
        <v>550</v>
      </c>
      <c r="CY67" s="37">
        <f t="shared" si="270"/>
        <v>600</v>
      </c>
      <c r="CZ67" s="37">
        <f t="shared" si="270"/>
        <v>650</v>
      </c>
      <c r="DA67" s="37">
        <f t="shared" si="270"/>
        <v>700</v>
      </c>
      <c r="DB67" s="37">
        <f t="shared" si="270"/>
        <v>750</v>
      </c>
      <c r="DC67" s="37">
        <f t="shared" si="270"/>
        <v>800</v>
      </c>
      <c r="DD67" s="37">
        <f t="shared" si="270"/>
        <v>850</v>
      </c>
      <c r="DE67" s="37">
        <f t="shared" si="270"/>
        <v>900</v>
      </c>
      <c r="DF67" s="37">
        <f t="shared" si="270"/>
        <v>950</v>
      </c>
      <c r="DG67" s="37">
        <f t="shared" si="270"/>
        <v>1000</v>
      </c>
      <c r="DH67" s="37">
        <f t="shared" si="270"/>
        <v>1050</v>
      </c>
      <c r="DI67" s="37">
        <f t="shared" si="270"/>
        <v>1100</v>
      </c>
      <c r="DK67" s="138"/>
      <c r="DL67" s="138"/>
      <c r="DM67" s="37">
        <v>350</v>
      </c>
      <c r="DN67" s="37">
        <f>DM67+50</f>
        <v>400</v>
      </c>
      <c r="DO67" s="37">
        <f t="shared" ref="DO67" si="271">DN67+50</f>
        <v>450</v>
      </c>
      <c r="DP67" s="37">
        <f t="shared" ref="DP67" si="272">DO67+50</f>
        <v>500</v>
      </c>
      <c r="DQ67" s="37">
        <f t="shared" ref="DQ67" si="273">DP67+50</f>
        <v>550</v>
      </c>
      <c r="DR67" s="37">
        <f t="shared" ref="DR67" si="274">DQ67+50</f>
        <v>600</v>
      </c>
      <c r="DS67" s="37">
        <f t="shared" ref="DS67" si="275">DR67+50</f>
        <v>650</v>
      </c>
      <c r="DT67" s="37">
        <f t="shared" ref="DT67" si="276">DS67+50</f>
        <v>700</v>
      </c>
      <c r="DU67" s="37">
        <f t="shared" ref="DU67" si="277">DT67+50</f>
        <v>750</v>
      </c>
      <c r="DV67" s="37">
        <f t="shared" ref="DV67" si="278">DU67+50</f>
        <v>800</v>
      </c>
      <c r="DW67" s="37">
        <f t="shared" ref="DW67" si="279">DV67+50</f>
        <v>850</v>
      </c>
      <c r="DX67" s="37">
        <f t="shared" ref="DX67" si="280">DW67+50</f>
        <v>900</v>
      </c>
      <c r="DY67" s="37">
        <f t="shared" ref="DY67" si="281">DX67+50</f>
        <v>950</v>
      </c>
      <c r="DZ67" s="37">
        <f t="shared" ref="DZ67" si="282">DY67+50</f>
        <v>1000</v>
      </c>
      <c r="EA67" s="37">
        <f t="shared" ref="EA67" si="283">DZ67+50</f>
        <v>1050</v>
      </c>
      <c r="EB67" s="37">
        <f t="shared" ref="EB67" si="284">EA67+50</f>
        <v>1100</v>
      </c>
    </row>
    <row r="68" spans="1:132">
      <c r="A68" s="146" t="s">
        <v>119</v>
      </c>
      <c r="B68" s="54">
        <v>60</v>
      </c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T68" s="146" t="s">
        <v>119</v>
      </c>
      <c r="U68" s="54">
        <v>60</v>
      </c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M68" s="146" t="s">
        <v>119</v>
      </c>
      <c r="AN68" s="54">
        <v>60</v>
      </c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F68" s="146" t="s">
        <v>119</v>
      </c>
      <c r="BG68" s="54">
        <v>60</v>
      </c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Y68" s="146" t="s">
        <v>119</v>
      </c>
      <c r="BZ68" s="54">
        <v>60</v>
      </c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R68" s="146" t="s">
        <v>119</v>
      </c>
      <c r="CS68" s="54">
        <v>60</v>
      </c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K68" s="146" t="s">
        <v>119</v>
      </c>
      <c r="DL68" s="54">
        <v>60</v>
      </c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</row>
    <row r="69" spans="1:132">
      <c r="A69" s="147"/>
      <c r="B69" s="54">
        <f>B68+20</f>
        <v>80</v>
      </c>
      <c r="C69" s="27">
        <f t="shared" ref="C69:R69" si="285">(C13-C14)/2</f>
        <v>5.4352521170634986</v>
      </c>
      <c r="D69" s="27">
        <f t="shared" si="285"/>
        <v>5.4200360112266992</v>
      </c>
      <c r="E69" s="27">
        <f t="shared" si="285"/>
        <v>5.4048625032075677</v>
      </c>
      <c r="F69" s="27">
        <f t="shared" si="285"/>
        <v>5.3897314737519366</v>
      </c>
      <c r="G69" s="27">
        <f t="shared" si="285"/>
        <v>5.3746428039406737</v>
      </c>
      <c r="H69" s="27">
        <f t="shared" si="285"/>
        <v>5.3595963751867259</v>
      </c>
      <c r="I69" s="27">
        <f t="shared" si="285"/>
        <v>5.3445920692355458</v>
      </c>
      <c r="J69" s="27">
        <f t="shared" si="285"/>
        <v>5.3296297681631586</v>
      </c>
      <c r="K69" s="27">
        <f t="shared" si="285"/>
        <v>5.3147093543763333</v>
      </c>
      <c r="L69" s="27">
        <f t="shared" si="285"/>
        <v>5.2998307106106068</v>
      </c>
      <c r="M69" s="27">
        <f t="shared" si="285"/>
        <v>5.284993719929858</v>
      </c>
      <c r="N69" s="27">
        <f t="shared" si="285"/>
        <v>5.2701982657251847</v>
      </c>
      <c r="O69" s="27">
        <f t="shared" si="285"/>
        <v>5.2554442317144776</v>
      </c>
      <c r="P69" s="27">
        <f t="shared" si="285"/>
        <v>5.2407315019413119</v>
      </c>
      <c r="Q69" s="27">
        <f t="shared" si="285"/>
        <v>5.2260599607732132</v>
      </c>
      <c r="R69" s="27">
        <f t="shared" si="285"/>
        <v>5.2114294929016438</v>
      </c>
      <c r="T69" s="147"/>
      <c r="U69" s="54">
        <f>U68+20</f>
        <v>80</v>
      </c>
      <c r="V69" s="27">
        <f t="shared" ref="V69:AK69" si="286">(V13-V14)/2</f>
        <v>5.2744622654054893</v>
      </c>
      <c r="W69" s="27">
        <f t="shared" si="286"/>
        <v>5.259696294235539</v>
      </c>
      <c r="X69" s="27">
        <f t="shared" si="286"/>
        <v>5.2449716607212196</v>
      </c>
      <c r="Y69" s="27">
        <f t="shared" si="286"/>
        <v>5.2302882491369331</v>
      </c>
      <c r="Z69" s="27">
        <f t="shared" si="286"/>
        <v>5.2156459440807197</v>
      </c>
      <c r="AA69" s="27">
        <f t="shared" si="286"/>
        <v>5.2010446304742999</v>
      </c>
      <c r="AB69" s="27">
        <f t="shared" si="286"/>
        <v>5.1864841935609434</v>
      </c>
      <c r="AC69" s="27">
        <f t="shared" si="286"/>
        <v>5.1719645189056109</v>
      </c>
      <c r="AD69" s="27">
        <f t="shared" si="286"/>
        <v>5.1574854923934339</v>
      </c>
      <c r="AE69" s="27">
        <f t="shared" si="286"/>
        <v>5.1430470002293163</v>
      </c>
      <c r="AF69" s="27">
        <f t="shared" si="286"/>
        <v>5.1286489289360588</v>
      </c>
      <c r="AG69" s="27">
        <f t="shared" si="286"/>
        <v>5.1142911653546861</v>
      </c>
      <c r="AH69" s="27">
        <f t="shared" si="286"/>
        <v>5.0999735966429114</v>
      </c>
      <c r="AI69" s="27">
        <f t="shared" si="286"/>
        <v>5.0856961102745828</v>
      </c>
      <c r="AJ69" s="27">
        <f t="shared" si="286"/>
        <v>5.0714585940378498</v>
      </c>
      <c r="AK69" s="27">
        <f t="shared" si="286"/>
        <v>5.0572609360358314</v>
      </c>
      <c r="AM69" s="147"/>
      <c r="AN69" s="54">
        <f>AN68+20</f>
        <v>80</v>
      </c>
      <c r="AO69" s="27">
        <f t="shared" ref="AO69:BD69" si="287">(AO13-AO14)/2</f>
        <v>5.1282176657727661</v>
      </c>
      <c r="AP69" s="27">
        <f t="shared" si="287"/>
        <v>5.1138611095220767</v>
      </c>
      <c r="AQ69" s="27">
        <f t="shared" si="287"/>
        <v>5.0995447447610474</v>
      </c>
      <c r="AR69" s="27">
        <f t="shared" si="287"/>
        <v>5.0852684589726209</v>
      </c>
      <c r="AS69" s="27">
        <f t="shared" si="287"/>
        <v>5.0710321399551077</v>
      </c>
      <c r="AT69" s="27">
        <f t="shared" si="287"/>
        <v>5.0568356758204942</v>
      </c>
      <c r="AU69" s="27">
        <f t="shared" si="287"/>
        <v>5.0426789549942157</v>
      </c>
      <c r="AV69" s="27">
        <f t="shared" si="287"/>
        <v>5.0285618662139626</v>
      </c>
      <c r="AW69" s="27">
        <f t="shared" si="287"/>
        <v>5.0144842985292399</v>
      </c>
      <c r="AX69" s="27">
        <f t="shared" si="287"/>
        <v>5.0004461412993777</v>
      </c>
      <c r="AY69" s="27">
        <f t="shared" si="287"/>
        <v>4.9864472841945116</v>
      </c>
      <c r="AZ69" s="27">
        <f t="shared" si="287"/>
        <v>4.9724876171925558</v>
      </c>
      <c r="BA69" s="27">
        <f t="shared" si="287"/>
        <v>4.9585670305804257</v>
      </c>
      <c r="BB69" s="27">
        <f t="shared" si="287"/>
        <v>4.9446854149515076</v>
      </c>
      <c r="BC69" s="27">
        <f t="shared" si="287"/>
        <v>4.9308426612057303</v>
      </c>
      <c r="BD69" s="27">
        <f t="shared" si="287"/>
        <v>4.9170386605483714</v>
      </c>
      <c r="BF69" s="147"/>
      <c r="BG69" s="54">
        <f>BG68+20</f>
        <v>80</v>
      </c>
      <c r="BH69" s="27">
        <f t="shared" ref="BH69:BW69" si="288">(BH13-BH14)/2</f>
        <v>5.0089690104041864</v>
      </c>
      <c r="BI69" s="27">
        <f t="shared" si="288"/>
        <v>4.994946293342764</v>
      </c>
      <c r="BJ69" s="27">
        <f t="shared" si="288"/>
        <v>4.9809628331811382</v>
      </c>
      <c r="BK69" s="27">
        <f t="shared" si="288"/>
        <v>4.9670185200184847</v>
      </c>
      <c r="BL69" s="27">
        <f t="shared" si="288"/>
        <v>4.9531132442622265</v>
      </c>
      <c r="BM69" s="27">
        <f t="shared" si="288"/>
        <v>4.9392468966260452</v>
      </c>
      <c r="BN69" s="27">
        <f t="shared" si="288"/>
        <v>4.925419368129937</v>
      </c>
      <c r="BO69" s="27">
        <f t="shared" si="288"/>
        <v>4.9116305500987778</v>
      </c>
      <c r="BP69" s="27">
        <f t="shared" si="288"/>
        <v>4.8978803341617976</v>
      </c>
      <c r="BQ69" s="27">
        <f t="shared" si="288"/>
        <v>4.8841686122521111</v>
      </c>
      <c r="BR69" s="27">
        <f t="shared" si="288"/>
        <v>4.8704952766039611</v>
      </c>
      <c r="BS69" s="27">
        <f t="shared" si="288"/>
        <v>4.8568602197548643</v>
      </c>
      <c r="BT69" s="27">
        <f t="shared" si="288"/>
        <v>4.8432633345422502</v>
      </c>
      <c r="BU69" s="27">
        <f t="shared" si="288"/>
        <v>4.8297045141036179</v>
      </c>
      <c r="BV69" s="27">
        <f t="shared" si="288"/>
        <v>4.8161836518764005</v>
      </c>
      <c r="BW69" s="27">
        <f t="shared" si="288"/>
        <v>4.802700641594889</v>
      </c>
      <c r="BY69" s="147"/>
      <c r="BZ69" s="54">
        <f>BZ68+20</f>
        <v>80</v>
      </c>
      <c r="CA69" s="27">
        <f t="shared" ref="CA69:CP69" si="289">(CA13-CA14)/2</f>
        <v>4.9046261956872144</v>
      </c>
      <c r="CB69" s="27">
        <f t="shared" si="289"/>
        <v>4.8908955885918886</v>
      </c>
      <c r="CC69" s="27">
        <f t="shared" si="289"/>
        <v>4.8772034206283337</v>
      </c>
      <c r="CD69" s="27">
        <f t="shared" si="289"/>
        <v>4.8635495841849661</v>
      </c>
      <c r="CE69" s="27">
        <f t="shared" si="289"/>
        <v>4.8499339719518133</v>
      </c>
      <c r="CF69" s="27">
        <f t="shared" si="289"/>
        <v>4.8363564769197325</v>
      </c>
      <c r="CG69" s="27">
        <f t="shared" si="289"/>
        <v>4.8228169923786197</v>
      </c>
      <c r="CH69" s="27">
        <f t="shared" si="289"/>
        <v>4.8093154119170833</v>
      </c>
      <c r="CI69" s="27">
        <f t="shared" si="289"/>
        <v>4.7958516294220175</v>
      </c>
      <c r="CJ69" s="27">
        <f t="shared" si="289"/>
        <v>4.782425539077316</v>
      </c>
      <c r="CK69" s="27">
        <f t="shared" si="289"/>
        <v>4.7690370353629561</v>
      </c>
      <c r="CL69" s="27">
        <f t="shared" si="289"/>
        <v>4.7556860130541239</v>
      </c>
      <c r="CM69" s="27">
        <f t="shared" si="289"/>
        <v>4.7423723672208311</v>
      </c>
      <c r="CN69" s="27">
        <f t="shared" si="289"/>
        <v>4.7290959932271903</v>
      </c>
      <c r="CO69" s="27">
        <f t="shared" si="289"/>
        <v>4.7158567867295105</v>
      </c>
      <c r="CP69" s="27">
        <f t="shared" si="289"/>
        <v>4.7026546436767518</v>
      </c>
      <c r="CR69" s="147"/>
      <c r="CS69" s="54">
        <f>CS68+20</f>
        <v>80</v>
      </c>
      <c r="CT69" s="27">
        <f t="shared" ref="CT69:DI69" si="290">(CT13-CT14)/2</f>
        <v>4.8125588152200152</v>
      </c>
      <c r="CU69" s="27">
        <f t="shared" si="290"/>
        <v>4.7990859527474896</v>
      </c>
      <c r="CV69" s="27">
        <f t="shared" si="290"/>
        <v>4.7856508078445472</v>
      </c>
      <c r="CW69" s="27">
        <f t="shared" si="290"/>
        <v>4.77225327492053</v>
      </c>
      <c r="CX69" s="27">
        <f t="shared" si="290"/>
        <v>4.7588932486794846</v>
      </c>
      <c r="CY69" s="27">
        <f t="shared" si="290"/>
        <v>4.7455706241207736</v>
      </c>
      <c r="CZ69" s="27">
        <f t="shared" si="290"/>
        <v>4.7322852965377606</v>
      </c>
      <c r="DA69" s="27">
        <f t="shared" si="290"/>
        <v>4.7190371615165247</v>
      </c>
      <c r="DB69" s="27">
        <f t="shared" si="290"/>
        <v>4.7058261149358813</v>
      </c>
      <c r="DC69" s="27">
        <f t="shared" si="290"/>
        <v>4.6926520529656344</v>
      </c>
      <c r="DD69" s="27">
        <f t="shared" si="290"/>
        <v>4.6795148720668607</v>
      </c>
      <c r="DE69" s="27">
        <f t="shared" si="290"/>
        <v>4.6664144689899274</v>
      </c>
      <c r="DF69" s="27">
        <f t="shared" si="290"/>
        <v>4.6533507407748615</v>
      </c>
      <c r="DG69" s="27">
        <f t="shared" si="290"/>
        <v>4.6403235847494102</v>
      </c>
      <c r="DH69" s="27">
        <f t="shared" si="290"/>
        <v>4.6273328985289837</v>
      </c>
      <c r="DI69" s="27">
        <f t="shared" si="290"/>
        <v>4.6143785800155399</v>
      </c>
      <c r="DK69" s="147"/>
      <c r="DL69" s="54">
        <f>DL68+20</f>
        <v>80</v>
      </c>
      <c r="DM69" s="27">
        <f t="shared" ref="DM69:EB69" si="291">(DM13-DM14)/2</f>
        <v>4.657497549214618</v>
      </c>
      <c r="DN69" s="27">
        <f t="shared" si="291"/>
        <v>4.6444587841092968</v>
      </c>
      <c r="DO69" s="27">
        <f t="shared" si="291"/>
        <v>4.6314565213088486</v>
      </c>
      <c r="DP69" s="27">
        <f t="shared" si="291"/>
        <v>4.6184906586242889</v>
      </c>
      <c r="DQ69" s="27">
        <f t="shared" si="291"/>
        <v>4.6055610941526766</v>
      </c>
      <c r="DR69" s="27">
        <f t="shared" si="291"/>
        <v>4.5926677262763285</v>
      </c>
      <c r="DS69" s="27">
        <f t="shared" si="291"/>
        <v>4.5798104536621231</v>
      </c>
      <c r="DT69" s="27">
        <f t="shared" si="291"/>
        <v>4.5669891752607974</v>
      </c>
      <c r="DU69" s="27">
        <f t="shared" si="291"/>
        <v>4.5542037903054542</v>
      </c>
      <c r="DV69" s="27">
        <f t="shared" si="291"/>
        <v>4.5414541983120742</v>
      </c>
      <c r="DW69" s="27">
        <f t="shared" si="291"/>
        <v>4.5287402990769081</v>
      </c>
      <c r="DX69" s="27">
        <f t="shared" si="291"/>
        <v>4.516061992677681</v>
      </c>
      <c r="DY69" s="27">
        <f t="shared" si="291"/>
        <v>4.5034191794712086</v>
      </c>
      <c r="DZ69" s="27">
        <f t="shared" si="291"/>
        <v>4.4908117600937931</v>
      </c>
      <c r="EA69" s="27">
        <f t="shared" si="291"/>
        <v>4.4782396354596212</v>
      </c>
      <c r="EB69" s="27">
        <f t="shared" si="291"/>
        <v>4.4657027067603785</v>
      </c>
    </row>
    <row r="70" spans="1:132">
      <c r="A70" s="147"/>
      <c r="B70" s="54">
        <f t="shared" ref="B70:B82" si="292">B69+20</f>
        <v>100</v>
      </c>
      <c r="C70" s="27">
        <f t="shared" ref="C70:R70" si="293">(C14-C15)/2</f>
        <v>5.3967873421815398</v>
      </c>
      <c r="D70" s="27">
        <f t="shared" si="293"/>
        <v>5.3816789193140551</v>
      </c>
      <c r="E70" s="27">
        <f t="shared" si="293"/>
        <v>5.3666127928030392</v>
      </c>
      <c r="F70" s="27">
        <f t="shared" si="293"/>
        <v>5.3515888442389326</v>
      </c>
      <c r="G70" s="27">
        <f t="shared" si="293"/>
        <v>5.3366069555436866</v>
      </c>
      <c r="H70" s="27">
        <f t="shared" si="293"/>
        <v>5.3216670089700244</v>
      </c>
      <c r="I70" s="27">
        <f t="shared" si="293"/>
        <v>5.3067688870995369</v>
      </c>
      <c r="J70" s="27">
        <f t="shared" si="293"/>
        <v>5.2919124728437197</v>
      </c>
      <c r="K70" s="27">
        <f t="shared" si="293"/>
        <v>5.2770976494407336</v>
      </c>
      <c r="L70" s="27">
        <f t="shared" si="293"/>
        <v>5.2623243004561999</v>
      </c>
      <c r="M70" s="27">
        <f t="shared" si="293"/>
        <v>5.2475923097815667</v>
      </c>
      <c r="N70" s="27">
        <f t="shared" si="293"/>
        <v>5.2329015616335965</v>
      </c>
      <c r="O70" s="27">
        <f t="shared" si="293"/>
        <v>5.2182519405525625</v>
      </c>
      <c r="P70" s="27">
        <f t="shared" si="293"/>
        <v>5.2036433314025459</v>
      </c>
      <c r="Q70" s="27">
        <f t="shared" si="293"/>
        <v>5.1890756193698309</v>
      </c>
      <c r="R70" s="27">
        <f t="shared" si="293"/>
        <v>5.1745486899619522</v>
      </c>
      <c r="T70" s="147"/>
      <c r="U70" s="54">
        <f t="shared" ref="U70:U82" si="294">U69+20</f>
        <v>100</v>
      </c>
      <c r="V70" s="27">
        <f t="shared" ref="V70:AK70" si="295">(V14-V15)/2</f>
        <v>5.2371353853838372</v>
      </c>
      <c r="W70" s="27">
        <f t="shared" si="295"/>
        <v>5.2224739116215773</v>
      </c>
      <c r="X70" s="27">
        <f t="shared" si="295"/>
        <v>5.2078534829724106</v>
      </c>
      <c r="Y70" s="27">
        <f t="shared" si="295"/>
        <v>5.1932739845292133</v>
      </c>
      <c r="Z70" s="27">
        <f t="shared" si="295"/>
        <v>5.1787353017072917</v>
      </c>
      <c r="AA70" s="27">
        <f t="shared" si="295"/>
        <v>5.1642373202422363</v>
      </c>
      <c r="AB70" s="27">
        <f t="shared" si="295"/>
        <v>5.1497799261899075</v>
      </c>
      <c r="AC70" s="27">
        <f t="shared" si="295"/>
        <v>5.1353630059248587</v>
      </c>
      <c r="AD70" s="27">
        <f t="shared" si="295"/>
        <v>5.1209864461399235</v>
      </c>
      <c r="AE70" s="27">
        <f t="shared" si="295"/>
        <v>5.1066501338448518</v>
      </c>
      <c r="AF70" s="27">
        <f t="shared" si="295"/>
        <v>5.092353956366054</v>
      </c>
      <c r="AG70" s="27">
        <f t="shared" si="295"/>
        <v>5.0780978013454643</v>
      </c>
      <c r="AH70" s="27">
        <f t="shared" si="295"/>
        <v>5.0638815567389344</v>
      </c>
      <c r="AI70" s="27">
        <f t="shared" si="295"/>
        <v>5.0497051108164897</v>
      </c>
      <c r="AJ70" s="27">
        <f t="shared" si="295"/>
        <v>5.0355683521613059</v>
      </c>
      <c r="AK70" s="27">
        <f t="shared" si="295"/>
        <v>5.0214711696673788</v>
      </c>
      <c r="AM70" s="147"/>
      <c r="AN70" s="54">
        <f t="shared" ref="AN70:AN82" si="296">AN69+20</f>
        <v>100</v>
      </c>
      <c r="AO70" s="27">
        <f t="shared" ref="AO70:BD70" si="297">(AO14-AO15)/2</f>
        <v>5.0919257452124214</v>
      </c>
      <c r="AP70" s="27">
        <f t="shared" si="297"/>
        <v>5.0776707889781107</v>
      </c>
      <c r="AQ70" s="27">
        <f t="shared" si="297"/>
        <v>5.0634557398017535</v>
      </c>
      <c r="AR70" s="27">
        <f t="shared" si="297"/>
        <v>5.0492804859633651</v>
      </c>
      <c r="AS70" s="27">
        <f t="shared" si="297"/>
        <v>5.0351449160545485</v>
      </c>
      <c r="AT70" s="27">
        <f t="shared" si="297"/>
        <v>5.0210489189792185</v>
      </c>
      <c r="AU70" s="27">
        <f t="shared" si="297"/>
        <v>5.0069923839525785</v>
      </c>
      <c r="AV70" s="27">
        <f t="shared" si="297"/>
        <v>4.9929752004997852</v>
      </c>
      <c r="AW70" s="27">
        <f t="shared" si="297"/>
        <v>4.9789972584549673</v>
      </c>
      <c r="AX70" s="27">
        <f t="shared" si="297"/>
        <v>4.9650584479613968</v>
      </c>
      <c r="AY70" s="27">
        <f t="shared" si="297"/>
        <v>4.9511586594690584</v>
      </c>
      <c r="AZ70" s="27">
        <f t="shared" si="297"/>
        <v>4.9372977837353176</v>
      </c>
      <c r="BA70" s="27">
        <f t="shared" si="297"/>
        <v>4.9234757118227606</v>
      </c>
      <c r="BB70" s="27">
        <f t="shared" si="297"/>
        <v>4.9096923350995638</v>
      </c>
      <c r="BC70" s="27">
        <f t="shared" si="297"/>
        <v>4.8959475452376182</v>
      </c>
      <c r="BD70" s="27">
        <f t="shared" si="297"/>
        <v>4.8822412342120032</v>
      </c>
      <c r="BF70" s="147"/>
      <c r="BG70" s="54">
        <f t="shared" ref="BG70:BG82" si="298">BG69+20</f>
        <v>100</v>
      </c>
      <c r="BH70" s="27">
        <f t="shared" ref="BH70:BW70" si="299">(BH14-BH15)/2</f>
        <v>4.9735210015123386</v>
      </c>
      <c r="BI70" s="27">
        <f t="shared" si="299"/>
        <v>4.9595975219184965</v>
      </c>
      <c r="BJ70" s="27">
        <f t="shared" si="299"/>
        <v>4.9457130214068172</v>
      </c>
      <c r="BK70" s="27">
        <f t="shared" si="299"/>
        <v>4.9318673908544639</v>
      </c>
      <c r="BL70" s="27">
        <f t="shared" si="299"/>
        <v>4.9180605214443318</v>
      </c>
      <c r="BM70" s="27">
        <f t="shared" si="299"/>
        <v>4.904292304663656</v>
      </c>
      <c r="BN70" s="27">
        <f t="shared" si="299"/>
        <v>4.890562632303542</v>
      </c>
      <c r="BO70" s="27">
        <f t="shared" si="299"/>
        <v>4.8768713964582986</v>
      </c>
      <c r="BP70" s="27">
        <f t="shared" si="299"/>
        <v>4.8632184895236321</v>
      </c>
      <c r="BQ70" s="27">
        <f t="shared" si="299"/>
        <v>4.849603804197173</v>
      </c>
      <c r="BR70" s="27">
        <f t="shared" si="299"/>
        <v>4.8360272334769121</v>
      </c>
      <c r="BS70" s="27">
        <f t="shared" si="299"/>
        <v>4.8224886706597445</v>
      </c>
      <c r="BT70" s="27">
        <f t="shared" si="299"/>
        <v>4.8089880093421371</v>
      </c>
      <c r="BU70" s="27">
        <f t="shared" si="299"/>
        <v>4.7955251434178194</v>
      </c>
      <c r="BV70" s="27">
        <f t="shared" si="299"/>
        <v>4.7820999670775706</v>
      </c>
      <c r="BW70" s="27">
        <f t="shared" si="299"/>
        <v>4.7687123748090201</v>
      </c>
      <c r="BY70" s="147"/>
      <c r="BZ70" s="54">
        <f t="shared" ref="BZ70:BZ82" si="300">BZ69+20</f>
        <v>100</v>
      </c>
      <c r="CA70" s="27">
        <f t="shared" ref="CA70:CP70" si="301">(CA14-CA15)/2</f>
        <v>4.869916611212858</v>
      </c>
      <c r="CB70" s="27">
        <f t="shared" si="301"/>
        <v>4.8562831743500539</v>
      </c>
      <c r="CC70" s="27">
        <f t="shared" si="301"/>
        <v>4.8426879045884235</v>
      </c>
      <c r="CD70" s="27">
        <f t="shared" si="301"/>
        <v>4.8291306950784616</v>
      </c>
      <c r="CE70" s="27">
        <f t="shared" si="301"/>
        <v>4.8156114392697873</v>
      </c>
      <c r="CF70" s="27">
        <f t="shared" si="301"/>
        <v>4.8021300309100852</v>
      </c>
      <c r="CG70" s="27">
        <f t="shared" si="301"/>
        <v>4.7886863640445583</v>
      </c>
      <c r="CH70" s="27">
        <f t="shared" si="301"/>
        <v>4.7752803330152958</v>
      </c>
      <c r="CI70" s="27">
        <f t="shared" si="301"/>
        <v>4.7619118324597665</v>
      </c>
      <c r="CJ70" s="27">
        <f t="shared" si="301"/>
        <v>4.7485807573105916</v>
      </c>
      <c r="CK70" s="27">
        <f t="shared" si="301"/>
        <v>4.7352870027944505</v>
      </c>
      <c r="CL70" s="27">
        <f t="shared" si="301"/>
        <v>4.7220304644315831</v>
      </c>
      <c r="CM70" s="27">
        <f t="shared" si="301"/>
        <v>4.7088110380347104</v>
      </c>
      <c r="CN70" s="27">
        <f t="shared" si="301"/>
        <v>4.6956286197077901</v>
      </c>
      <c r="CO70" s="27">
        <f t="shared" si="301"/>
        <v>4.6824831058459253</v>
      </c>
      <c r="CP70" s="27">
        <f t="shared" si="301"/>
        <v>4.6693743931345111</v>
      </c>
      <c r="CR70" s="147"/>
      <c r="CS70" s="54">
        <f t="shared" ref="CS70:CS82" si="302">CS69+20</f>
        <v>100</v>
      </c>
      <c r="CT70" s="27">
        <f t="shared" ref="CT70:DI70" si="303">(CT14-CT15)/2</f>
        <v>4.7785007830541488</v>
      </c>
      <c r="CU70" s="27">
        <f t="shared" si="303"/>
        <v>4.7651232667790353</v>
      </c>
      <c r="CV70" s="27">
        <f t="shared" si="303"/>
        <v>4.7517832011499763</v>
      </c>
      <c r="CW70" s="27">
        <f t="shared" si="303"/>
        <v>4.7384804813230588</v>
      </c>
      <c r="CX70" s="27">
        <f t="shared" si="303"/>
        <v>4.7252150027481505</v>
      </c>
      <c r="CY70" s="27">
        <f t="shared" si="303"/>
        <v>4.7119866611672379</v>
      </c>
      <c r="CZ70" s="27">
        <f t="shared" si="303"/>
        <v>4.6987953526146384</v>
      </c>
      <c r="DA70" s="27">
        <f t="shared" si="303"/>
        <v>4.6856409734156017</v>
      </c>
      <c r="DB70" s="27">
        <f t="shared" si="303"/>
        <v>4.6725234201856765</v>
      </c>
      <c r="DC70" s="27">
        <f t="shared" si="303"/>
        <v>4.6594425898296805</v>
      </c>
      <c r="DD70" s="27">
        <f t="shared" si="303"/>
        <v>4.64639837954104</v>
      </c>
      <c r="DE70" s="27">
        <f t="shared" si="303"/>
        <v>4.6333906868012491</v>
      </c>
      <c r="DF70" s="27">
        <f t="shared" si="303"/>
        <v>4.6204194093786271</v>
      </c>
      <c r="DG70" s="27">
        <f t="shared" si="303"/>
        <v>4.607484445327465</v>
      </c>
      <c r="DH70" s="27">
        <f t="shared" si="303"/>
        <v>4.5945856929879803</v>
      </c>
      <c r="DI70" s="27">
        <f t="shared" si="303"/>
        <v>4.5817230509844684</v>
      </c>
      <c r="DK70" s="147"/>
      <c r="DL70" s="54">
        <f t="shared" ref="DL70:DL82" si="304">DL69+20</f>
        <v>100</v>
      </c>
      <c r="DM70" s="27">
        <f t="shared" ref="DM70:EB70" si="305">(DM14-DM15)/2</f>
        <v>4.6245368712398474</v>
      </c>
      <c r="DN70" s="27">
        <f t="shared" si="305"/>
        <v>4.6115903802651843</v>
      </c>
      <c r="DO70" s="27">
        <f t="shared" si="305"/>
        <v>4.5986801332720191</v>
      </c>
      <c r="DP70" s="27">
        <f t="shared" si="305"/>
        <v>4.5858060287943978</v>
      </c>
      <c r="DQ70" s="27">
        <f t="shared" si="305"/>
        <v>4.5729679656508324</v>
      </c>
      <c r="DR70" s="27">
        <f t="shared" si="305"/>
        <v>4.5601658429424923</v>
      </c>
      <c r="DS70" s="27">
        <f t="shared" si="305"/>
        <v>4.5473995600538224</v>
      </c>
      <c r="DT70" s="27">
        <f t="shared" si="305"/>
        <v>4.5346690166499357</v>
      </c>
      <c r="DU70" s="27">
        <f t="shared" si="305"/>
        <v>4.5219741126775332</v>
      </c>
      <c r="DV70" s="27">
        <f t="shared" si="305"/>
        <v>4.5093147483633764</v>
      </c>
      <c r="DW70" s="27">
        <f t="shared" si="305"/>
        <v>4.4966908242134327</v>
      </c>
      <c r="DX70" s="27">
        <f t="shared" si="305"/>
        <v>4.4841022410120459</v>
      </c>
      <c r="DY70" s="27">
        <f t="shared" si="305"/>
        <v>4.4715488998217587</v>
      </c>
      <c r="DZ70" s="27">
        <f t="shared" si="305"/>
        <v>4.4590307019815043</v>
      </c>
      <c r="EA70" s="27">
        <f t="shared" si="305"/>
        <v>4.4465475491066231</v>
      </c>
      <c r="EB70" s="27">
        <f t="shared" si="305"/>
        <v>4.4340993430881586</v>
      </c>
    </row>
    <row r="71" spans="1:132">
      <c r="A71" s="147"/>
      <c r="B71" s="54">
        <f t="shared" si="292"/>
        <v>120</v>
      </c>
      <c r="C71" s="27">
        <f t="shared" ref="C71:R71" si="306">(C15-C16)/2</f>
        <v>5.3585947789423187</v>
      </c>
      <c r="D71" s="27">
        <f t="shared" si="306"/>
        <v>5.3435932769815508</v>
      </c>
      <c r="E71" s="27">
        <f t="shared" si="306"/>
        <v>5.3286337720496704</v>
      </c>
      <c r="F71" s="27">
        <f t="shared" si="306"/>
        <v>5.3137161465755582</v>
      </c>
      <c r="G71" s="27">
        <f t="shared" si="306"/>
        <v>5.2988402833164656</v>
      </c>
      <c r="H71" s="27">
        <f t="shared" si="306"/>
        <v>5.2840060653581986</v>
      </c>
      <c r="I71" s="27">
        <f t="shared" si="306"/>
        <v>5.2692133761141093</v>
      </c>
      <c r="J71" s="27">
        <f t="shared" si="306"/>
        <v>5.254462099323149</v>
      </c>
      <c r="K71" s="27">
        <f t="shared" si="306"/>
        <v>5.2397521190506211</v>
      </c>
      <c r="L71" s="27">
        <f t="shared" si="306"/>
        <v>5.225083319686135</v>
      </c>
      <c r="M71" s="27">
        <f t="shared" si="306"/>
        <v>5.2104555859424835</v>
      </c>
      <c r="N71" s="27">
        <f t="shared" si="306"/>
        <v>5.1958688028557845</v>
      </c>
      <c r="O71" s="27">
        <f t="shared" si="306"/>
        <v>5.1813228557840318</v>
      </c>
      <c r="P71" s="27">
        <f t="shared" si="306"/>
        <v>5.1668176304053333</v>
      </c>
      <c r="Q71" s="27">
        <f t="shared" si="306"/>
        <v>5.1523530127187911</v>
      </c>
      <c r="R71" s="27">
        <f t="shared" si="306"/>
        <v>5.1379288890423993</v>
      </c>
      <c r="T71" s="147"/>
      <c r="U71" s="54">
        <f t="shared" si="294"/>
        <v>120</v>
      </c>
      <c r="V71" s="27">
        <f t="shared" ref="V71:AK71" si="307">(V15-V16)/2</f>
        <v>5.2000726642281734</v>
      </c>
      <c r="W71" s="27">
        <f t="shared" si="307"/>
        <v>5.1855149483555181</v>
      </c>
      <c r="X71" s="27">
        <f t="shared" si="307"/>
        <v>5.1709979871232008</v>
      </c>
      <c r="Y71" s="27">
        <f t="shared" si="307"/>
        <v>5.1565216664375271</v>
      </c>
      <c r="Z71" s="27">
        <f t="shared" si="307"/>
        <v>5.1420858725250866</v>
      </c>
      <c r="AA71" s="27">
        <f t="shared" si="307"/>
        <v>5.1276904919294708</v>
      </c>
      <c r="AB71" s="27">
        <f t="shared" si="307"/>
        <v>5.1133354115133756</v>
      </c>
      <c r="AC71" s="27">
        <f t="shared" si="307"/>
        <v>5.0990205184551769</v>
      </c>
      <c r="AD71" s="27">
        <f t="shared" si="307"/>
        <v>5.0847457002496554</v>
      </c>
      <c r="AE71" s="27">
        <f t="shared" si="307"/>
        <v>5.070510844706476</v>
      </c>
      <c r="AF71" s="27">
        <f t="shared" si="307"/>
        <v>5.0563158399491357</v>
      </c>
      <c r="AG71" s="27">
        <f t="shared" si="307"/>
        <v>5.0421605744145239</v>
      </c>
      <c r="AH71" s="27">
        <f t="shared" si="307"/>
        <v>5.0280449368520976</v>
      </c>
      <c r="AI71" s="27">
        <f t="shared" si="307"/>
        <v>5.0139688163221621</v>
      </c>
      <c r="AJ71" s="27">
        <f t="shared" si="307"/>
        <v>4.9999321021959275</v>
      </c>
      <c r="AK71" s="27">
        <f t="shared" si="307"/>
        <v>4.9859346841545573</v>
      </c>
      <c r="AM71" s="147"/>
      <c r="AN71" s="54">
        <f t="shared" si="296"/>
        <v>120</v>
      </c>
      <c r="AO71" s="27">
        <f t="shared" ref="AO71:BD71" si="308">(AO15-AO16)/2</f>
        <v>5.0558906592060566</v>
      </c>
      <c r="AP71" s="27">
        <f t="shared" si="308"/>
        <v>5.0417365839742416</v>
      </c>
      <c r="AQ71" s="27">
        <f t="shared" si="308"/>
        <v>5.0276221333821525</v>
      </c>
      <c r="AR71" s="27">
        <f t="shared" si="308"/>
        <v>5.0135471964995162</v>
      </c>
      <c r="AS71" s="27">
        <f t="shared" si="308"/>
        <v>4.9995116627071212</v>
      </c>
      <c r="AT71" s="27">
        <f t="shared" si="308"/>
        <v>4.9855154216951831</v>
      </c>
      <c r="AU71" s="27">
        <f t="shared" si="308"/>
        <v>4.9715583634625062</v>
      </c>
      <c r="AV71" s="27">
        <f t="shared" si="308"/>
        <v>4.9576403783162988</v>
      </c>
      <c r="AW71" s="27">
        <f t="shared" si="308"/>
        <v>4.9437613568704819</v>
      </c>
      <c r="AX71" s="27">
        <f t="shared" si="308"/>
        <v>4.9299211900453059</v>
      </c>
      <c r="AY71" s="27">
        <f t="shared" si="308"/>
        <v>4.9161197690663272</v>
      </c>
      <c r="AZ71" s="27">
        <f t="shared" si="308"/>
        <v>4.9023569854639959</v>
      </c>
      <c r="BA71" s="27">
        <f t="shared" si="308"/>
        <v>4.8886327310719793</v>
      </c>
      <c r="BB71" s="27">
        <f t="shared" si="308"/>
        <v>4.8749468980267636</v>
      </c>
      <c r="BC71" s="27">
        <f t="shared" si="308"/>
        <v>4.8612993787670575</v>
      </c>
      <c r="BD71" s="27">
        <f t="shared" si="308"/>
        <v>4.8476900660328823</v>
      </c>
      <c r="BF71" s="147"/>
      <c r="BG71" s="54">
        <f t="shared" si="298"/>
        <v>120</v>
      </c>
      <c r="BH71" s="27">
        <f t="shared" ref="BH71:BW71" si="309">(BH15-BH16)/2</f>
        <v>4.9383238548901005</v>
      </c>
      <c r="BI71" s="27">
        <f t="shared" si="309"/>
        <v>4.9244989104692962</v>
      </c>
      <c r="BJ71" s="27">
        <f t="shared" si="309"/>
        <v>4.9107126692792065</v>
      </c>
      <c r="BK71" s="27">
        <f t="shared" si="309"/>
        <v>4.8969650229696384</v>
      </c>
      <c r="BL71" s="27">
        <f t="shared" si="309"/>
        <v>4.8832558634931047</v>
      </c>
      <c r="BM71" s="27">
        <f t="shared" si="309"/>
        <v>4.8695850831050365</v>
      </c>
      <c r="BN71" s="27">
        <f t="shared" si="309"/>
        <v>4.8559525743623055</v>
      </c>
      <c r="BO71" s="27">
        <f t="shared" si="309"/>
        <v>4.8423582301225494</v>
      </c>
      <c r="BP71" s="27">
        <f t="shared" si="309"/>
        <v>4.8288019435436311</v>
      </c>
      <c r="BQ71" s="27">
        <f t="shared" si="309"/>
        <v>4.8152836080818702</v>
      </c>
      <c r="BR71" s="27">
        <f t="shared" si="309"/>
        <v>4.801803117492554</v>
      </c>
      <c r="BS71" s="27">
        <f t="shared" si="309"/>
        <v>4.7883603658285168</v>
      </c>
      <c r="BT71" s="27">
        <f t="shared" si="309"/>
        <v>4.7749552474381218</v>
      </c>
      <c r="BU71" s="27">
        <f t="shared" si="309"/>
        <v>4.761587656966519</v>
      </c>
      <c r="BV71" s="27">
        <f t="shared" si="309"/>
        <v>4.7482574893536622</v>
      </c>
      <c r="BW71" s="27">
        <f t="shared" si="309"/>
        <v>4.7349646398333149</v>
      </c>
      <c r="BY71" s="147"/>
      <c r="BZ71" s="54">
        <f t="shared" si="300"/>
        <v>120</v>
      </c>
      <c r="CA71" s="27">
        <f t="shared" ref="CA71:CP71" si="310">(CA15-CA16)/2</f>
        <v>4.8354526632469259</v>
      </c>
      <c r="CB71" s="27">
        <f t="shared" si="310"/>
        <v>4.82191570895165</v>
      </c>
      <c r="CC71" s="27">
        <f t="shared" si="310"/>
        <v>4.8084166516527134</v>
      </c>
      <c r="CD71" s="27">
        <f t="shared" si="310"/>
        <v>4.794955385256543</v>
      </c>
      <c r="CE71" s="27">
        <f t="shared" si="310"/>
        <v>4.7815318039667147</v>
      </c>
      <c r="CF71" s="27">
        <f t="shared" si="310"/>
        <v>4.7681458022831222</v>
      </c>
      <c r="CG71" s="27">
        <f t="shared" si="310"/>
        <v>4.7547972750005485</v>
      </c>
      <c r="CH71" s="27">
        <f t="shared" si="310"/>
        <v>4.741486117208801</v>
      </c>
      <c r="CI71" s="27">
        <f t="shared" si="310"/>
        <v>4.7282122242910845</v>
      </c>
      <c r="CJ71" s="27">
        <f t="shared" si="310"/>
        <v>4.7149754919237239</v>
      </c>
      <c r="CK71" s="27">
        <f t="shared" si="310"/>
        <v>4.7017758160747789</v>
      </c>
      <c r="CL71" s="27">
        <f t="shared" si="310"/>
        <v>4.6886130930040082</v>
      </c>
      <c r="CM71" s="27">
        <f t="shared" si="310"/>
        <v>4.6754872192609085</v>
      </c>
      <c r="CN71" s="27">
        <f t="shared" si="310"/>
        <v>4.6623980916852332</v>
      </c>
      <c r="CO71" s="27">
        <f t="shared" si="310"/>
        <v>4.649345607405337</v>
      </c>
      <c r="CP71" s="27">
        <f t="shared" si="310"/>
        <v>4.636329663837337</v>
      </c>
      <c r="CR71" s="147"/>
      <c r="CS71" s="54">
        <f t="shared" si="302"/>
        <v>120</v>
      </c>
      <c r="CT71" s="27">
        <f t="shared" ref="CT71:DI71" si="311">(CT15-CT16)/2</f>
        <v>4.744683776421553</v>
      </c>
      <c r="CU71" s="27">
        <f t="shared" si="311"/>
        <v>4.7314009315876859</v>
      </c>
      <c r="CV71" s="27">
        <f t="shared" si="311"/>
        <v>4.7181552723653226</v>
      </c>
      <c r="CW71" s="27">
        <f t="shared" si="311"/>
        <v>4.7049466946523566</v>
      </c>
      <c r="CX71" s="27">
        <f t="shared" si="311"/>
        <v>4.69177509463821</v>
      </c>
      <c r="CY71" s="27">
        <f t="shared" si="311"/>
        <v>4.6786403688033431</v>
      </c>
      <c r="CZ71" s="27">
        <f t="shared" si="311"/>
        <v>4.6655424139172439</v>
      </c>
      <c r="DA71" s="27">
        <f t="shared" si="311"/>
        <v>4.6524811270392235</v>
      </c>
      <c r="DB71" s="27">
        <f t="shared" si="311"/>
        <v>4.6394564055162562</v>
      </c>
      <c r="DC71" s="27">
        <f t="shared" si="311"/>
        <v>4.6264681469828446</v>
      </c>
      <c r="DD71" s="27">
        <f t="shared" si="311"/>
        <v>4.6135162493599395</v>
      </c>
      <c r="DE71" s="27">
        <f t="shared" si="311"/>
        <v>4.6006006108546487</v>
      </c>
      <c r="DF71" s="27">
        <f t="shared" si="311"/>
        <v>4.5877211299586342</v>
      </c>
      <c r="DG71" s="27">
        <f t="shared" si="311"/>
        <v>4.5748777054479213</v>
      </c>
      <c r="DH71" s="27">
        <f t="shared" si="311"/>
        <v>4.5620702363817927</v>
      </c>
      <c r="DI71" s="27">
        <f t="shared" si="311"/>
        <v>4.5492986221023095</v>
      </c>
      <c r="DK71" s="147"/>
      <c r="DL71" s="54">
        <f t="shared" si="304"/>
        <v>120</v>
      </c>
      <c r="DM71" s="27">
        <f t="shared" ref="DM71:EB71" si="312">(DM15-DM16)/2</f>
        <v>4.5918094529242452</v>
      </c>
      <c r="DN71" s="27">
        <f t="shared" si="312"/>
        <v>4.5789545830650589</v>
      </c>
      <c r="DO71" s="27">
        <f t="shared" si="312"/>
        <v>4.5661357006919303</v>
      </c>
      <c r="DP71" s="27">
        <f t="shared" si="312"/>
        <v>4.553352705057172</v>
      </c>
      <c r="DQ71" s="27">
        <f t="shared" si="312"/>
        <v>4.5406054956950577</v>
      </c>
      <c r="DR71" s="27">
        <f t="shared" si="312"/>
        <v>4.5278939724214524</v>
      </c>
      <c r="DS71" s="27">
        <f t="shared" si="312"/>
        <v>4.5152180353317917</v>
      </c>
      <c r="DT71" s="27">
        <f t="shared" si="312"/>
        <v>4.502577584802383</v>
      </c>
      <c r="DU71" s="27">
        <f t="shared" si="312"/>
        <v>4.4899725214874415</v>
      </c>
      <c r="DV71" s="27">
        <f t="shared" si="312"/>
        <v>4.4774027463198607</v>
      </c>
      <c r="DW71" s="27">
        <f t="shared" si="312"/>
        <v>4.4648681605097309</v>
      </c>
      <c r="DX71" s="27">
        <f t="shared" si="312"/>
        <v>4.4523686655435437</v>
      </c>
      <c r="DY71" s="27">
        <f t="shared" si="312"/>
        <v>4.4399041631838916</v>
      </c>
      <c r="DZ71" s="27">
        <f t="shared" si="312"/>
        <v>4.4274745554680743</v>
      </c>
      <c r="EA71" s="27">
        <f t="shared" si="312"/>
        <v>4.4150797447079011</v>
      </c>
      <c r="EB71" s="27">
        <f t="shared" si="312"/>
        <v>4.4027196334884984</v>
      </c>
    </row>
    <row r="72" spans="1:132">
      <c r="A72" s="147"/>
      <c r="B72" s="54">
        <f t="shared" si="292"/>
        <v>140</v>
      </c>
      <c r="C72" s="27">
        <f t="shared" ref="C72:R72" si="313">(C16-C17)/2</f>
        <v>5.3206725009291347</v>
      </c>
      <c r="D72" s="27">
        <f t="shared" si="313"/>
        <v>5.3057771632055335</v>
      </c>
      <c r="E72" s="27">
        <f t="shared" si="313"/>
        <v>5.2909235253021478</v>
      </c>
      <c r="F72" s="27">
        <f t="shared" si="313"/>
        <v>5.2761114704791083</v>
      </c>
      <c r="G72" s="27">
        <f t="shared" si="313"/>
        <v>5.2613408823241201</v>
      </c>
      <c r="H72" s="27">
        <f t="shared" si="313"/>
        <v>5.2466116447497768</v>
      </c>
      <c r="I72" s="27">
        <f t="shared" si="313"/>
        <v>5.2319236419946691</v>
      </c>
      <c r="J72" s="27">
        <f t="shared" si="313"/>
        <v>5.2172767586209972</v>
      </c>
      <c r="K72" s="27">
        <f t="shared" si="313"/>
        <v>5.2026708795138887</v>
      </c>
      <c r="L72" s="27">
        <f t="shared" si="313"/>
        <v>5.1881058898812142</v>
      </c>
      <c r="M72" s="27">
        <f t="shared" si="313"/>
        <v>5.1735816752519668</v>
      </c>
      <c r="N72" s="27">
        <f t="shared" si="313"/>
        <v>5.1590981214758926</v>
      </c>
      <c r="O72" s="27">
        <f t="shared" si="313"/>
        <v>5.1446551147212887</v>
      </c>
      <c r="P72" s="27">
        <f t="shared" si="313"/>
        <v>5.1302525414769065</v>
      </c>
      <c r="Q72" s="27">
        <f t="shared" si="313"/>
        <v>5.1158902885476323</v>
      </c>
      <c r="R72" s="27">
        <f t="shared" si="313"/>
        <v>5.1015682430560219</v>
      </c>
      <c r="T72" s="147"/>
      <c r="U72" s="54">
        <f t="shared" si="294"/>
        <v>140</v>
      </c>
      <c r="V72" s="27">
        <f t="shared" ref="V72:AK72" si="314">(V16-V17)/2</f>
        <v>5.163272232511261</v>
      </c>
      <c r="W72" s="27">
        <f t="shared" si="314"/>
        <v>5.1488175402428169</v>
      </c>
      <c r="X72" s="27">
        <f t="shared" si="314"/>
        <v>5.1344033141979537</v>
      </c>
      <c r="Y72" s="27">
        <f t="shared" si="314"/>
        <v>5.1200294410909208</v>
      </c>
      <c r="Z72" s="27">
        <f t="shared" si="314"/>
        <v>5.1056958079519461</v>
      </c>
      <c r="AA72" s="27">
        <f t="shared" si="314"/>
        <v>5.0914023021293673</v>
      </c>
      <c r="AB72" s="27">
        <f t="shared" si="314"/>
        <v>5.0771488112851841</v>
      </c>
      <c r="AC72" s="27">
        <f t="shared" si="314"/>
        <v>5.0629352233969342</v>
      </c>
      <c r="AD72" s="27">
        <f t="shared" si="314"/>
        <v>5.0487614267553482</v>
      </c>
      <c r="AE72" s="27">
        <f t="shared" si="314"/>
        <v>5.0346273099638239</v>
      </c>
      <c r="AF72" s="27">
        <f t="shared" si="314"/>
        <v>5.0205327619380995</v>
      </c>
      <c r="AG72" s="27">
        <f t="shared" si="314"/>
        <v>5.0064776719043067</v>
      </c>
      <c r="AH72" s="27">
        <f t="shared" si="314"/>
        <v>4.9924619293988428</v>
      </c>
      <c r="AI72" s="27">
        <f t="shared" si="314"/>
        <v>4.978485424267717</v>
      </c>
      <c r="AJ72" s="27">
        <f t="shared" si="314"/>
        <v>4.9645480466649019</v>
      </c>
      <c r="AK72" s="27">
        <f t="shared" si="314"/>
        <v>4.9506496870520635</v>
      </c>
      <c r="AM72" s="147"/>
      <c r="AN72" s="54">
        <f t="shared" si="296"/>
        <v>140</v>
      </c>
      <c r="AO72" s="27">
        <f t="shared" ref="AO72:BD72" si="315">(AO16-AO17)/2</f>
        <v>5.0201105901595753</v>
      </c>
      <c r="AP72" s="27">
        <f t="shared" si="315"/>
        <v>5.0060566820047114</v>
      </c>
      <c r="AQ72" s="27">
        <f t="shared" si="315"/>
        <v>4.9920421180695769</v>
      </c>
      <c r="AR72" s="27">
        <f t="shared" si="315"/>
        <v>4.9780667882095599</v>
      </c>
      <c r="AS72" s="27">
        <f t="shared" si="315"/>
        <v>4.9641305825873445</v>
      </c>
      <c r="AT72" s="27">
        <f t="shared" si="315"/>
        <v>4.9502333916744021</v>
      </c>
      <c r="AU72" s="27">
        <f t="shared" si="315"/>
        <v>4.9363751062478087</v>
      </c>
      <c r="AV72" s="27">
        <f t="shared" si="315"/>
        <v>4.9225556173908274</v>
      </c>
      <c r="AW72" s="27">
        <f t="shared" si="315"/>
        <v>4.9087748164919418</v>
      </c>
      <c r="AX72" s="27">
        <f t="shared" si="315"/>
        <v>4.8950325952430376</v>
      </c>
      <c r="AY72" s="27">
        <f t="shared" si="315"/>
        <v>4.8813288456398141</v>
      </c>
      <c r="AZ72" s="27">
        <f t="shared" si="315"/>
        <v>4.8676634599797808</v>
      </c>
      <c r="BA72" s="27">
        <f t="shared" si="315"/>
        <v>4.8540363308624848</v>
      </c>
      <c r="BB72" s="27">
        <f t="shared" si="315"/>
        <v>4.8404473511878905</v>
      </c>
      <c r="BC72" s="27">
        <f t="shared" si="315"/>
        <v>4.8268964141557902</v>
      </c>
      <c r="BD72" s="27">
        <f t="shared" si="315"/>
        <v>4.8133834132648303</v>
      </c>
      <c r="BF72" s="147"/>
      <c r="BG72" s="54">
        <f t="shared" si="298"/>
        <v>140</v>
      </c>
      <c r="BH72" s="27">
        <f t="shared" ref="BH72:BW72" si="316">(BH16-BH17)/2</f>
        <v>4.9033757952084471</v>
      </c>
      <c r="BI72" s="27">
        <f t="shared" si="316"/>
        <v>4.8896486886363988</v>
      </c>
      <c r="BJ72" s="27">
        <f t="shared" si="316"/>
        <v>4.8759600113961028</v>
      </c>
      <c r="BK72" s="27">
        <f t="shared" si="316"/>
        <v>4.8623096559038714</v>
      </c>
      <c r="BL72" s="27">
        <f t="shared" si="316"/>
        <v>4.8486975148768323</v>
      </c>
      <c r="BM72" s="27">
        <f t="shared" si="316"/>
        <v>4.8351234813329995</v>
      </c>
      <c r="BN72" s="27">
        <f t="shared" si="316"/>
        <v>4.821587448589618</v>
      </c>
      <c r="BO72" s="27">
        <f t="shared" si="316"/>
        <v>4.8080893102625879</v>
      </c>
      <c r="BP72" s="27">
        <f t="shared" si="316"/>
        <v>4.7946289602656336</v>
      </c>
      <c r="BQ72" s="27">
        <f t="shared" si="316"/>
        <v>4.7812062928096282</v>
      </c>
      <c r="BR72" s="27">
        <f t="shared" si="316"/>
        <v>4.7678212024015139</v>
      </c>
      <c r="BS72" s="27">
        <f t="shared" si="316"/>
        <v>4.7544735838432501</v>
      </c>
      <c r="BT72" s="27">
        <f t="shared" si="316"/>
        <v>4.7411633322319844</v>
      </c>
      <c r="BU72" s="27">
        <f t="shared" si="316"/>
        <v>4.7278903429578136</v>
      </c>
      <c r="BV72" s="27">
        <f t="shared" si="316"/>
        <v>4.714654511704218</v>
      </c>
      <c r="BW72" s="27">
        <f t="shared" si="316"/>
        <v>4.7014557344463128</v>
      </c>
      <c r="BY72" s="147"/>
      <c r="BZ72" s="54">
        <f t="shared" si="300"/>
        <v>140</v>
      </c>
      <c r="CA72" s="27">
        <f t="shared" ref="CA72:CP72" si="317">(CA16-CA17)/2</f>
        <v>4.8012326134430126</v>
      </c>
      <c r="CB72" s="27">
        <f t="shared" si="317"/>
        <v>4.7877914589172192</v>
      </c>
      <c r="CC72" s="27">
        <f t="shared" si="317"/>
        <v>4.7743879331940349</v>
      </c>
      <c r="CD72" s="27">
        <f t="shared" si="317"/>
        <v>4.7610219309311148</v>
      </c>
      <c r="CE72" s="27">
        <f t="shared" si="317"/>
        <v>4.7476933470804781</v>
      </c>
      <c r="CF72" s="27">
        <f t="shared" si="317"/>
        <v>4.7344020768885144</v>
      </c>
      <c r="CG72" s="27">
        <f t="shared" si="317"/>
        <v>4.7211480158949541</v>
      </c>
      <c r="CH72" s="27">
        <f t="shared" si="317"/>
        <v>4.7079310599317168</v>
      </c>
      <c r="CI72" s="27">
        <f t="shared" si="317"/>
        <v>4.6947511051224922</v>
      </c>
      <c r="CJ72" s="27">
        <f t="shared" si="317"/>
        <v>4.6816080478816389</v>
      </c>
      <c r="CK72" s="27">
        <f t="shared" si="317"/>
        <v>4.6685017849139854</v>
      </c>
      <c r="CL72" s="27">
        <f t="shared" si="317"/>
        <v>4.6554322132128831</v>
      </c>
      <c r="CM72" s="27">
        <f t="shared" si="317"/>
        <v>4.6423992300602421</v>
      </c>
      <c r="CN72" s="27">
        <f t="shared" si="317"/>
        <v>4.6294027330259624</v>
      </c>
      <c r="CO72" s="27">
        <f t="shared" si="317"/>
        <v>4.6164426199660475</v>
      </c>
      <c r="CP72" s="27">
        <f t="shared" si="317"/>
        <v>4.6035187890230311</v>
      </c>
      <c r="CR72" s="147"/>
      <c r="CS72" s="54">
        <f t="shared" si="302"/>
        <v>140</v>
      </c>
      <c r="CT72" s="27">
        <f t="shared" ref="CT72:DI72" si="318">(CT16-CT17)/2</f>
        <v>4.7111060896068295</v>
      </c>
      <c r="CU72" s="27">
        <f t="shared" si="318"/>
        <v>4.697917246233402</v>
      </c>
      <c r="CV72" s="27">
        <f t="shared" si="318"/>
        <v>4.6847653253121848</v>
      </c>
      <c r="CW72" s="27">
        <f t="shared" si="318"/>
        <v>4.6716502234780606</v>
      </c>
      <c r="CX72" s="27">
        <f t="shared" si="318"/>
        <v>4.6585718376550247</v>
      </c>
      <c r="CY72" s="27">
        <f t="shared" si="318"/>
        <v>4.6455300650559224</v>
      </c>
      <c r="CZ72" s="27">
        <f t="shared" si="318"/>
        <v>4.6325248031814326</v>
      </c>
      <c r="DA72" s="27">
        <f t="shared" si="318"/>
        <v>4.6195559498185048</v>
      </c>
      <c r="DB72" s="27">
        <f t="shared" si="318"/>
        <v>4.6066234030411017</v>
      </c>
      <c r="DC72" s="27">
        <f t="shared" si="318"/>
        <v>4.5937270612080638</v>
      </c>
      <c r="DD72" s="27">
        <f t="shared" si="318"/>
        <v>4.5808668229629923</v>
      </c>
      <c r="DE72" s="27">
        <f t="shared" si="318"/>
        <v>4.568042587232835</v>
      </c>
      <c r="DF72" s="27">
        <f t="shared" si="318"/>
        <v>4.5552542532280249</v>
      </c>
      <c r="DG72" s="27">
        <f t="shared" si="318"/>
        <v>4.5425017204407432</v>
      </c>
      <c r="DH72" s="27">
        <f t="shared" si="318"/>
        <v>4.5297848886448691</v>
      </c>
      <c r="DI72" s="27">
        <f t="shared" si="318"/>
        <v>4.5171036578945376</v>
      </c>
      <c r="DK72" s="147"/>
      <c r="DL72" s="54">
        <f t="shared" si="304"/>
        <v>140</v>
      </c>
      <c r="DM72" s="27">
        <f t="shared" ref="DM72:EB72" si="319">(DM16-DM17)/2</f>
        <v>4.5593136435115014</v>
      </c>
      <c r="DN72" s="27">
        <f t="shared" si="319"/>
        <v>4.5465497463731985</v>
      </c>
      <c r="DO72" s="27">
        <f t="shared" si="319"/>
        <v>4.5338215820412167</v>
      </c>
      <c r="DP72" s="27">
        <f t="shared" si="319"/>
        <v>4.5211290504803578</v>
      </c>
      <c r="DQ72" s="27">
        <f t="shared" si="319"/>
        <v>4.5084720519362982</v>
      </c>
      <c r="DR72" s="27">
        <f t="shared" si="319"/>
        <v>4.4958504869330032</v>
      </c>
      <c r="DS72" s="27">
        <f t="shared" si="319"/>
        <v>4.4832642562741221</v>
      </c>
      <c r="DT72" s="27">
        <f t="shared" si="319"/>
        <v>4.4707132610400091</v>
      </c>
      <c r="DU72" s="27">
        <f t="shared" si="319"/>
        <v>4.4581974025886026</v>
      </c>
      <c r="DV72" s="27">
        <f t="shared" si="319"/>
        <v>4.4457165825535485</v>
      </c>
      <c r="DW72" s="27">
        <f t="shared" si="319"/>
        <v>4.4332707028439939</v>
      </c>
      <c r="DX72" s="27">
        <f t="shared" si="319"/>
        <v>4.420859665643901</v>
      </c>
      <c r="DY72" s="27">
        <f t="shared" si="319"/>
        <v>4.4084833734107374</v>
      </c>
      <c r="DZ72" s="27">
        <f t="shared" si="319"/>
        <v>4.3961417288753912</v>
      </c>
      <c r="EA72" s="27">
        <f t="shared" si="319"/>
        <v>4.3838346350408708</v>
      </c>
      <c r="EB72" s="27">
        <f t="shared" si="319"/>
        <v>4.3715619951815086</v>
      </c>
    </row>
    <row r="73" spans="1:132">
      <c r="A73" s="147"/>
      <c r="B73" s="54">
        <f t="shared" si="292"/>
        <v>160</v>
      </c>
      <c r="C73" s="27">
        <f t="shared" ref="C73:R73" si="320">(C17-C18)/2</f>
        <v>5.2830185953587687</v>
      </c>
      <c r="D73" s="27">
        <f t="shared" si="320"/>
        <v>5.2682286705580168</v>
      </c>
      <c r="E73" s="27">
        <f t="shared" si="320"/>
        <v>5.2534801504716881</v>
      </c>
      <c r="F73" s="27">
        <f t="shared" si="320"/>
        <v>5.2387729191862888</v>
      </c>
      <c r="G73" s="27">
        <f t="shared" si="320"/>
        <v>5.2241068611127304</v>
      </c>
      <c r="H73" s="27">
        <f t="shared" si="320"/>
        <v>5.2094818609861733</v>
      </c>
      <c r="I73" s="27">
        <f t="shared" si="320"/>
        <v>5.1948978038635403</v>
      </c>
      <c r="J73" s="27">
        <f t="shared" si="320"/>
        <v>5.180354575124241</v>
      </c>
      <c r="K73" s="27">
        <f t="shared" si="320"/>
        <v>5.1658520604685094</v>
      </c>
      <c r="L73" s="27">
        <f t="shared" si="320"/>
        <v>5.151390145915812</v>
      </c>
      <c r="M73" s="27">
        <f t="shared" si="320"/>
        <v>5.1369687178058001</v>
      </c>
      <c r="N73" s="27">
        <f t="shared" si="320"/>
        <v>5.1225876627955529</v>
      </c>
      <c r="O73" s="27">
        <f t="shared" si="320"/>
        <v>5.108246867860089</v>
      </c>
      <c r="P73" s="27">
        <f t="shared" si="320"/>
        <v>5.0939462202898511</v>
      </c>
      <c r="Q73" s="27">
        <f t="shared" si="320"/>
        <v>5.0796856076918289</v>
      </c>
      <c r="R73" s="27">
        <f t="shared" si="320"/>
        <v>5.0654649179871143</v>
      </c>
      <c r="T73" s="147"/>
      <c r="U73" s="54">
        <f t="shared" si="294"/>
        <v>160</v>
      </c>
      <c r="V73" s="27">
        <f t="shared" ref="V73:AK73" si="321">(V17-V18)/2</f>
        <v>5.1267322340347476</v>
      </c>
      <c r="W73" s="27">
        <f t="shared" si="321"/>
        <v>5.1123798362822015</v>
      </c>
      <c r="X73" s="27">
        <f t="shared" si="321"/>
        <v>5.0980676183776978</v>
      </c>
      <c r="Y73" s="27">
        <f t="shared" si="321"/>
        <v>5.0837954678364952</v>
      </c>
      <c r="Z73" s="27">
        <f t="shared" si="321"/>
        <v>5.0695632724895887</v>
      </c>
      <c r="AA73" s="27">
        <f t="shared" si="321"/>
        <v>5.0553709204810389</v>
      </c>
      <c r="AB73" s="27">
        <f t="shared" si="321"/>
        <v>5.0412183002690512</v>
      </c>
      <c r="AC73" s="27">
        <f t="shared" si="321"/>
        <v>5.0271053006233615</v>
      </c>
      <c r="AD73" s="27">
        <f t="shared" si="321"/>
        <v>5.0130318106252929</v>
      </c>
      <c r="AE73" s="27">
        <f t="shared" si="321"/>
        <v>4.9989977196668889</v>
      </c>
      <c r="AF73" s="27">
        <f t="shared" si="321"/>
        <v>4.9850029174495916</v>
      </c>
      <c r="AG73" s="27">
        <f t="shared" si="321"/>
        <v>4.9710472939835881</v>
      </c>
      <c r="AH73" s="27">
        <f t="shared" si="321"/>
        <v>4.9571307395873987</v>
      </c>
      <c r="AI73" s="27">
        <f t="shared" si="321"/>
        <v>4.9432531448862846</v>
      </c>
      <c r="AJ73" s="27">
        <f t="shared" si="321"/>
        <v>4.9294144008115381</v>
      </c>
      <c r="AK73" s="27">
        <f t="shared" si="321"/>
        <v>4.91561439860007</v>
      </c>
      <c r="AM73" s="147"/>
      <c r="AN73" s="54">
        <f t="shared" si="296"/>
        <v>160</v>
      </c>
      <c r="AO73" s="27">
        <f t="shared" ref="AO73:BD73" si="322">(AO17-AO18)/2</f>
        <v>4.9845837333415659</v>
      </c>
      <c r="AP73" s="27">
        <f t="shared" si="322"/>
        <v>4.9706292833906929</v>
      </c>
      <c r="AQ73" s="27">
        <f t="shared" si="322"/>
        <v>4.95671389922434</v>
      </c>
      <c r="AR73" s="27">
        <f t="shared" si="322"/>
        <v>4.9428374714765937</v>
      </c>
      <c r="AS73" s="27">
        <f t="shared" si="322"/>
        <v>4.9289998910885657</v>
      </c>
      <c r="AT73" s="27">
        <f t="shared" si="322"/>
        <v>4.9152010493060203</v>
      </c>
      <c r="AU73" s="27">
        <f t="shared" si="322"/>
        <v>4.9014408376794876</v>
      </c>
      <c r="AV73" s="27">
        <f t="shared" si="322"/>
        <v>4.887719148062871</v>
      </c>
      <c r="AW73" s="27">
        <f t="shared" si="322"/>
        <v>4.8740358726131205</v>
      </c>
      <c r="AX73" s="27">
        <f t="shared" si="322"/>
        <v>4.8603909037889537</v>
      </c>
      <c r="AY73" s="27">
        <f t="shared" si="322"/>
        <v>4.8467841343498748</v>
      </c>
      <c r="AZ73" s="27">
        <f t="shared" si="322"/>
        <v>4.8332154573562818</v>
      </c>
      <c r="BA73" s="27">
        <f t="shared" si="322"/>
        <v>4.8196847661672351</v>
      </c>
      <c r="BB73" s="27">
        <f t="shared" si="322"/>
        <v>4.8061919544408767</v>
      </c>
      <c r="BC73" s="27">
        <f t="shared" si="322"/>
        <v>4.7927369161325615</v>
      </c>
      <c r="BD73" s="27">
        <f t="shared" si="322"/>
        <v>4.7793195454950208</v>
      </c>
      <c r="BF73" s="147"/>
      <c r="BG73" s="54">
        <f t="shared" si="298"/>
        <v>160</v>
      </c>
      <c r="BH73" s="27">
        <f t="shared" ref="BH73:BW73" si="323">(BH17-BH18)/2</f>
        <v>4.8686750597022836</v>
      </c>
      <c r="BI73" s="27">
        <f t="shared" si="323"/>
        <v>4.8550450985896845</v>
      </c>
      <c r="BJ73" s="27">
        <f t="shared" si="323"/>
        <v>4.8414532948480371</v>
      </c>
      <c r="BK73" s="27">
        <f t="shared" si="323"/>
        <v>4.8278995416547232</v>
      </c>
      <c r="BL73" s="27">
        <f t="shared" si="323"/>
        <v>4.8143837324867178</v>
      </c>
      <c r="BM73" s="27">
        <f t="shared" si="323"/>
        <v>4.8009057611187629</v>
      </c>
      <c r="BN73" s="27">
        <f t="shared" si="323"/>
        <v>4.7874655216230408</v>
      </c>
      <c r="BO73" s="27">
        <f t="shared" si="323"/>
        <v>4.7740629083683785</v>
      </c>
      <c r="BP73" s="27">
        <f t="shared" si="323"/>
        <v>4.7606978160193449</v>
      </c>
      <c r="BQ73" s="27">
        <f t="shared" si="323"/>
        <v>4.7473701395355832</v>
      </c>
      <c r="BR73" s="27">
        <f t="shared" si="323"/>
        <v>4.7340797741701692</v>
      </c>
      <c r="BS73" s="27">
        <f t="shared" si="323"/>
        <v>4.7208266154698961</v>
      </c>
      <c r="BT73" s="27">
        <f t="shared" si="323"/>
        <v>4.7076105592740518</v>
      </c>
      <c r="BU73" s="27">
        <f t="shared" si="323"/>
        <v>4.6944315017135594</v>
      </c>
      <c r="BV73" s="27">
        <f t="shared" si="323"/>
        <v>4.6812893392094779</v>
      </c>
      <c r="BW73" s="27">
        <f t="shared" si="323"/>
        <v>4.6681839684734854</v>
      </c>
      <c r="BY73" s="147"/>
      <c r="BZ73" s="54">
        <f t="shared" si="300"/>
        <v>160</v>
      </c>
      <c r="CA73" s="27">
        <f t="shared" ref="CA73:CP73" si="324">(CA17-CA18)/2</f>
        <v>4.7672547357561044</v>
      </c>
      <c r="CB73" s="27">
        <f t="shared" si="324"/>
        <v>4.7539087030335523</v>
      </c>
      <c r="CC73" s="27">
        <f t="shared" si="324"/>
        <v>4.7406000328180937</v>
      </c>
      <c r="CD73" s="27">
        <f t="shared" si="324"/>
        <v>4.7273286205129565</v>
      </c>
      <c r="CE73" s="27">
        <f t="shared" si="324"/>
        <v>4.7140943618134514</v>
      </c>
      <c r="CF73" s="27">
        <f t="shared" si="324"/>
        <v>4.7008971527072489</v>
      </c>
      <c r="CG73" s="27">
        <f t="shared" si="324"/>
        <v>4.6877368894735056</v>
      </c>
      <c r="CH73" s="27">
        <f t="shared" si="324"/>
        <v>4.6746134686811374</v>
      </c>
      <c r="CI73" s="27">
        <f t="shared" si="324"/>
        <v>4.6615267871891604</v>
      </c>
      <c r="CJ73" s="27">
        <f t="shared" si="324"/>
        <v>4.6484767421450641</v>
      </c>
      <c r="CK73" s="27">
        <f t="shared" si="324"/>
        <v>4.6354632309841577</v>
      </c>
      <c r="CL73" s="27">
        <f t="shared" si="324"/>
        <v>4.6224861514291149</v>
      </c>
      <c r="CM73" s="27">
        <f t="shared" si="324"/>
        <v>4.6095454014891146</v>
      </c>
      <c r="CN73" s="27">
        <f t="shared" si="324"/>
        <v>4.5966408794580467</v>
      </c>
      <c r="CO73" s="27">
        <f t="shared" si="324"/>
        <v>4.5837724839158156</v>
      </c>
      <c r="CP73" s="27">
        <f t="shared" si="324"/>
        <v>4.5709401137250119</v>
      </c>
      <c r="CR73" s="147"/>
      <c r="CS73" s="54">
        <f t="shared" si="302"/>
        <v>160</v>
      </c>
      <c r="CT73" s="27">
        <f t="shared" ref="CT73:DI73" si="325">(CT17-CT18)/2</f>
        <v>4.6777660289659764</v>
      </c>
      <c r="CU73" s="27">
        <f t="shared" si="325"/>
        <v>4.6646705218132212</v>
      </c>
      <c r="CV73" s="27">
        <f t="shared" si="325"/>
        <v>4.6516116758159711</v>
      </c>
      <c r="CW73" s="27">
        <f t="shared" si="325"/>
        <v>4.6385893883404847</v>
      </c>
      <c r="CX73" s="27">
        <f t="shared" si="325"/>
        <v>4.6256035570403782</v>
      </c>
      <c r="CY73" s="27">
        <f t="shared" si="325"/>
        <v>4.6126540798558082</v>
      </c>
      <c r="CZ73" s="27">
        <f t="shared" si="325"/>
        <v>4.5997408550126799</v>
      </c>
      <c r="DA73" s="27">
        <f t="shared" si="325"/>
        <v>4.5868637810217621</v>
      </c>
      <c r="DB73" s="27">
        <f t="shared" si="325"/>
        <v>4.5740227566779801</v>
      </c>
      <c r="DC73" s="27">
        <f t="shared" si="325"/>
        <v>4.5612176810594249</v>
      </c>
      <c r="DD73" s="27">
        <f t="shared" si="325"/>
        <v>4.5484484535269623</v>
      </c>
      <c r="DE73" s="27">
        <f t="shared" si="325"/>
        <v>4.5357149737232199</v>
      </c>
      <c r="DF73" s="27">
        <f t="shared" si="325"/>
        <v>4.5230171415713052</v>
      </c>
      <c r="DG73" s="27">
        <f t="shared" si="325"/>
        <v>4.5103548572753134</v>
      </c>
      <c r="DH73" s="27">
        <f t="shared" si="325"/>
        <v>4.497728021317922</v>
      </c>
      <c r="DI73" s="27">
        <f t="shared" si="325"/>
        <v>4.485136534460791</v>
      </c>
      <c r="DK73" s="147"/>
      <c r="DL73" s="54">
        <f t="shared" si="304"/>
        <v>160</v>
      </c>
      <c r="DM73" s="27">
        <f t="shared" ref="DM73:EB73" si="326">(DM17-DM18)/2</f>
        <v>4.5270478039264255</v>
      </c>
      <c r="DN73" s="27">
        <f t="shared" si="326"/>
        <v>4.5143742357040644</v>
      </c>
      <c r="DO73" s="27">
        <f t="shared" si="326"/>
        <v>4.5017361474096624</v>
      </c>
      <c r="DP73" s="27">
        <f t="shared" si="326"/>
        <v>4.4891334397170226</v>
      </c>
      <c r="DQ73" s="27">
        <f t="shared" si="326"/>
        <v>4.4765660135770577</v>
      </c>
      <c r="DR73" s="27">
        <f t="shared" si="326"/>
        <v>4.4640337702182595</v>
      </c>
      <c r="DS73" s="27">
        <f t="shared" si="326"/>
        <v>4.4515366111458263</v>
      </c>
      <c r="DT73" s="27">
        <f t="shared" si="326"/>
        <v>4.4390744381403584</v>
      </c>
      <c r="DU73" s="27">
        <f t="shared" si="326"/>
        <v>4.4266471532578606</v>
      </c>
      <c r="DV73" s="27">
        <f t="shared" si="326"/>
        <v>4.4142546588278551</v>
      </c>
      <c r="DW73" s="27">
        <f t="shared" si="326"/>
        <v>4.4018968574543704</v>
      </c>
      <c r="DX73" s="27">
        <f t="shared" si="326"/>
        <v>4.3895736520128592</v>
      </c>
      <c r="DY73" s="27">
        <f t="shared" si="326"/>
        <v>4.3772849456513958</v>
      </c>
      <c r="DZ73" s="27">
        <f t="shared" si="326"/>
        <v>4.3650306417891791</v>
      </c>
      <c r="EA73" s="27">
        <f t="shared" si="326"/>
        <v>4.3528106441156389</v>
      </c>
      <c r="EB73" s="27">
        <f t="shared" si="326"/>
        <v>4.3406248565898409</v>
      </c>
    </row>
    <row r="74" spans="1:132">
      <c r="A74" s="147"/>
      <c r="B74" s="54">
        <f t="shared" si="292"/>
        <v>180</v>
      </c>
      <c r="C74" s="27">
        <f t="shared" ref="C74:R74" si="327">(C18-C19)/2</f>
        <v>5.2456311629837273</v>
      </c>
      <c r="D74" s="27">
        <f t="shared" si="327"/>
        <v>5.2309459051085554</v>
      </c>
      <c r="E74" s="27">
        <f t="shared" si="327"/>
        <v>5.2163017589303564</v>
      </c>
      <c r="F74" s="27">
        <f t="shared" si="327"/>
        <v>5.2016986093560575</v>
      </c>
      <c r="G74" s="27">
        <f t="shared" si="327"/>
        <v>5.187136341614675</v>
      </c>
      <c r="H74" s="27">
        <f t="shared" si="327"/>
        <v>5.1726148412568449</v>
      </c>
      <c r="I74" s="27">
        <f t="shared" si="327"/>
        <v>5.1581339941532747</v>
      </c>
      <c r="J74" s="27">
        <f t="shared" si="327"/>
        <v>5.14369368649416</v>
      </c>
      <c r="K74" s="27">
        <f t="shared" si="327"/>
        <v>5.1292938047886594</v>
      </c>
      <c r="L74" s="27">
        <f t="shared" si="327"/>
        <v>5.1149342358636289</v>
      </c>
      <c r="M74" s="27">
        <f t="shared" si="327"/>
        <v>5.1006148668622302</v>
      </c>
      <c r="N74" s="27">
        <f t="shared" si="327"/>
        <v>5.0863355852438303</v>
      </c>
      <c r="O74" s="27">
        <f t="shared" si="327"/>
        <v>5.0720962787830643</v>
      </c>
      <c r="P74" s="27">
        <f t="shared" si="327"/>
        <v>5.0578968355689113</v>
      </c>
      <c r="Q74" s="27">
        <f t="shared" si="327"/>
        <v>5.0437371440029466</v>
      </c>
      <c r="R74" s="27">
        <f t="shared" si="327"/>
        <v>5.0296170927995831</v>
      </c>
      <c r="T74" s="147"/>
      <c r="U74" s="54">
        <f t="shared" si="294"/>
        <v>180</v>
      </c>
      <c r="V74" s="27">
        <f t="shared" ref="V74:AK74" si="328">(V18-V19)/2</f>
        <v>5.0904508257366814</v>
      </c>
      <c r="W74" s="27">
        <f t="shared" si="328"/>
        <v>5.0761999985714112</v>
      </c>
      <c r="X74" s="27">
        <f t="shared" si="328"/>
        <v>5.061989066904772</v>
      </c>
      <c r="Y74" s="27">
        <f t="shared" si="328"/>
        <v>5.0478179190486685</v>
      </c>
      <c r="Z74" s="27">
        <f t="shared" si="328"/>
        <v>5.0336864436274737</v>
      </c>
      <c r="AA74" s="27">
        <f t="shared" si="328"/>
        <v>5.0195945295774607</v>
      </c>
      <c r="AB74" s="27">
        <f t="shared" si="328"/>
        <v>5.0055420661453383</v>
      </c>
      <c r="AC74" s="27">
        <f t="shared" si="328"/>
        <v>4.9915289428884932</v>
      </c>
      <c r="AD74" s="27">
        <f t="shared" si="328"/>
        <v>4.9775550496732279</v>
      </c>
      <c r="AE74" s="27">
        <f t="shared" si="328"/>
        <v>4.9636202766743338</v>
      </c>
      <c r="AF74" s="27">
        <f t="shared" si="328"/>
        <v>4.9497245143736279</v>
      </c>
      <c r="AG74" s="27">
        <f t="shared" si="328"/>
        <v>4.9358676535601376</v>
      </c>
      <c r="AH74" s="27">
        <f t="shared" si="328"/>
        <v>4.9220495853280681</v>
      </c>
      <c r="AI74" s="27">
        <f t="shared" si="328"/>
        <v>4.9082702010767321</v>
      </c>
      <c r="AJ74" s="27">
        <f t="shared" si="328"/>
        <v>4.894529392509682</v>
      </c>
      <c r="AK74" s="27">
        <f t="shared" si="328"/>
        <v>4.8808270516334176</v>
      </c>
      <c r="AM74" s="147"/>
      <c r="AN74" s="54">
        <f t="shared" si="296"/>
        <v>180</v>
      </c>
      <c r="AO74" s="27">
        <f t="shared" ref="AO74:BD74" si="329">(AO18-AO19)/2</f>
        <v>4.9493082967927506</v>
      </c>
      <c r="AP74" s="27">
        <f t="shared" si="329"/>
        <v>4.9354526011892403</v>
      </c>
      <c r="AQ74" s="27">
        <f t="shared" si="329"/>
        <v>4.9216356949051914</v>
      </c>
      <c r="AR74" s="27">
        <f t="shared" si="329"/>
        <v>4.907857469349139</v>
      </c>
      <c r="AS74" s="27">
        <f t="shared" si="329"/>
        <v>4.8941178162335177</v>
      </c>
      <c r="AT74" s="27">
        <f t="shared" si="329"/>
        <v>4.8804166275737799</v>
      </c>
      <c r="AU74" s="27">
        <f t="shared" si="329"/>
        <v>4.8667537956880835</v>
      </c>
      <c r="AV74" s="27">
        <f t="shared" si="329"/>
        <v>4.8531292131957287</v>
      </c>
      <c r="AW74" s="27">
        <f t="shared" si="329"/>
        <v>4.8395427730165963</v>
      </c>
      <c r="AX74" s="27">
        <f t="shared" si="329"/>
        <v>4.825994368370381</v>
      </c>
      <c r="AY74" s="27">
        <f t="shared" si="329"/>
        <v>4.8124838927763278</v>
      </c>
      <c r="AZ74" s="27">
        <f t="shared" si="329"/>
        <v>4.7990112400506817</v>
      </c>
      <c r="BA74" s="27">
        <f t="shared" si="329"/>
        <v>4.7855763043076891</v>
      </c>
      <c r="BB74" s="27">
        <f t="shared" si="329"/>
        <v>4.7721789799577863</v>
      </c>
      <c r="BC74" s="27">
        <f t="shared" si="329"/>
        <v>4.7588191617072155</v>
      </c>
      <c r="BD74" s="27">
        <f t="shared" si="329"/>
        <v>4.7454967445566325</v>
      </c>
      <c r="BF74" s="147"/>
      <c r="BG74" s="54">
        <f t="shared" si="298"/>
        <v>180</v>
      </c>
      <c r="BH74" s="27">
        <f t="shared" ref="BH74:BW74" si="330">(BH18-BH19)/2</f>
        <v>4.8342198980813293</v>
      </c>
      <c r="BI74" s="27">
        <f t="shared" si="330"/>
        <v>4.8206863949388534</v>
      </c>
      <c r="BJ74" s="27">
        <f t="shared" si="330"/>
        <v>4.8071907791309769</v>
      </c>
      <c r="BK74" s="27">
        <f t="shared" si="330"/>
        <v>4.7937329445913761</v>
      </c>
      <c r="BL74" s="27">
        <f t="shared" si="330"/>
        <v>4.7803127855506915</v>
      </c>
      <c r="BM74" s="27">
        <f t="shared" si="330"/>
        <v>4.7669301965353768</v>
      </c>
      <c r="BN74" s="27">
        <f t="shared" si="330"/>
        <v>4.7535850723674784</v>
      </c>
      <c r="BO74" s="27">
        <f t="shared" si="330"/>
        <v>4.7402773081630798</v>
      </c>
      <c r="BP74" s="27">
        <f t="shared" si="330"/>
        <v>4.727006799332635</v>
      </c>
      <c r="BQ74" s="27">
        <f t="shared" si="330"/>
        <v>4.7137734415784607</v>
      </c>
      <c r="BR74" s="27">
        <f t="shared" si="330"/>
        <v>4.7005771308954465</v>
      </c>
      <c r="BS74" s="27">
        <f t="shared" si="330"/>
        <v>4.6874177635697336</v>
      </c>
      <c r="BT74" s="27">
        <f t="shared" si="330"/>
        <v>4.6742952361773007</v>
      </c>
      <c r="BU74" s="27">
        <f t="shared" si="330"/>
        <v>4.6612094455839426</v>
      </c>
      <c r="BV74" s="27">
        <f t="shared" si="330"/>
        <v>4.6481602889444957</v>
      </c>
      <c r="BW74" s="27">
        <f t="shared" si="330"/>
        <v>4.6351476637012468</v>
      </c>
      <c r="BY74" s="147"/>
      <c r="BZ74" s="54">
        <f t="shared" si="300"/>
        <v>180</v>
      </c>
      <c r="CA74" s="27">
        <f t="shared" ref="CA74:CP74" si="331">(CA18-CA19)/2</f>
        <v>4.7335173163565472</v>
      </c>
      <c r="CB74" s="27">
        <f t="shared" si="331"/>
        <v>4.7202657322692332</v>
      </c>
      <c r="CC74" s="27">
        <f t="shared" si="331"/>
        <v>4.7070512462781906</v>
      </c>
      <c r="CD74" s="27">
        <f t="shared" si="331"/>
        <v>4.6938737545261731</v>
      </c>
      <c r="CE74" s="27">
        <f t="shared" si="331"/>
        <v>4.680733153447477</v>
      </c>
      <c r="CF74" s="27">
        <f t="shared" si="331"/>
        <v>4.6676293397657034</v>
      </c>
      <c r="CG74" s="27">
        <f t="shared" si="331"/>
        <v>4.6545622104935305</v>
      </c>
      <c r="CH74" s="27">
        <f t="shared" si="331"/>
        <v>4.6415316629324366</v>
      </c>
      <c r="CI74" s="27">
        <f t="shared" si="331"/>
        <v>4.628537594671073</v>
      </c>
      <c r="CJ74" s="27">
        <f t="shared" si="331"/>
        <v>4.6155799035846172</v>
      </c>
      <c r="CK74" s="27">
        <f t="shared" si="331"/>
        <v>4.6026584878347094</v>
      </c>
      <c r="CL74" s="27">
        <f t="shared" si="331"/>
        <v>4.5897732458676295</v>
      </c>
      <c r="CM74" s="27">
        <f t="shared" si="331"/>
        <v>4.5769240764139525</v>
      </c>
      <c r="CN74" s="27">
        <f t="shared" si="331"/>
        <v>4.5641108784881759</v>
      </c>
      <c r="CO74" s="27">
        <f t="shared" si="331"/>
        <v>4.5513335513868931</v>
      </c>
      <c r="CP74" s="27">
        <f t="shared" si="331"/>
        <v>4.5385919946891526</v>
      </c>
      <c r="CR74" s="147"/>
      <c r="CS74" s="54">
        <f t="shared" si="302"/>
        <v>180</v>
      </c>
      <c r="CT74" s="27">
        <f t="shared" ref="CT74:DI74" si="332">(CT18-CT19)/2</f>
        <v>4.6446619128406041</v>
      </c>
      <c r="CU74" s="27">
        <f t="shared" si="332"/>
        <v>4.6316590813768315</v>
      </c>
      <c r="CV74" s="27">
        <f t="shared" si="332"/>
        <v>4.6186926516210818</v>
      </c>
      <c r="CW74" s="27">
        <f t="shared" si="332"/>
        <v>4.6057625216656284</v>
      </c>
      <c r="CX74" s="27">
        <f t="shared" si="332"/>
        <v>4.5928685898887274</v>
      </c>
      <c r="CY74" s="27">
        <f t="shared" si="332"/>
        <v>4.5800107549524647</v>
      </c>
      <c r="CZ74" s="27">
        <f t="shared" si="332"/>
        <v>4.5671889158033103</v>
      </c>
      <c r="DA74" s="27">
        <f t="shared" si="332"/>
        <v>4.5544029716701822</v>
      </c>
      <c r="DB74" s="27">
        <f t="shared" si="332"/>
        <v>4.5416528220637886</v>
      </c>
      <c r="DC74" s="27">
        <f t="shared" si="332"/>
        <v>4.5289383667773997</v>
      </c>
      <c r="DD74" s="27">
        <f t="shared" si="332"/>
        <v>4.5162595058833652</v>
      </c>
      <c r="DE74" s="27">
        <f t="shared" si="332"/>
        <v>4.5036161397343211</v>
      </c>
      <c r="DF74" s="27">
        <f t="shared" si="332"/>
        <v>4.4910081689625905</v>
      </c>
      <c r="DG74" s="27">
        <f t="shared" si="332"/>
        <v>4.4784354944774858</v>
      </c>
      <c r="DH74" s="27">
        <f t="shared" si="332"/>
        <v>4.465898017466408</v>
      </c>
      <c r="DI74" s="27">
        <f t="shared" si="332"/>
        <v>4.4533956393936656</v>
      </c>
      <c r="DK74" s="147"/>
      <c r="DL74" s="54">
        <f t="shared" si="304"/>
        <v>180</v>
      </c>
      <c r="DM74" s="27">
        <f t="shared" ref="DM74:EB74" si="333">(DM18-DM19)/2</f>
        <v>4.4950103066941658</v>
      </c>
      <c r="DN74" s="27">
        <f t="shared" si="333"/>
        <v>4.4824264281379218</v>
      </c>
      <c r="DO74" s="27">
        <f t="shared" si="333"/>
        <v>4.4698777784219033</v>
      </c>
      <c r="DP74" s="27">
        <f t="shared" si="333"/>
        <v>4.4573642589221585</v>
      </c>
      <c r="DQ74" s="27">
        <f t="shared" si="333"/>
        <v>4.4448857712906378</v>
      </c>
      <c r="DR74" s="27">
        <f t="shared" si="333"/>
        <v>4.4324422174553986</v>
      </c>
      <c r="DS74" s="27">
        <f t="shared" si="333"/>
        <v>4.4200334996180084</v>
      </c>
      <c r="DT74" s="27">
        <f t="shared" si="333"/>
        <v>4.4076595202545441</v>
      </c>
      <c r="DU74" s="27">
        <f t="shared" si="333"/>
        <v>4.3953201821138999</v>
      </c>
      <c r="DV74" s="27">
        <f t="shared" si="333"/>
        <v>4.3830153882172933</v>
      </c>
      <c r="DW74" s="27">
        <f t="shared" si="333"/>
        <v>4.3707450418569653</v>
      </c>
      <c r="DX74" s="27">
        <f t="shared" si="333"/>
        <v>4.358509046596982</v>
      </c>
      <c r="DY74" s="27">
        <f t="shared" si="333"/>
        <v>4.3463073062702478</v>
      </c>
      <c r="DZ74" s="27">
        <f t="shared" si="333"/>
        <v>4.3341397249793978</v>
      </c>
      <c r="EA74" s="27">
        <f t="shared" si="333"/>
        <v>4.3220062070954102</v>
      </c>
      <c r="EB74" s="27">
        <f t="shared" si="333"/>
        <v>4.3099066572572067</v>
      </c>
    </row>
    <row r="75" spans="1:132">
      <c r="A75" s="147"/>
      <c r="B75" s="54">
        <f t="shared" si="292"/>
        <v>200</v>
      </c>
      <c r="C75" s="27">
        <f t="shared" ref="C75:R75" si="334">(C19-C20)/2</f>
        <v>5.2085083179985645</v>
      </c>
      <c r="D75" s="27">
        <f t="shared" si="334"/>
        <v>5.19392698633078</v>
      </c>
      <c r="E75" s="27">
        <f t="shared" si="334"/>
        <v>5.1793864754160808</v>
      </c>
      <c r="F75" s="27">
        <f t="shared" si="334"/>
        <v>5.1648866709762018</v>
      </c>
      <c r="G75" s="27">
        <f t="shared" si="334"/>
        <v>5.1504274590525085</v>
      </c>
      <c r="H75" s="27">
        <f t="shared" si="334"/>
        <v>5.1360087260051159</v>
      </c>
      <c r="I75" s="27">
        <f t="shared" si="334"/>
        <v>5.1216303585127321</v>
      </c>
      <c r="J75" s="27">
        <f t="shared" si="334"/>
        <v>5.1072922435711376</v>
      </c>
      <c r="K75" s="27">
        <f t="shared" si="334"/>
        <v>5.0929942684922764</v>
      </c>
      <c r="L75" s="27">
        <f t="shared" si="334"/>
        <v>5.078736320903829</v>
      </c>
      <c r="M75" s="27">
        <f t="shared" si="334"/>
        <v>5.0645182887481042</v>
      </c>
      <c r="N75" s="27">
        <f t="shared" si="334"/>
        <v>5.0503400602807176</v>
      </c>
      <c r="O75" s="27">
        <f t="shared" si="334"/>
        <v>5.0362015240707336</v>
      </c>
      <c r="P75" s="27">
        <f t="shared" si="334"/>
        <v>5.0221025689984629</v>
      </c>
      <c r="Q75" s="27">
        <f t="shared" si="334"/>
        <v>5.0080430842558172</v>
      </c>
      <c r="R75" s="27">
        <f t="shared" si="334"/>
        <v>4.9940229593447896</v>
      </c>
      <c r="T75" s="147"/>
      <c r="U75" s="54">
        <f t="shared" si="294"/>
        <v>200</v>
      </c>
      <c r="V75" s="27">
        <f t="shared" ref="V75:AK75" si="335">(V19-V20)/2</f>
        <v>5.0544261775988275</v>
      </c>
      <c r="W75" s="27">
        <f t="shared" si="335"/>
        <v>5.0402762022146703</v>
      </c>
      <c r="X75" s="27">
        <f t="shared" si="335"/>
        <v>5.0261658399929132</v>
      </c>
      <c r="Y75" s="27">
        <f t="shared" si="335"/>
        <v>5.0120949800352861</v>
      </c>
      <c r="Z75" s="27">
        <f t="shared" si="335"/>
        <v>4.9980635117542391</v>
      </c>
      <c r="AA75" s="27">
        <f t="shared" si="335"/>
        <v>4.984071324872275</v>
      </c>
      <c r="AB75" s="27">
        <f t="shared" si="335"/>
        <v>4.9701183094199024</v>
      </c>
      <c r="AC75" s="27">
        <f t="shared" si="335"/>
        <v>4.9562043557361193</v>
      </c>
      <c r="AD75" s="27">
        <f t="shared" si="335"/>
        <v>4.9423293544666365</v>
      </c>
      <c r="AE75" s="27">
        <f t="shared" si="335"/>
        <v>4.9284931965629823</v>
      </c>
      <c r="AF75" s="27">
        <f t="shared" si="335"/>
        <v>4.9146957732827872</v>
      </c>
      <c r="AG75" s="27">
        <f t="shared" si="335"/>
        <v>4.9009369761873387</v>
      </c>
      <c r="AH75" s="27">
        <f t="shared" si="335"/>
        <v>4.8872166971419517</v>
      </c>
      <c r="AI75" s="27">
        <f t="shared" si="335"/>
        <v>4.8735348283144475</v>
      </c>
      <c r="AJ75" s="27">
        <f t="shared" si="335"/>
        <v>4.8598912621744716</v>
      </c>
      <c r="AK75" s="27">
        <f t="shared" si="335"/>
        <v>4.8462858914930038</v>
      </c>
      <c r="AM75" s="147"/>
      <c r="AN75" s="54">
        <f t="shared" si="296"/>
        <v>200</v>
      </c>
      <c r="AO75" s="27">
        <f t="shared" ref="AO75:BD75" si="336">(AO19-AO20)/2</f>
        <v>4.9142825012350784</v>
      </c>
      <c r="AP75" s="27">
        <f t="shared" si="336"/>
        <v>4.9005248611037047</v>
      </c>
      <c r="AQ75" s="27">
        <f t="shared" si="336"/>
        <v>4.8868057357834971</v>
      </c>
      <c r="AR75" s="27">
        <f t="shared" si="336"/>
        <v>4.8731250174510308</v>
      </c>
      <c r="AS75" s="27">
        <f t="shared" si="336"/>
        <v>4.8594825985855152</v>
      </c>
      <c r="AT75" s="27">
        <f t="shared" si="336"/>
        <v>4.8458783719665703</v>
      </c>
      <c r="AU75" s="27">
        <f t="shared" si="336"/>
        <v>4.832312230674269</v>
      </c>
      <c r="AV75" s="27">
        <f t="shared" si="336"/>
        <v>4.8187840680879575</v>
      </c>
      <c r="AW75" s="27">
        <f t="shared" si="336"/>
        <v>4.8052937778851117</v>
      </c>
      <c r="AX75" s="27">
        <f t="shared" si="336"/>
        <v>4.7918412540417634</v>
      </c>
      <c r="AY75" s="27">
        <f t="shared" si="336"/>
        <v>4.7784263908295657</v>
      </c>
      <c r="AZ75" s="27">
        <f t="shared" si="336"/>
        <v>4.7650490828170362</v>
      </c>
      <c r="BA75" s="27">
        <f t="shared" si="336"/>
        <v>4.7517092248676391</v>
      </c>
      <c r="BB75" s="27">
        <f t="shared" si="336"/>
        <v>4.7384067121390103</v>
      </c>
      <c r="BC75" s="27">
        <f t="shared" si="336"/>
        <v>4.7251414400824387</v>
      </c>
      <c r="BD75" s="27">
        <f t="shared" si="336"/>
        <v>4.7119133044418859</v>
      </c>
      <c r="BF75" s="147"/>
      <c r="BG75" s="54">
        <f t="shared" si="298"/>
        <v>200</v>
      </c>
      <c r="BH75" s="27">
        <f t="shared" ref="BH75:BW75" si="337">(BH19-BH20)/2</f>
        <v>4.8000085724418895</v>
      </c>
      <c r="BI75" s="27">
        <f t="shared" si="337"/>
        <v>4.7865708446453468</v>
      </c>
      <c r="BJ75" s="27">
        <f t="shared" si="337"/>
        <v>4.7731707360581979</v>
      </c>
      <c r="BK75" s="27">
        <f t="shared" si="337"/>
        <v>4.7598081413649922</v>
      </c>
      <c r="BL75" s="27">
        <f t="shared" si="337"/>
        <v>4.7464829555444865</v>
      </c>
      <c r="BM75" s="27">
        <f t="shared" si="337"/>
        <v>4.7331950738698652</v>
      </c>
      <c r="BN75" s="27">
        <f t="shared" si="337"/>
        <v>4.7199443919071911</v>
      </c>
      <c r="BO75" s="27">
        <f t="shared" si="337"/>
        <v>4.706730805515484</v>
      </c>
      <c r="BP75" s="27">
        <f t="shared" si="337"/>
        <v>4.6935542108444608</v>
      </c>
      <c r="BQ75" s="27">
        <f t="shared" si="337"/>
        <v>4.6804145043351681</v>
      </c>
      <c r="BR75" s="27">
        <f t="shared" si="337"/>
        <v>4.6673115827184048</v>
      </c>
      <c r="BS75" s="27">
        <f t="shared" si="337"/>
        <v>4.6542453430139901</v>
      </c>
      <c r="BT75" s="27">
        <f t="shared" si="337"/>
        <v>4.6412156825301736</v>
      </c>
      <c r="BU75" s="27">
        <f t="shared" si="337"/>
        <v>4.6282224988627618</v>
      </c>
      <c r="BV75" s="27">
        <f t="shared" si="337"/>
        <v>4.6152656898939028</v>
      </c>
      <c r="BW75" s="27">
        <f t="shared" si="337"/>
        <v>4.602345153792001</v>
      </c>
      <c r="BY75" s="147"/>
      <c r="BZ75" s="54">
        <f t="shared" si="300"/>
        <v>200</v>
      </c>
      <c r="CA75" s="27">
        <f t="shared" ref="CA75:CP75" si="338">(CA19-CA20)/2</f>
        <v>4.7000186535436299</v>
      </c>
      <c r="CB75" s="27">
        <f t="shared" si="338"/>
        <v>4.6868608496871502</v>
      </c>
      <c r="CC75" s="27">
        <f t="shared" si="338"/>
        <v>4.6737398813872133</v>
      </c>
      <c r="CD75" s="27">
        <f t="shared" si="338"/>
        <v>4.6606556455217643</v>
      </c>
      <c r="CE75" s="27">
        <f t="shared" si="338"/>
        <v>4.6476080392575767</v>
      </c>
      <c r="CF75" s="27">
        <f t="shared" si="338"/>
        <v>4.6345969600491728</v>
      </c>
      <c r="CG75" s="27">
        <f t="shared" si="338"/>
        <v>4.6216223056383114</v>
      </c>
      <c r="CH75" s="27">
        <f t="shared" si="338"/>
        <v>4.6086839740533065</v>
      </c>
      <c r="CI75" s="27">
        <f t="shared" si="338"/>
        <v>4.5957818636071224</v>
      </c>
      <c r="CJ75" s="27">
        <f t="shared" si="338"/>
        <v>4.5829158728981838</v>
      </c>
      <c r="CK75" s="27">
        <f t="shared" si="338"/>
        <v>4.5700859008084755</v>
      </c>
      <c r="CL75" s="27">
        <f t="shared" si="338"/>
        <v>4.5572918465030483</v>
      </c>
      <c r="CM75" s="27">
        <f t="shared" si="338"/>
        <v>4.5445336094293225</v>
      </c>
      <c r="CN75" s="27">
        <f t="shared" si="338"/>
        <v>4.5318110893162036</v>
      </c>
      <c r="CO75" s="27">
        <f t="shared" si="338"/>
        <v>4.5191241861733502</v>
      </c>
      <c r="CP75" s="27">
        <f t="shared" si="338"/>
        <v>4.5064728002900303</v>
      </c>
      <c r="CR75" s="147"/>
      <c r="CS75" s="54">
        <f t="shared" si="302"/>
        <v>200</v>
      </c>
      <c r="CT75" s="27">
        <f t="shared" ref="CT75:DI75" si="339">(CT19-CT20)/2</f>
        <v>4.6117920714733032</v>
      </c>
      <c r="CU75" s="27">
        <f t="shared" si="339"/>
        <v>4.5988812598413205</v>
      </c>
      <c r="CV75" s="27">
        <f t="shared" si="339"/>
        <v>4.5860065923054734</v>
      </c>
      <c r="CW75" s="27">
        <f t="shared" si="339"/>
        <v>4.5731679676799963</v>
      </c>
      <c r="CX75" s="27">
        <f t="shared" si="339"/>
        <v>4.5603652850616818</v>
      </c>
      <c r="CY75" s="27">
        <f t="shared" si="339"/>
        <v>4.5475984438303954</v>
      </c>
      <c r="CZ75" s="27">
        <f t="shared" si="339"/>
        <v>4.534867343647079</v>
      </c>
      <c r="DA75" s="27">
        <f t="shared" si="339"/>
        <v>4.5221718844539431</v>
      </c>
      <c r="DB75" s="27">
        <f t="shared" si="339"/>
        <v>4.5095119664734824</v>
      </c>
      <c r="DC75" s="27">
        <f t="shared" si="339"/>
        <v>4.4968874902070795</v>
      </c>
      <c r="DD75" s="27">
        <f t="shared" si="339"/>
        <v>4.484298356435005</v>
      </c>
      <c r="DE75" s="27">
        <f t="shared" si="339"/>
        <v>4.4717444662153198</v>
      </c>
      <c r="DF75" s="27">
        <f t="shared" si="339"/>
        <v>4.4592257208826815</v>
      </c>
      <c r="DG75" s="27">
        <f t="shared" si="339"/>
        <v>4.446742022048249</v>
      </c>
      <c r="DH75" s="27">
        <f t="shared" si="339"/>
        <v>4.4342932715987891</v>
      </c>
      <c r="DI75" s="27">
        <f t="shared" si="339"/>
        <v>4.4218793716951756</v>
      </c>
      <c r="DK75" s="147"/>
      <c r="DL75" s="54">
        <f t="shared" si="304"/>
        <v>200</v>
      </c>
      <c r="DM75" s="27">
        <f t="shared" ref="DM75:EB75" si="340">(DM19-DM20)/2</f>
        <v>4.4631995358569103</v>
      </c>
      <c r="DN75" s="27">
        <f t="shared" si="340"/>
        <v>4.450704712241544</v>
      </c>
      <c r="DO75" s="27">
        <f t="shared" si="340"/>
        <v>4.4382448681552642</v>
      </c>
      <c r="DP75" s="27">
        <f t="shared" si="340"/>
        <v>4.4258199056716885</v>
      </c>
      <c r="DQ75" s="27">
        <f t="shared" si="340"/>
        <v>4.4134297271393415</v>
      </c>
      <c r="DR75" s="27">
        <f t="shared" si="340"/>
        <v>4.4010742351796628</v>
      </c>
      <c r="DS75" s="27">
        <f t="shared" si="340"/>
        <v>4.3887533326871111</v>
      </c>
      <c r="DT75" s="27">
        <f t="shared" si="340"/>
        <v>4.3764669228274684</v>
      </c>
      <c r="DU75" s="27">
        <f t="shared" si="340"/>
        <v>4.3642149090378455</v>
      </c>
      <c r="DV75" s="27">
        <f t="shared" si="340"/>
        <v>4.3519971950257794</v>
      </c>
      <c r="DW75" s="27">
        <f t="shared" si="340"/>
        <v>4.3398136847682434</v>
      </c>
      <c r="DX75" s="27">
        <f t="shared" si="340"/>
        <v>4.3276642825112495</v>
      </c>
      <c r="DY75" s="27">
        <f t="shared" si="340"/>
        <v>4.3155488927685504</v>
      </c>
      <c r="DZ75" s="27">
        <f t="shared" si="340"/>
        <v>4.3034674203213479</v>
      </c>
      <c r="EA75" s="27">
        <f t="shared" si="340"/>
        <v>4.2914197702175851</v>
      </c>
      <c r="EB75" s="27">
        <f t="shared" si="340"/>
        <v>4.2794058477708674</v>
      </c>
    </row>
    <row r="76" spans="1:132">
      <c r="A76" s="147"/>
      <c r="B76" s="54">
        <f t="shared" si="292"/>
        <v>220</v>
      </c>
      <c r="C76" s="27">
        <f t="shared" ref="C76:R76" si="341">(C20-C21)/2</f>
        <v>5.1716481879425515</v>
      </c>
      <c r="D76" s="27">
        <f t="shared" si="341"/>
        <v>5.1571700470058488</v>
      </c>
      <c r="E76" s="27">
        <f t="shared" si="341"/>
        <v>5.142732437937795</v>
      </c>
      <c r="F76" s="27">
        <f t="shared" si="341"/>
        <v>5.1283352472684101</v>
      </c>
      <c r="G76" s="27">
        <f t="shared" si="341"/>
        <v>5.1139783618457813</v>
      </c>
      <c r="H76" s="27">
        <f t="shared" si="341"/>
        <v>5.09966166883423</v>
      </c>
      <c r="I76" s="27">
        <f t="shared" si="341"/>
        <v>5.0853850557144256</v>
      </c>
      <c r="J76" s="27">
        <f t="shared" si="341"/>
        <v>5.0711484102817224</v>
      </c>
      <c r="K76" s="27">
        <f t="shared" si="341"/>
        <v>5.056951620645961</v>
      </c>
      <c r="L76" s="27">
        <f t="shared" si="341"/>
        <v>5.0427945752295358</v>
      </c>
      <c r="M76" s="27">
        <f t="shared" si="341"/>
        <v>5.0286771627679201</v>
      </c>
      <c r="N76" s="27">
        <f t="shared" si="341"/>
        <v>5.0145992723079473</v>
      </c>
      <c r="O76" s="27">
        <f t="shared" si="341"/>
        <v>5.0005607932065459</v>
      </c>
      <c r="P76" s="27">
        <f t="shared" si="341"/>
        <v>4.9865616151309808</v>
      </c>
      <c r="Q76" s="27">
        <f t="shared" si="341"/>
        <v>4.9726016280572765</v>
      </c>
      <c r="R76" s="27">
        <f t="shared" si="341"/>
        <v>4.9586807222692642</v>
      </c>
      <c r="T76" s="147"/>
      <c r="U76" s="54">
        <f t="shared" si="294"/>
        <v>220</v>
      </c>
      <c r="V76" s="27">
        <f t="shared" ref="V76:AK76" si="342">(V20-V21)/2</f>
        <v>5.0186564725526353</v>
      </c>
      <c r="W76" s="27">
        <f t="shared" si="342"/>
        <v>5.0046066352317524</v>
      </c>
      <c r="X76" s="27">
        <f t="shared" si="342"/>
        <v>4.9905961307339055</v>
      </c>
      <c r="Y76" s="27">
        <f t="shared" si="342"/>
        <v>4.9766248489463862</v>
      </c>
      <c r="Z76" s="27">
        <f t="shared" si="342"/>
        <v>4.9626926800645634</v>
      </c>
      <c r="AA76" s="27">
        <f t="shared" si="342"/>
        <v>4.9487995145905757</v>
      </c>
      <c r="AB76" s="27">
        <f t="shared" si="342"/>
        <v>4.934945243333928</v>
      </c>
      <c r="AC76" s="27">
        <f t="shared" si="342"/>
        <v>4.9211297574092328</v>
      </c>
      <c r="AD76" s="27">
        <f t="shared" si="342"/>
        <v>4.9073529482359675</v>
      </c>
      <c r="AE76" s="27">
        <f t="shared" si="342"/>
        <v>4.8936147075382337</v>
      </c>
      <c r="AF76" s="27">
        <f t="shared" si="342"/>
        <v>4.8799149273422273</v>
      </c>
      <c r="AG76" s="27">
        <f t="shared" si="342"/>
        <v>4.866253499977006</v>
      </c>
      <c r="AH76" s="27">
        <f t="shared" si="342"/>
        <v>4.8526303180732668</v>
      </c>
      <c r="AI76" s="27">
        <f t="shared" si="342"/>
        <v>4.839045274561812</v>
      </c>
      <c r="AJ76" s="27">
        <f t="shared" si="342"/>
        <v>4.8254982626734844</v>
      </c>
      <c r="AK76" s="27">
        <f t="shared" si="342"/>
        <v>4.8119891759379669</v>
      </c>
      <c r="AM76" s="147"/>
      <c r="AN76" s="54">
        <f t="shared" si="296"/>
        <v>220</v>
      </c>
      <c r="AO76" s="27">
        <f t="shared" ref="AO76:BD76" si="343">(AO20-AO21)/2</f>
        <v>4.8795045799824095</v>
      </c>
      <c r="AP76" s="27">
        <f t="shared" si="343"/>
        <v>4.8658443013936505</v>
      </c>
      <c r="AQ76" s="27">
        <f t="shared" si="343"/>
        <v>4.8522222650500453</v>
      </c>
      <c r="AR76" s="27">
        <f t="shared" si="343"/>
        <v>4.8386383638919881</v>
      </c>
      <c r="AS76" s="27">
        <f t="shared" si="343"/>
        <v>4.8250924911588555</v>
      </c>
      <c r="AT76" s="27">
        <f t="shared" si="343"/>
        <v>4.8115845403893829</v>
      </c>
      <c r="AU76" s="27">
        <f t="shared" si="343"/>
        <v>4.7981144054201295</v>
      </c>
      <c r="AV76" s="27">
        <f t="shared" si="343"/>
        <v>4.7846819803850451</v>
      </c>
      <c r="AW76" s="27">
        <f t="shared" si="343"/>
        <v>4.7712871597143618</v>
      </c>
      <c r="AX76" s="27">
        <f t="shared" si="343"/>
        <v>4.7579298381338191</v>
      </c>
      <c r="AY76" s="27">
        <f t="shared" si="343"/>
        <v>4.7446099106638613</v>
      </c>
      <c r="AZ76" s="27">
        <f t="shared" si="343"/>
        <v>4.73132727261887</v>
      </c>
      <c r="BA76" s="27">
        <f t="shared" si="343"/>
        <v>4.7180818196062901</v>
      </c>
      <c r="BB76" s="27">
        <f t="shared" si="343"/>
        <v>4.7048734475258485</v>
      </c>
      <c r="BC76" s="27">
        <f t="shared" si="343"/>
        <v>4.6917020525686368</v>
      </c>
      <c r="BD76" s="27">
        <f t="shared" si="343"/>
        <v>4.6785675312165154</v>
      </c>
      <c r="BF76" s="147"/>
      <c r="BG76" s="54">
        <f t="shared" si="298"/>
        <v>220</v>
      </c>
      <c r="BH76" s="27">
        <f t="shared" ref="BH76:BW76" si="344">(BH20-BH21)/2</f>
        <v>4.7660393571795581</v>
      </c>
      <c r="BI76" s="27">
        <f t="shared" si="344"/>
        <v>4.752696726935504</v>
      </c>
      <c r="BJ76" s="27">
        <f t="shared" si="344"/>
        <v>4.7393914496736045</v>
      </c>
      <c r="BK76" s="27">
        <f t="shared" si="344"/>
        <v>4.7261234208230505</v>
      </c>
      <c r="BL76" s="27">
        <f t="shared" si="344"/>
        <v>4.7128925361061249</v>
      </c>
      <c r="BM76" s="27">
        <f t="shared" si="344"/>
        <v>4.69969869153703</v>
      </c>
      <c r="BN76" s="27">
        <f t="shared" si="344"/>
        <v>4.6865417834213332</v>
      </c>
      <c r="BO76" s="27">
        <f t="shared" si="344"/>
        <v>4.6734217083542831</v>
      </c>
      <c r="BP76" s="27">
        <f t="shared" si="344"/>
        <v>4.6603383632208946</v>
      </c>
      <c r="BQ76" s="27">
        <f t="shared" si="344"/>
        <v>4.6472916451954021</v>
      </c>
      <c r="BR76" s="27">
        <f t="shared" si="344"/>
        <v>4.6342814517389854</v>
      </c>
      <c r="BS76" s="27">
        <f t="shared" si="344"/>
        <v>4.6213076806005731</v>
      </c>
      <c r="BT76" s="27">
        <f t="shared" si="344"/>
        <v>4.6083702298150406</v>
      </c>
      <c r="BU76" s="27">
        <f t="shared" si="344"/>
        <v>4.5954689977027279</v>
      </c>
      <c r="BV76" s="27">
        <f t="shared" si="344"/>
        <v>4.582603882868618</v>
      </c>
      <c r="BW76" s="27">
        <f t="shared" si="344"/>
        <v>4.5697747842017584</v>
      </c>
      <c r="BY76" s="147"/>
      <c r="BZ76" s="54">
        <f t="shared" si="300"/>
        <v>220</v>
      </c>
      <c r="CA76" s="27">
        <f t="shared" ref="CA76:CP76" si="345">(CA20-CA21)/2</f>
        <v>4.6667570576589199</v>
      </c>
      <c r="CB76" s="27">
        <f t="shared" si="345"/>
        <v>4.6536923703594795</v>
      </c>
      <c r="CC76" s="27">
        <f t="shared" si="345"/>
        <v>4.6406642579346595</v>
      </c>
      <c r="CD76" s="27">
        <f t="shared" si="345"/>
        <v>4.6276726179923031</v>
      </c>
      <c r="CE76" s="27">
        <f t="shared" si="345"/>
        <v>4.6147173484267903</v>
      </c>
      <c r="CF76" s="27">
        <f t="shared" si="345"/>
        <v>4.6017983474186757</v>
      </c>
      <c r="CG76" s="27">
        <f t="shared" si="345"/>
        <v>4.5889155134333421</v>
      </c>
      <c r="CH76" s="27">
        <f t="shared" si="345"/>
        <v>4.5760687452200557</v>
      </c>
      <c r="CI76" s="27">
        <f t="shared" si="345"/>
        <v>4.5632579418123242</v>
      </c>
      <c r="CJ76" s="27">
        <f t="shared" si="345"/>
        <v>4.5504830025258514</v>
      </c>
      <c r="CK76" s="27">
        <f t="shared" si="345"/>
        <v>4.537743826958188</v>
      </c>
      <c r="CL76" s="27">
        <f t="shared" si="345"/>
        <v>4.5250403149878764</v>
      </c>
      <c r="CM76" s="27">
        <f t="shared" si="345"/>
        <v>4.5123723667741267</v>
      </c>
      <c r="CN76" s="27">
        <f t="shared" si="345"/>
        <v>4.4997398827553425</v>
      </c>
      <c r="CO76" s="27">
        <f t="shared" si="345"/>
        <v>4.4871427636485137</v>
      </c>
      <c r="CP76" s="27">
        <f t="shared" si="345"/>
        <v>4.4745809104494114</v>
      </c>
      <c r="CR76" s="147"/>
      <c r="CS76" s="54">
        <f t="shared" si="302"/>
        <v>220</v>
      </c>
      <c r="CT76" s="27">
        <f t="shared" ref="CT76:DI76" si="346">(CT20-CT21)/2</f>
        <v>4.5791548469230392</v>
      </c>
      <c r="CU76" s="27">
        <f t="shared" si="346"/>
        <v>4.566335403906951</v>
      </c>
      <c r="CV76" s="27">
        <f t="shared" si="346"/>
        <v>4.5535518491987794</v>
      </c>
      <c r="CW76" s="27">
        <f t="shared" si="346"/>
        <v>4.5408040823283287</v>
      </c>
      <c r="CX76" s="27">
        <f t="shared" si="346"/>
        <v>4.5280920031070728</v>
      </c>
      <c r="CY76" s="27">
        <f t="shared" si="346"/>
        <v>4.5154155116264754</v>
      </c>
      <c r="CZ76" s="27">
        <f t="shared" si="346"/>
        <v>4.5027745082575734</v>
      </c>
      <c r="DA76" s="27">
        <f t="shared" si="346"/>
        <v>4.4901688936513917</v>
      </c>
      <c r="DB76" s="27">
        <f t="shared" si="346"/>
        <v>4.4775985687357558</v>
      </c>
      <c r="DC76" s="27">
        <f t="shared" si="346"/>
        <v>4.4650634347163738</v>
      </c>
      <c r="DD76" s="27">
        <f t="shared" si="346"/>
        <v>4.4525633930758577</v>
      </c>
      <c r="DE76" s="27">
        <f t="shared" si="346"/>
        <v>4.4400983455724221</v>
      </c>
      <c r="DF76" s="27">
        <f t="shared" si="346"/>
        <v>4.427668194238791</v>
      </c>
      <c r="DG76" s="27">
        <f t="shared" si="346"/>
        <v>4.4152728413825955</v>
      </c>
      <c r="DH76" s="27">
        <f t="shared" si="346"/>
        <v>4.4029121895847805</v>
      </c>
      <c r="DI76" s="27">
        <f t="shared" si="346"/>
        <v>4.390586141699111</v>
      </c>
      <c r="DK76" s="147"/>
      <c r="DL76" s="54">
        <f t="shared" si="304"/>
        <v>220</v>
      </c>
      <c r="DM76" s="27">
        <f t="shared" ref="DM76:EB76" si="347">(DM20-DM21)/2</f>
        <v>4.4316138868931203</v>
      </c>
      <c r="DN76" s="27">
        <f t="shared" si="347"/>
        <v>4.419207487985128</v>
      </c>
      <c r="DO76" s="27">
        <f t="shared" si="347"/>
        <v>4.406835821059051</v>
      </c>
      <c r="DP76" s="27">
        <f t="shared" si="347"/>
        <v>4.3944987888820934</v>
      </c>
      <c r="DQ76" s="27">
        <f t="shared" si="347"/>
        <v>4.382196294493677</v>
      </c>
      <c r="DR76" s="27">
        <f t="shared" si="347"/>
        <v>4.3699282412041534</v>
      </c>
      <c r="DS76" s="27">
        <f t="shared" si="347"/>
        <v>4.3576945325950982</v>
      </c>
      <c r="DT76" s="27">
        <f t="shared" si="347"/>
        <v>4.3454950725178234</v>
      </c>
      <c r="DU76" s="27">
        <f t="shared" si="347"/>
        <v>4.3333297650928753</v>
      </c>
      <c r="DV76" s="27">
        <f t="shared" si="347"/>
        <v>4.3211985147091365</v>
      </c>
      <c r="DW76" s="27">
        <f t="shared" si="347"/>
        <v>4.3091012260234418</v>
      </c>
      <c r="DX76" s="27">
        <f t="shared" si="347"/>
        <v>4.2970378039586699</v>
      </c>
      <c r="DY76" s="27">
        <f t="shared" si="347"/>
        <v>4.2850081537049469</v>
      </c>
      <c r="DZ76" s="27">
        <f t="shared" si="347"/>
        <v>4.2730121807172612</v>
      </c>
      <c r="EA76" s="27">
        <f t="shared" si="347"/>
        <v>4.2610497907153562</v>
      </c>
      <c r="EB76" s="27">
        <f t="shared" si="347"/>
        <v>4.2491208896829349</v>
      </c>
    </row>
    <row r="77" spans="1:132">
      <c r="A77" s="147"/>
      <c r="B77" s="54">
        <f t="shared" si="292"/>
        <v>240</v>
      </c>
      <c r="C77" s="27">
        <f t="shared" ref="C77:R77" si="348">(C21-C22)/2</f>
        <v>5.1350489136068518</v>
      </c>
      <c r="D77" s="27">
        <f t="shared" si="348"/>
        <v>5.1206732331298639</v>
      </c>
      <c r="E77" s="27">
        <f t="shared" si="348"/>
        <v>5.1063377976814763</v>
      </c>
      <c r="F77" s="27">
        <f t="shared" si="348"/>
        <v>5.0920424945946223</v>
      </c>
      <c r="G77" s="27">
        <f t="shared" si="348"/>
        <v>5.0777872115176734</v>
      </c>
      <c r="H77" s="27">
        <f t="shared" si="348"/>
        <v>5.0635718364143401</v>
      </c>
      <c r="I77" s="27">
        <f t="shared" si="348"/>
        <v>5.0493962575607441</v>
      </c>
      <c r="J77" s="27">
        <f t="shared" si="348"/>
        <v>5.0352603635467972</v>
      </c>
      <c r="K77" s="27">
        <f t="shared" si="348"/>
        <v>5.0211640432736715</v>
      </c>
      <c r="L77" s="27">
        <f t="shared" si="348"/>
        <v>5.0071071859541263</v>
      </c>
      <c r="M77" s="27">
        <f t="shared" si="348"/>
        <v>4.9930896811105612</v>
      </c>
      <c r="N77" s="27">
        <f t="shared" si="348"/>
        <v>4.9791114185750303</v>
      </c>
      <c r="O77" s="27">
        <f t="shared" si="348"/>
        <v>4.965172288487679</v>
      </c>
      <c r="P77" s="27">
        <f t="shared" si="348"/>
        <v>4.9512721812963605</v>
      </c>
      <c r="Q77" s="27">
        <f t="shared" si="348"/>
        <v>4.9374109877556975</v>
      </c>
      <c r="R77" s="27">
        <f t="shared" si="348"/>
        <v>4.9235885989262158</v>
      </c>
      <c r="T77" s="147"/>
      <c r="U77" s="54">
        <f t="shared" si="294"/>
        <v>240</v>
      </c>
      <c r="V77" s="27">
        <f t="shared" ref="V77:AK77" si="349">(V21-V22)/2</f>
        <v>4.98313990639015</v>
      </c>
      <c r="W77" s="27">
        <f t="shared" si="349"/>
        <v>4.9691894984638907</v>
      </c>
      <c r="X77" s="27">
        <f t="shared" si="349"/>
        <v>4.955278145006389</v>
      </c>
      <c r="Y77" s="27">
        <f t="shared" si="349"/>
        <v>4.9414057366839472</v>
      </c>
      <c r="Z77" s="27">
        <f t="shared" si="349"/>
        <v>4.9275721644683443</v>
      </c>
      <c r="AA77" s="27">
        <f t="shared" si="349"/>
        <v>4.9137773196373757</v>
      </c>
      <c r="AB77" s="27">
        <f t="shared" si="349"/>
        <v>4.900021093772807</v>
      </c>
      <c r="AC77" s="27">
        <f t="shared" si="349"/>
        <v>4.8863033787598766</v>
      </c>
      <c r="AD77" s="27">
        <f t="shared" si="349"/>
        <v>4.8726240667870968</v>
      </c>
      <c r="AE77" s="27">
        <f t="shared" si="349"/>
        <v>4.8589830503435962</v>
      </c>
      <c r="AF77" s="27">
        <f t="shared" si="349"/>
        <v>4.8453802222207685</v>
      </c>
      <c r="AG77" s="27">
        <f t="shared" si="349"/>
        <v>4.831815475509714</v>
      </c>
      <c r="AH77" s="27">
        <f t="shared" si="349"/>
        <v>4.8182887036001318</v>
      </c>
      <c r="AI77" s="27">
        <f t="shared" si="349"/>
        <v>4.8047998001809447</v>
      </c>
      <c r="AJ77" s="27">
        <f t="shared" si="349"/>
        <v>4.791348659238615</v>
      </c>
      <c r="AK77" s="27">
        <f t="shared" si="349"/>
        <v>4.7779351750563492</v>
      </c>
      <c r="AM77" s="147"/>
      <c r="AN77" s="54">
        <f t="shared" si="296"/>
        <v>240</v>
      </c>
      <c r="AO77" s="27">
        <f t="shared" ref="AO77:BD77" si="350">(AO21-AO22)/2</f>
        <v>4.8449727788512149</v>
      </c>
      <c r="AP77" s="27">
        <f t="shared" si="350"/>
        <v>4.8314091727863797</v>
      </c>
      <c r="AQ77" s="27">
        <f t="shared" si="350"/>
        <v>4.8178835383301291</v>
      </c>
      <c r="AR77" s="27">
        <f t="shared" si="350"/>
        <v>4.8043957691799832</v>
      </c>
      <c r="AS77" s="27">
        <f t="shared" si="350"/>
        <v>4.790945759331187</v>
      </c>
      <c r="AT77" s="27">
        <f t="shared" si="350"/>
        <v>4.7775334030759922</v>
      </c>
      <c r="AU77" s="27">
        <f t="shared" si="350"/>
        <v>4.7641585950020371</v>
      </c>
      <c r="AV77" s="27">
        <f t="shared" si="350"/>
        <v>4.7508212299924537</v>
      </c>
      <c r="AW77" s="27">
        <f t="shared" si="350"/>
        <v>4.7375212032249152</v>
      </c>
      <c r="AX77" s="27">
        <f t="shared" si="350"/>
        <v>4.7242584101693765</v>
      </c>
      <c r="AY77" s="27">
        <f t="shared" si="350"/>
        <v>4.7110327465902344</v>
      </c>
      <c r="AZ77" s="27">
        <f t="shared" si="350"/>
        <v>4.6978441085422702</v>
      </c>
      <c r="BA77" s="27">
        <f t="shared" si="350"/>
        <v>4.6846923923715522</v>
      </c>
      <c r="BB77" s="27">
        <f t="shared" si="350"/>
        <v>4.6715774947146187</v>
      </c>
      <c r="BC77" s="27">
        <f t="shared" si="350"/>
        <v>4.6584993124975682</v>
      </c>
      <c r="BD77" s="27">
        <f t="shared" si="350"/>
        <v>4.6454577429341413</v>
      </c>
      <c r="BF77" s="147"/>
      <c r="BG77" s="54">
        <f t="shared" si="298"/>
        <v>240</v>
      </c>
      <c r="BH77" s="27">
        <f t="shared" ref="BH77:BW77" si="351">(BH21-BH22)/2</f>
        <v>4.7323105389015439</v>
      </c>
      <c r="BI77" s="27">
        <f t="shared" si="351"/>
        <v>4.7190623332138273</v>
      </c>
      <c r="BJ77" s="27">
        <f t="shared" si="351"/>
        <v>4.7058512161643904</v>
      </c>
      <c r="BK77" s="27">
        <f t="shared" si="351"/>
        <v>4.6926770839227601</v>
      </c>
      <c r="BL77" s="27">
        <f t="shared" si="351"/>
        <v>4.679539832949196</v>
      </c>
      <c r="BM77" s="27">
        <f t="shared" si="351"/>
        <v>4.66643935999398</v>
      </c>
      <c r="BN77" s="27">
        <f t="shared" si="351"/>
        <v>4.6533755620959454</v>
      </c>
      <c r="BO77" s="27">
        <f t="shared" si="351"/>
        <v>4.6403483365826332</v>
      </c>
      <c r="BP77" s="27">
        <f t="shared" si="351"/>
        <v>4.6273575810689636</v>
      </c>
      <c r="BQ77" s="27">
        <f t="shared" si="351"/>
        <v>4.6144031934560878</v>
      </c>
      <c r="BR77" s="27">
        <f t="shared" si="351"/>
        <v>4.601485071931716</v>
      </c>
      <c r="BS77" s="27">
        <f t="shared" si="351"/>
        <v>4.5886031149677997</v>
      </c>
      <c r="BT77" s="27">
        <f t="shared" si="351"/>
        <v>4.5757572213208704</v>
      </c>
      <c r="BU77" s="27">
        <f t="shared" si="351"/>
        <v>4.5629472900311043</v>
      </c>
      <c r="BV77" s="27">
        <f t="shared" si="351"/>
        <v>4.5501732204208594</v>
      </c>
      <c r="BW77" s="27">
        <f t="shared" si="351"/>
        <v>4.5374349120948629</v>
      </c>
      <c r="BY77" s="147"/>
      <c r="BZ77" s="54">
        <f t="shared" si="300"/>
        <v>240</v>
      </c>
      <c r="CA77" s="27">
        <f t="shared" ref="CA77:CP77" si="352">(CA21-CA22)/2</f>
        <v>4.6337308510021273</v>
      </c>
      <c r="CB77" s="27">
        <f t="shared" si="352"/>
        <v>4.6207586212823557</v>
      </c>
      <c r="CC77" s="27">
        <f t="shared" si="352"/>
        <v>4.6078227076001212</v>
      </c>
      <c r="CD77" s="27">
        <f t="shared" si="352"/>
        <v>4.5949230082880064</v>
      </c>
      <c r="CE77" s="27">
        <f t="shared" si="352"/>
        <v>4.5820594219632369</v>
      </c>
      <c r="CF77" s="27">
        <f t="shared" si="352"/>
        <v>4.569231847526396</v>
      </c>
      <c r="CG77" s="27">
        <f t="shared" si="352"/>
        <v>4.5564401841616409</v>
      </c>
      <c r="CH77" s="27">
        <f t="shared" si="352"/>
        <v>4.5436843313351041</v>
      </c>
      <c r="CI77" s="27">
        <f t="shared" si="352"/>
        <v>4.5309641887943854</v>
      </c>
      <c r="CJ77" s="27">
        <f t="shared" si="352"/>
        <v>4.5182796565678558</v>
      </c>
      <c r="CK77" s="27">
        <f t="shared" si="352"/>
        <v>4.5056306349633815</v>
      </c>
      <c r="CL77" s="27">
        <f t="shared" si="352"/>
        <v>4.4930170245685073</v>
      </c>
      <c r="CM77" s="27">
        <f t="shared" si="352"/>
        <v>4.4804387262487726</v>
      </c>
      <c r="CN77" s="27">
        <f t="shared" si="352"/>
        <v>4.4678956411472015</v>
      </c>
      <c r="CO77" s="27">
        <f t="shared" si="352"/>
        <v>4.45538767068353</v>
      </c>
      <c r="CP77" s="27">
        <f t="shared" si="352"/>
        <v>4.4429147165535889</v>
      </c>
      <c r="CR77" s="147"/>
      <c r="CS77" s="54">
        <f t="shared" si="302"/>
        <v>240</v>
      </c>
      <c r="CT77" s="27">
        <f t="shared" ref="CT77:DI77" si="353">(CT21-CT22)/2</f>
        <v>4.5467485929827696</v>
      </c>
      <c r="CU77" s="27">
        <f t="shared" si="353"/>
        <v>4.5340198719752287</v>
      </c>
      <c r="CV77" s="27">
        <f t="shared" si="353"/>
        <v>4.5213267852975108</v>
      </c>
      <c r="CW77" s="27">
        <f t="shared" si="353"/>
        <v>4.5086692331904246</v>
      </c>
      <c r="CX77" s="27">
        <f t="shared" si="353"/>
        <v>4.4960471161740472</v>
      </c>
      <c r="CY77" s="27">
        <f t="shared" si="353"/>
        <v>4.4834603350471589</v>
      </c>
      <c r="CZ77" s="27">
        <f t="shared" si="353"/>
        <v>4.4709087908866252</v>
      </c>
      <c r="DA77" s="27">
        <f t="shared" si="353"/>
        <v>4.4583923850450162</v>
      </c>
      <c r="DB77" s="27">
        <f t="shared" si="353"/>
        <v>4.4459110191522946</v>
      </c>
      <c r="DC77" s="27">
        <f t="shared" si="353"/>
        <v>4.4334645951133327</v>
      </c>
      <c r="DD77" s="27">
        <f t="shared" si="353"/>
        <v>4.4210530151077094</v>
      </c>
      <c r="DE77" s="27">
        <f t="shared" si="353"/>
        <v>4.4086761815884188</v>
      </c>
      <c r="DF77" s="27">
        <f t="shared" si="353"/>
        <v>4.3963339972823698</v>
      </c>
      <c r="DG77" s="27">
        <f t="shared" si="353"/>
        <v>4.3840263651883893</v>
      </c>
      <c r="DH77" s="27">
        <f t="shared" si="353"/>
        <v>4.3717531885763323</v>
      </c>
      <c r="DI77" s="27">
        <f t="shared" si="353"/>
        <v>4.3595143709876814</v>
      </c>
      <c r="DK77" s="147"/>
      <c r="DL77" s="54">
        <f t="shared" si="304"/>
        <v>240</v>
      </c>
      <c r="DM77" s="27">
        <f t="shared" ref="DM77:EB77" si="354">(DM21-DM22)/2</f>
        <v>4.4002517666361198</v>
      </c>
      <c r="DN77" s="27">
        <f t="shared" si="354"/>
        <v>4.3879331666619086</v>
      </c>
      <c r="DO77" s="27">
        <f t="shared" si="354"/>
        <v>4.3756490528746639</v>
      </c>
      <c r="DP77" s="27">
        <f t="shared" si="354"/>
        <v>4.3633993287298019</v>
      </c>
      <c r="DQ77" s="27">
        <f t="shared" si="354"/>
        <v>4.3511838979522723</v>
      </c>
      <c r="DR77" s="27">
        <f t="shared" si="354"/>
        <v>4.3390026645376549</v>
      </c>
      <c r="DS77" s="27">
        <f t="shared" si="354"/>
        <v>4.3268555327491729</v>
      </c>
      <c r="DT77" s="27">
        <f t="shared" si="354"/>
        <v>4.3147424071189864</v>
      </c>
      <c r="DU77" s="27">
        <f t="shared" si="354"/>
        <v>4.3026631924459071</v>
      </c>
      <c r="DV77" s="27">
        <f t="shared" si="354"/>
        <v>4.2906177937954926</v>
      </c>
      <c r="DW77" s="27">
        <f t="shared" si="354"/>
        <v>4.2786061164989544</v>
      </c>
      <c r="DX77" s="27">
        <f t="shared" si="354"/>
        <v>4.266628066152764</v>
      </c>
      <c r="DY77" s="27">
        <f t="shared" si="354"/>
        <v>4.2546835486177503</v>
      </c>
      <c r="DZ77" s="27">
        <f t="shared" si="354"/>
        <v>4.2427724700178047</v>
      </c>
      <c r="EA77" s="27">
        <f t="shared" si="354"/>
        <v>4.2308947367398986</v>
      </c>
      <c r="EB77" s="27">
        <f t="shared" si="354"/>
        <v>4.2190502554331708</v>
      </c>
    </row>
    <row r="78" spans="1:132">
      <c r="A78" s="147"/>
      <c r="B78" s="54">
        <f t="shared" si="292"/>
        <v>260</v>
      </c>
      <c r="C78" s="27">
        <f t="shared" ref="C78:R78" si="355">(C22-C23)/2</f>
        <v>5.0987086489390663</v>
      </c>
      <c r="D78" s="27">
        <f t="shared" si="355"/>
        <v>5.0844347038191842</v>
      </c>
      <c r="E78" s="27">
        <f t="shared" si="355"/>
        <v>5.0702007189171496</v>
      </c>
      <c r="F78" s="27">
        <f t="shared" si="355"/>
        <v>5.0560065823637075</v>
      </c>
      <c r="G78" s="27">
        <f t="shared" si="355"/>
        <v>5.0418521826026108</v>
      </c>
      <c r="H78" s="27">
        <f t="shared" si="355"/>
        <v>5.0277374083894557</v>
      </c>
      <c r="I78" s="27">
        <f t="shared" si="355"/>
        <v>5.0136621487920507</v>
      </c>
      <c r="J78" s="27">
        <f t="shared" si="355"/>
        <v>4.9996262931883564</v>
      </c>
      <c r="K78" s="27">
        <f t="shared" si="355"/>
        <v>4.9856297312658882</v>
      </c>
      <c r="L78" s="27">
        <f t="shared" si="355"/>
        <v>4.9716723530211908</v>
      </c>
      <c r="M78" s="27">
        <f t="shared" si="355"/>
        <v>4.9577540487586873</v>
      </c>
      <c r="N78" s="27">
        <f t="shared" si="355"/>
        <v>4.9438747090898545</v>
      </c>
      <c r="O78" s="27">
        <f t="shared" si="355"/>
        <v>4.9300342249327542</v>
      </c>
      <c r="P78" s="27">
        <f t="shared" si="355"/>
        <v>4.916232487510257</v>
      </c>
      <c r="Q78" s="27">
        <f t="shared" si="355"/>
        <v>4.9024693883500987</v>
      </c>
      <c r="R78" s="27">
        <f t="shared" si="355"/>
        <v>4.8887448192837013</v>
      </c>
      <c r="T78" s="147"/>
      <c r="U78" s="54">
        <f t="shared" si="294"/>
        <v>260</v>
      </c>
      <c r="V78" s="27">
        <f t="shared" ref="V78:AK78" si="356">(V22-V23)/2</f>
        <v>4.9478746876704633</v>
      </c>
      <c r="W78" s="27">
        <f t="shared" si="356"/>
        <v>4.9340230054868925</v>
      </c>
      <c r="X78" s="27">
        <f t="shared" si="356"/>
        <v>4.9202101013870134</v>
      </c>
      <c r="Y78" s="27">
        <f t="shared" si="356"/>
        <v>4.9064358668106109</v>
      </c>
      <c r="Z78" s="27">
        <f t="shared" si="356"/>
        <v>4.8927001935022076</v>
      </c>
      <c r="AA78" s="27">
        <f t="shared" si="356"/>
        <v>4.8790029735079514</v>
      </c>
      <c r="AB78" s="27">
        <f t="shared" si="356"/>
        <v>4.8653440991772072</v>
      </c>
      <c r="AC78" s="27">
        <f t="shared" si="356"/>
        <v>4.8517234631608375</v>
      </c>
      <c r="AD78" s="27">
        <f t="shared" si="356"/>
        <v>4.8381409584093831</v>
      </c>
      <c r="AE78" s="27">
        <f t="shared" si="356"/>
        <v>4.8245964781736532</v>
      </c>
      <c r="AF78" s="27">
        <f t="shared" si="356"/>
        <v>4.8110899160032332</v>
      </c>
      <c r="AG78" s="27">
        <f t="shared" si="356"/>
        <v>4.7976211657455394</v>
      </c>
      <c r="AH78" s="27">
        <f t="shared" si="356"/>
        <v>4.7841901215456417</v>
      </c>
      <c r="AI78" s="27">
        <f t="shared" si="356"/>
        <v>4.7707966778445225</v>
      </c>
      <c r="AJ78" s="27">
        <f t="shared" si="356"/>
        <v>4.7574407293784944</v>
      </c>
      <c r="AK78" s="27">
        <f t="shared" si="356"/>
        <v>4.7441221711790149</v>
      </c>
      <c r="AM78" s="147"/>
      <c r="AN78" s="54">
        <f t="shared" si="296"/>
        <v>260</v>
      </c>
      <c r="AO78" s="27">
        <f t="shared" ref="AO78:BD78" si="357">(AO22-AO23)/2</f>
        <v>4.8106853560724474</v>
      </c>
      <c r="AP78" s="27">
        <f t="shared" si="357"/>
        <v>4.7972177383891861</v>
      </c>
      <c r="AQ78" s="27">
        <f t="shared" si="357"/>
        <v>4.7837878235929807</v>
      </c>
      <c r="AR78" s="27">
        <f t="shared" si="357"/>
        <v>4.7703955061334824</v>
      </c>
      <c r="AS78" s="27">
        <f t="shared" si="357"/>
        <v>4.7570406807564325</v>
      </c>
      <c r="AT78" s="27">
        <f t="shared" si="357"/>
        <v>4.7437232425016731</v>
      </c>
      <c r="AU78" s="27">
        <f t="shared" si="357"/>
        <v>4.7304430867034668</v>
      </c>
      <c r="AV78" s="27">
        <f t="shared" si="357"/>
        <v>4.7172001089885072</v>
      </c>
      <c r="AW78" s="27">
        <f t="shared" si="357"/>
        <v>4.703994205275869</v>
      </c>
      <c r="AX78" s="27">
        <f t="shared" si="357"/>
        <v>4.6908252717765748</v>
      </c>
      <c r="AY78" s="27">
        <f t="shared" si="357"/>
        <v>4.6776932049911863</v>
      </c>
      <c r="AZ78" s="27">
        <f t="shared" si="357"/>
        <v>4.6645979017106711</v>
      </c>
      <c r="BA78" s="27">
        <f t="shared" si="357"/>
        <v>4.6515392590150526</v>
      </c>
      <c r="BB78" s="27">
        <f t="shared" si="357"/>
        <v>4.638517174271982</v>
      </c>
      <c r="BC78" s="27">
        <f t="shared" si="357"/>
        <v>4.625531545136667</v>
      </c>
      <c r="BD78" s="27">
        <f t="shared" si="357"/>
        <v>4.612582269550952</v>
      </c>
      <c r="BF78" s="147"/>
      <c r="BG78" s="54">
        <f t="shared" si="298"/>
        <v>260</v>
      </c>
      <c r="BH78" s="27">
        <f t="shared" ref="BH78:BW78" si="358">(BH22-BH23)/2</f>
        <v>4.6988204163406522</v>
      </c>
      <c r="BI78" s="27">
        <f t="shared" si="358"/>
        <v>4.6856659669752787</v>
      </c>
      <c r="BJ78" s="27">
        <f t="shared" si="358"/>
        <v>4.6725483437751478</v>
      </c>
      <c r="BK78" s="27">
        <f t="shared" si="358"/>
        <v>4.6594674436449353</v>
      </c>
      <c r="BL78" s="27">
        <f t="shared" si="358"/>
        <v>4.6464231637775981</v>
      </c>
      <c r="BM78" s="27">
        <f t="shared" si="358"/>
        <v>4.6334154016537283</v>
      </c>
      <c r="BN78" s="27">
        <f t="shared" si="358"/>
        <v>4.6204440550411334</v>
      </c>
      <c r="BO78" s="27">
        <f t="shared" si="358"/>
        <v>4.6075090219941188</v>
      </c>
      <c r="BP78" s="27">
        <f t="shared" si="358"/>
        <v>4.5946102008518039</v>
      </c>
      <c r="BQ78" s="27">
        <f t="shared" si="358"/>
        <v>4.5817474902380866</v>
      </c>
      <c r="BR78" s="27">
        <f t="shared" si="358"/>
        <v>4.5689207890608223</v>
      </c>
      <c r="BS78" s="27">
        <f t="shared" si="358"/>
        <v>4.5561299965109328</v>
      </c>
      <c r="BT78" s="27">
        <f t="shared" si="358"/>
        <v>4.5433750120614071</v>
      </c>
      <c r="BU78" s="27">
        <f t="shared" si="358"/>
        <v>4.5306557354667163</v>
      </c>
      <c r="BV78" s="27">
        <f t="shared" si="358"/>
        <v>4.5179720667619954</v>
      </c>
      <c r="BW78" s="27">
        <f t="shared" si="358"/>
        <v>4.5053239062618822</v>
      </c>
      <c r="BY78" s="147"/>
      <c r="BZ78" s="54">
        <f t="shared" si="300"/>
        <v>260</v>
      </c>
      <c r="CA78" s="27">
        <f t="shared" ref="CA78:CP78" si="359">(CA22-CA23)/2</f>
        <v>4.6009383677448845</v>
      </c>
      <c r="CB78" s="27">
        <f t="shared" si="359"/>
        <v>4.5880579412911722</v>
      </c>
      <c r="CC78" s="27">
        <f t="shared" si="359"/>
        <v>4.5752135738698527</v>
      </c>
      <c r="CD78" s="27">
        <f t="shared" si="359"/>
        <v>4.5624051645328407</v>
      </c>
      <c r="CE78" s="27">
        <f t="shared" si="359"/>
        <v>4.5496326126146371</v>
      </c>
      <c r="CF78" s="27">
        <f t="shared" si="359"/>
        <v>4.5368958177319065</v>
      </c>
      <c r="CG78" s="27">
        <f t="shared" si="359"/>
        <v>4.5241946797817931</v>
      </c>
      <c r="CH78" s="27">
        <f t="shared" si="359"/>
        <v>4.5115290989420096</v>
      </c>
      <c r="CI78" s="27">
        <f t="shared" si="359"/>
        <v>4.4988989756697677</v>
      </c>
      <c r="CJ78" s="27">
        <f t="shared" si="359"/>
        <v>4.4863042107005633</v>
      </c>
      <c r="CK78" s="27">
        <f t="shared" si="359"/>
        <v>4.4737447050483823</v>
      </c>
      <c r="CL78" s="27">
        <f t="shared" si="359"/>
        <v>4.4612203600040026</v>
      </c>
      <c r="CM78" s="27">
        <f t="shared" si="359"/>
        <v>4.4487310771342123</v>
      </c>
      <c r="CN78" s="27">
        <f t="shared" si="359"/>
        <v>4.4362767582817941</v>
      </c>
      <c r="CO78" s="27">
        <f t="shared" si="359"/>
        <v>4.4238573055646429</v>
      </c>
      <c r="CP78" s="27">
        <f t="shared" si="359"/>
        <v>4.4114726213737647</v>
      </c>
      <c r="CR78" s="147"/>
      <c r="CS78" s="54">
        <f t="shared" si="302"/>
        <v>260</v>
      </c>
      <c r="CT78" s="27">
        <f t="shared" ref="CT78:DI78" si="360">(CT22-CT23)/2</f>
        <v>4.5145716750943166</v>
      </c>
      <c r="CU78" s="27">
        <f t="shared" si="360"/>
        <v>4.5019330340642902</v>
      </c>
      <c r="CV78" s="27">
        <f t="shared" si="360"/>
        <v>4.4893297751830961</v>
      </c>
      <c r="CW78" s="27">
        <f t="shared" si="360"/>
        <v>4.4767617993977495</v>
      </c>
      <c r="CX78" s="27">
        <f t="shared" si="360"/>
        <v>4.4642290079323796</v>
      </c>
      <c r="CY78" s="27">
        <f t="shared" si="360"/>
        <v>4.4517313022877012</v>
      </c>
      <c r="CZ78" s="27">
        <f t="shared" si="360"/>
        <v>4.4392685842401347</v>
      </c>
      <c r="DA78" s="27">
        <f t="shared" si="360"/>
        <v>4.4268407558414102</v>
      </c>
      <c r="DB78" s="27">
        <f t="shared" si="360"/>
        <v>4.4144477194169669</v>
      </c>
      <c r="DC78" s="27">
        <f t="shared" si="360"/>
        <v>4.4020893775659582</v>
      </c>
      <c r="DD78" s="27">
        <f t="shared" si="360"/>
        <v>4.3897656331602573</v>
      </c>
      <c r="DE78" s="27">
        <f t="shared" si="360"/>
        <v>4.3774763893435589</v>
      </c>
      <c r="DF78" s="27">
        <f t="shared" si="360"/>
        <v>4.3652215495305855</v>
      </c>
      <c r="DG78" s="27">
        <f t="shared" si="360"/>
        <v>4.3530010174065872</v>
      </c>
      <c r="DH78" s="27">
        <f t="shared" si="360"/>
        <v>4.3408146969267509</v>
      </c>
      <c r="DI78" s="27">
        <f t="shared" si="360"/>
        <v>4.328662492314499</v>
      </c>
      <c r="DK78" s="147"/>
      <c r="DL78" s="54">
        <f t="shared" si="304"/>
        <v>260</v>
      </c>
      <c r="DM78" s="27">
        <f t="shared" ref="DM78:EB78" si="361">(DM22-DM23)/2</f>
        <v>4.3691115931940203</v>
      </c>
      <c r="DN78" s="27">
        <f t="shared" si="361"/>
        <v>4.3568801708087586</v>
      </c>
      <c r="DO78" s="27">
        <f t="shared" si="361"/>
        <v>4.3446829905550004</v>
      </c>
      <c r="DP78" s="27">
        <f t="shared" si="361"/>
        <v>4.3325199565711028</v>
      </c>
      <c r="DQ78" s="27">
        <f t="shared" si="361"/>
        <v>4.3203909732638639</v>
      </c>
      <c r="DR78" s="27">
        <f t="shared" si="361"/>
        <v>4.3082959453075214</v>
      </c>
      <c r="DS78" s="27">
        <f t="shared" si="361"/>
        <v>4.2962347776438605</v>
      </c>
      <c r="DT78" s="27">
        <f t="shared" si="361"/>
        <v>4.2842073754796282</v>
      </c>
      <c r="DU78" s="27">
        <f t="shared" si="361"/>
        <v>4.2722136442879144</v>
      </c>
      <c r="DV78" s="27">
        <f t="shared" si="361"/>
        <v>4.2602534898058781</v>
      </c>
      <c r="DW78" s="27">
        <f t="shared" si="361"/>
        <v>4.2483268180352347</v>
      </c>
      <c r="DX78" s="27">
        <f t="shared" si="361"/>
        <v>4.2364335352399713</v>
      </c>
      <c r="DY78" s="27">
        <f t="shared" si="361"/>
        <v>4.2245735479469388</v>
      </c>
      <c r="DZ78" s="27">
        <f t="shared" si="361"/>
        <v>4.212746762944974</v>
      </c>
      <c r="EA78" s="27">
        <f t="shared" si="361"/>
        <v>4.2009530872833807</v>
      </c>
      <c r="EB78" s="27">
        <f t="shared" si="361"/>
        <v>4.1891924282717419</v>
      </c>
    </row>
    <row r="79" spans="1:132">
      <c r="A79" s="147"/>
      <c r="B79" s="54">
        <f t="shared" si="292"/>
        <v>280</v>
      </c>
      <c r="C79" s="27">
        <f t="shared" ref="C79:R79" si="362">(C23-C24)/2</f>
        <v>5.0626255609527107</v>
      </c>
      <c r="D79" s="27">
        <f t="shared" si="362"/>
        <v>5.0484526312176001</v>
      </c>
      <c r="E79" s="27">
        <f t="shared" si="362"/>
        <v>5.0343193789060194</v>
      </c>
      <c r="F79" s="27">
        <f t="shared" si="362"/>
        <v>5.0202256929399169</v>
      </c>
      <c r="G79" s="27">
        <f t="shared" si="362"/>
        <v>5.0061714625522598</v>
      </c>
      <c r="H79" s="27">
        <f t="shared" si="362"/>
        <v>4.9921565772865506</v>
      </c>
      <c r="I79" s="27">
        <f t="shared" si="362"/>
        <v>4.9781809269955204</v>
      </c>
      <c r="J79" s="27">
        <f t="shared" si="362"/>
        <v>4.9642444018393235</v>
      </c>
      <c r="K79" s="27">
        <f t="shared" si="362"/>
        <v>4.9503468922866887</v>
      </c>
      <c r="L79" s="27">
        <f t="shared" si="362"/>
        <v>4.9364882891127593</v>
      </c>
      <c r="M79" s="27">
        <f t="shared" si="362"/>
        <v>4.9226684833979704</v>
      </c>
      <c r="N79" s="27">
        <f t="shared" si="362"/>
        <v>4.9088873665282478</v>
      </c>
      <c r="O79" s="27">
        <f t="shared" si="362"/>
        <v>4.8951448301930469</v>
      </c>
      <c r="P79" s="27">
        <f t="shared" si="362"/>
        <v>4.881440766385623</v>
      </c>
      <c r="Q79" s="27">
        <f t="shared" si="362"/>
        <v>4.8677750674012685</v>
      </c>
      <c r="R79" s="27">
        <f t="shared" si="362"/>
        <v>4.8541476258364042</v>
      </c>
      <c r="T79" s="147"/>
      <c r="U79" s="54">
        <f t="shared" si="294"/>
        <v>280</v>
      </c>
      <c r="V79" s="27">
        <f t="shared" ref="V79:AK79" si="363">(V23-V24)/2</f>
        <v>4.9128590376316907</v>
      </c>
      <c r="W79" s="27">
        <f t="shared" si="363"/>
        <v>4.8991053825173481</v>
      </c>
      <c r="X79" s="27">
        <f t="shared" si="363"/>
        <v>4.8853902310579969</v>
      </c>
      <c r="Y79" s="27">
        <f t="shared" si="363"/>
        <v>4.8717134754619451</v>
      </c>
      <c r="Z79" s="27">
        <f t="shared" si="363"/>
        <v>4.8580750082384583</v>
      </c>
      <c r="AA79" s="27">
        <f t="shared" si="363"/>
        <v>4.8444747221992728</v>
      </c>
      <c r="AB79" s="27">
        <f t="shared" si="363"/>
        <v>4.8309125104550219</v>
      </c>
      <c r="AC79" s="27">
        <f t="shared" si="363"/>
        <v>4.8173882664156125</v>
      </c>
      <c r="AD79" s="27">
        <f t="shared" si="363"/>
        <v>4.8039018837897203</v>
      </c>
      <c r="AE79" s="27">
        <f t="shared" si="363"/>
        <v>4.7904532565838664</v>
      </c>
      <c r="AF79" s="27">
        <f t="shared" si="363"/>
        <v>4.7770422791007121</v>
      </c>
      <c r="AG79" s="27">
        <f t="shared" si="363"/>
        <v>4.7636688459389447</v>
      </c>
      <c r="AH79" s="27">
        <f t="shared" si="363"/>
        <v>4.7503328519924608</v>
      </c>
      <c r="AI79" s="27">
        <f t="shared" si="363"/>
        <v>4.7370341924494639</v>
      </c>
      <c r="AJ79" s="27">
        <f t="shared" si="363"/>
        <v>4.7237727627914552</v>
      </c>
      <c r="AK79" s="27">
        <f t="shared" si="363"/>
        <v>4.710548458792573</v>
      </c>
      <c r="AM79" s="147"/>
      <c r="AN79" s="54">
        <f t="shared" si="296"/>
        <v>280</v>
      </c>
      <c r="AO79" s="27">
        <f t="shared" ref="AO79:BD79" si="364">(AO23-AO24)/2</f>
        <v>4.7766405822031714</v>
      </c>
      <c r="AP79" s="27">
        <f t="shared" si="364"/>
        <v>4.763268273600552</v>
      </c>
      <c r="AQ79" s="27">
        <f t="shared" si="364"/>
        <v>4.7499334010649505</v>
      </c>
      <c r="AR79" s="27">
        <f t="shared" si="364"/>
        <v>4.7366358597935445</v>
      </c>
      <c r="AS79" s="27">
        <f t="shared" si="364"/>
        <v>4.7233755452763901</v>
      </c>
      <c r="AT79" s="27">
        <f t="shared" si="364"/>
        <v>4.7101523532964862</v>
      </c>
      <c r="AU79" s="27">
        <f t="shared" si="364"/>
        <v>4.696966179928431</v>
      </c>
      <c r="AV79" s="27">
        <f t="shared" si="364"/>
        <v>4.6838169215378471</v>
      </c>
      <c r="AW79" s="27">
        <f t="shared" si="364"/>
        <v>4.6707044747806208</v>
      </c>
      <c r="AX79" s="27">
        <f t="shared" si="364"/>
        <v>4.6576287366016516</v>
      </c>
      <c r="AY79" s="27">
        <f t="shared" si="364"/>
        <v>4.6445896042342483</v>
      </c>
      <c r="AZ79" s="27">
        <f t="shared" si="364"/>
        <v>4.6315869752000296</v>
      </c>
      <c r="BA79" s="27">
        <f t="shared" si="364"/>
        <v>4.6186207473068919</v>
      </c>
      <c r="BB79" s="27">
        <f t="shared" si="364"/>
        <v>4.6056908186492258</v>
      </c>
      <c r="BC79" s="27">
        <f t="shared" si="364"/>
        <v>4.5927970876064563</v>
      </c>
      <c r="BD79" s="27">
        <f t="shared" si="364"/>
        <v>4.5799394528425843</v>
      </c>
      <c r="BF79" s="147"/>
      <c r="BG79" s="54">
        <f t="shared" si="298"/>
        <v>280</v>
      </c>
      <c r="BH79" s="27">
        <f t="shared" ref="BH79:BW79" si="365">(BH23-BH24)/2</f>
        <v>4.6655673002694584</v>
      </c>
      <c r="BI79" s="27">
        <f t="shared" si="365"/>
        <v>4.6525059437215148</v>
      </c>
      <c r="BJ79" s="27">
        <f t="shared" si="365"/>
        <v>4.6394811527238105</v>
      </c>
      <c r="BK79" s="27">
        <f t="shared" si="365"/>
        <v>4.6264928249100876</v>
      </c>
      <c r="BL79" s="27">
        <f t="shared" si="365"/>
        <v>4.6135408582007926</v>
      </c>
      <c r="BM79" s="27">
        <f t="shared" si="365"/>
        <v>4.6006251508024256</v>
      </c>
      <c r="BN79" s="27">
        <f t="shared" si="365"/>
        <v>4.5877456012064641</v>
      </c>
      <c r="BO79" s="27">
        <f t="shared" si="365"/>
        <v>4.5749021081878247</v>
      </c>
      <c r="BP79" s="27">
        <f t="shared" si="365"/>
        <v>4.5620945708057015</v>
      </c>
      <c r="BQ79" s="27">
        <f t="shared" si="365"/>
        <v>4.5493228884013561</v>
      </c>
      <c r="BR79" s="27">
        <f t="shared" si="365"/>
        <v>4.5365869605983065</v>
      </c>
      <c r="BS79" s="27">
        <f t="shared" si="365"/>
        <v>4.5238866873004753</v>
      </c>
      <c r="BT79" s="27">
        <f t="shared" si="365"/>
        <v>4.5112219686923432</v>
      </c>
      <c r="BU79" s="27">
        <f t="shared" si="365"/>
        <v>4.4985927052377743</v>
      </c>
      <c r="BV79" s="27">
        <f t="shared" si="365"/>
        <v>4.4859987976793434</v>
      </c>
      <c r="BW79" s="27">
        <f t="shared" si="365"/>
        <v>4.4734401470375893</v>
      </c>
      <c r="BY79" s="147"/>
      <c r="BZ79" s="54">
        <f t="shared" si="300"/>
        <v>280</v>
      </c>
      <c r="CA79" s="27">
        <f t="shared" ref="CA79:CP79" si="366">(CA23-CA24)/2</f>
        <v>4.5683779538489269</v>
      </c>
      <c r="CB79" s="27">
        <f t="shared" si="366"/>
        <v>4.5555886809780084</v>
      </c>
      <c r="CC79" s="27">
        <f t="shared" si="366"/>
        <v>4.5428352119530118</v>
      </c>
      <c r="CD79" s="27">
        <f t="shared" si="366"/>
        <v>4.5301174465404443</v>
      </c>
      <c r="CE79" s="27">
        <f t="shared" si="366"/>
        <v>4.5174352847869805</v>
      </c>
      <c r="CF79" s="27">
        <f t="shared" si="366"/>
        <v>4.5047886270197939</v>
      </c>
      <c r="CG79" s="27">
        <f t="shared" si="366"/>
        <v>4.4921773738444308</v>
      </c>
      <c r="CH79" s="27">
        <f t="shared" si="366"/>
        <v>4.4796014261449422</v>
      </c>
      <c r="CI79" s="27">
        <f t="shared" si="366"/>
        <v>4.4670606850830588</v>
      </c>
      <c r="CJ79" s="27">
        <f t="shared" si="366"/>
        <v>4.4545550520970174</v>
      </c>
      <c r="CK79" s="27">
        <f t="shared" si="366"/>
        <v>4.4420844289008548</v>
      </c>
      <c r="CL79" s="27">
        <f t="shared" si="366"/>
        <v>4.4296487174839179</v>
      </c>
      <c r="CM79" s="27">
        <f t="shared" si="366"/>
        <v>4.4172478201101537</v>
      </c>
      <c r="CN79" s="27">
        <f t="shared" si="366"/>
        <v>4.4048816393168355</v>
      </c>
      <c r="CO79" s="27">
        <f t="shared" si="366"/>
        <v>4.3925500779138451</v>
      </c>
      <c r="CP79" s="27">
        <f t="shared" si="366"/>
        <v>4.3802530389837884</v>
      </c>
      <c r="CR79" s="147"/>
      <c r="CS79" s="54">
        <f t="shared" si="302"/>
        <v>280</v>
      </c>
      <c r="CT79" s="27">
        <f t="shared" ref="CT79:DI79" si="367">(CT23-CT24)/2</f>
        <v>4.4826224702680975</v>
      </c>
      <c r="CU79" s="27">
        <f t="shared" si="367"/>
        <v>4.4700732717278413</v>
      </c>
      <c r="CV79" s="27">
        <f t="shared" si="367"/>
        <v>4.4575592049403738</v>
      </c>
      <c r="CW79" s="27">
        <f t="shared" si="367"/>
        <v>4.4450801715533714</v>
      </c>
      <c r="CX79" s="27">
        <f t="shared" si="367"/>
        <v>4.4326360734902099</v>
      </c>
      <c r="CY79" s="27">
        <f t="shared" si="367"/>
        <v>4.4202268129486759</v>
      </c>
      <c r="CZ79" s="27">
        <f t="shared" si="367"/>
        <v>4.4078522924003716</v>
      </c>
      <c r="DA79" s="27">
        <f t="shared" si="367"/>
        <v>4.3955124145899127</v>
      </c>
      <c r="DB79" s="27">
        <f t="shared" si="367"/>
        <v>4.3832070825343354</v>
      </c>
      <c r="DC79" s="27">
        <f t="shared" si="367"/>
        <v>4.3709361995219043</v>
      </c>
      <c r="DD79" s="27">
        <f t="shared" si="367"/>
        <v>4.3586996691117088</v>
      </c>
      <c r="DE79" s="27">
        <f t="shared" si="367"/>
        <v>4.3464973951330705</v>
      </c>
      <c r="DF79" s="27">
        <f t="shared" si="367"/>
        <v>4.3343292816843491</v>
      </c>
      <c r="DG79" s="27">
        <f t="shared" si="367"/>
        <v>4.3221952331322431</v>
      </c>
      <c r="DH79" s="27">
        <f t="shared" si="367"/>
        <v>4.3100951541115915</v>
      </c>
      <c r="DI79" s="27">
        <f t="shared" si="367"/>
        <v>4.2980289495237862</v>
      </c>
      <c r="DK79" s="147"/>
      <c r="DL79" s="54">
        <f t="shared" si="304"/>
        <v>280</v>
      </c>
      <c r="DM79" s="27">
        <f t="shared" ref="DM79:EB79" si="368">(DM23-DM24)/2</f>
        <v>4.3381917958698155</v>
      </c>
      <c r="DN79" s="27">
        <f t="shared" si="368"/>
        <v>4.3260469341257934</v>
      </c>
      <c r="DO79" s="27">
        <f t="shared" si="368"/>
        <v>4.3139360721848652</v>
      </c>
      <c r="DP79" s="27">
        <f t="shared" si="368"/>
        <v>4.3018591148637491</v>
      </c>
      <c r="DQ79" s="27">
        <f t="shared" si="368"/>
        <v>4.2898159672460121</v>
      </c>
      <c r="DR79" s="27">
        <f t="shared" si="368"/>
        <v>4.2778065346802787</v>
      </c>
      <c r="DS79" s="27">
        <f t="shared" si="368"/>
        <v>4.2658307227807324</v>
      </c>
      <c r="DT79" s="27">
        <f t="shared" si="368"/>
        <v>4.2538884374255055</v>
      </c>
      <c r="DU79" s="27">
        <f t="shared" si="368"/>
        <v>4.2419795847566135</v>
      </c>
      <c r="DV79" s="27">
        <f t="shared" si="368"/>
        <v>4.2301040711782285</v>
      </c>
      <c r="DW79" s="27">
        <f t="shared" si="368"/>
        <v>4.2182618033566968</v>
      </c>
      <c r="DX79" s="27">
        <f t="shared" si="368"/>
        <v>4.2064526882201392</v>
      </c>
      <c r="DY79" s="27">
        <f t="shared" si="368"/>
        <v>4.1946766329569698</v>
      </c>
      <c r="DZ79" s="27">
        <f t="shared" si="368"/>
        <v>4.182933545014869</v>
      </c>
      <c r="EA79" s="27">
        <f t="shared" si="368"/>
        <v>4.171223332101416</v>
      </c>
      <c r="EB79" s="27">
        <f t="shared" si="368"/>
        <v>4.1595459021823693</v>
      </c>
    </row>
    <row r="80" spans="1:132">
      <c r="A80" s="147"/>
      <c r="B80" s="54">
        <f t="shared" si="292"/>
        <v>300</v>
      </c>
      <c r="C80" s="27">
        <f t="shared" ref="C80:R80" si="369">(C24-C25)/2</f>
        <v>5.0267978296312634</v>
      </c>
      <c r="D80" s="27">
        <f t="shared" si="369"/>
        <v>5.0127252004050433</v>
      </c>
      <c r="E80" s="27">
        <f t="shared" si="369"/>
        <v>4.9986919678085968</v>
      </c>
      <c r="F80" s="27">
        <f t="shared" si="369"/>
        <v>4.9846980215501162</v>
      </c>
      <c r="G80" s="27">
        <f t="shared" si="369"/>
        <v>4.9707432516469794</v>
      </c>
      <c r="H80" s="27">
        <f t="shared" si="369"/>
        <v>4.9568275484239592</v>
      </c>
      <c r="I80" s="27">
        <f t="shared" si="369"/>
        <v>4.9429508025127831</v>
      </c>
      <c r="J80" s="27">
        <f t="shared" si="369"/>
        <v>4.929112904852019</v>
      </c>
      <c r="K80" s="27">
        <f t="shared" si="369"/>
        <v>4.9153137466851433</v>
      </c>
      <c r="L80" s="27">
        <f t="shared" si="369"/>
        <v>4.9015532195598013</v>
      </c>
      <c r="M80" s="27">
        <f t="shared" si="369"/>
        <v>4.8878312153277932</v>
      </c>
      <c r="N80" s="27">
        <f t="shared" si="369"/>
        <v>4.8741476261430989</v>
      </c>
      <c r="O80" s="27">
        <f t="shared" si="369"/>
        <v>4.8605023444625317</v>
      </c>
      <c r="P80" s="27">
        <f t="shared" si="369"/>
        <v>4.8468952630429243</v>
      </c>
      <c r="Q80" s="27">
        <f t="shared" si="369"/>
        <v>4.8333262749420669</v>
      </c>
      <c r="R80" s="27">
        <f t="shared" si="369"/>
        <v>4.8197952735170304</v>
      </c>
      <c r="T80" s="147"/>
      <c r="U80" s="54">
        <f t="shared" si="294"/>
        <v>300</v>
      </c>
      <c r="V80" s="27">
        <f t="shared" ref="V80:AK80" si="370">(V24-V25)/2</f>
        <v>4.8780911900987718</v>
      </c>
      <c r="W80" s="27">
        <f t="shared" si="370"/>
        <v>4.8644348683255174</v>
      </c>
      <c r="X80" s="27">
        <f t="shared" si="370"/>
        <v>4.8508167777204534</v>
      </c>
      <c r="Y80" s="27">
        <f t="shared" si="370"/>
        <v>4.8372368112544706</v>
      </c>
      <c r="Z80" s="27">
        <f t="shared" si="370"/>
        <v>4.8236948621982307</v>
      </c>
      <c r="AA80" s="27">
        <f t="shared" si="370"/>
        <v>4.8101908241212143</v>
      </c>
      <c r="AB80" s="27">
        <f t="shared" si="370"/>
        <v>4.7967245908908041</v>
      </c>
      <c r="AC80" s="27">
        <f t="shared" si="370"/>
        <v>4.7832960566716025</v>
      </c>
      <c r="AD80" s="27">
        <f t="shared" si="370"/>
        <v>4.7699051159242813</v>
      </c>
      <c r="AE80" s="27">
        <f t="shared" si="370"/>
        <v>4.7565516634052258</v>
      </c>
      <c r="AF80" s="27">
        <f t="shared" si="370"/>
        <v>4.7432355941651423</v>
      </c>
      <c r="AG80" s="27">
        <f t="shared" si="370"/>
        <v>4.7299568035490367</v>
      </c>
      <c r="AH80" s="27">
        <f t="shared" si="370"/>
        <v>4.7167151871942181</v>
      </c>
      <c r="AI80" s="27">
        <f t="shared" si="370"/>
        <v>4.7035106410308458</v>
      </c>
      <c r="AJ80" s="27">
        <f t="shared" si="370"/>
        <v>4.6903430612800676</v>
      </c>
      <c r="AK80" s="27">
        <f t="shared" si="370"/>
        <v>4.6772123444531957</v>
      </c>
      <c r="AM80" s="147"/>
      <c r="AN80" s="54">
        <f t="shared" si="296"/>
        <v>300</v>
      </c>
      <c r="AO80" s="27">
        <f t="shared" ref="AO80:BD80" si="371">(AO24-AO25)/2</f>
        <v>4.7428367400392091</v>
      </c>
      <c r="AP80" s="27">
        <f t="shared" si="371"/>
        <v>4.7295590660237536</v>
      </c>
      <c r="AQ80" s="27">
        <f t="shared" si="371"/>
        <v>4.7163185631438367</v>
      </c>
      <c r="AR80" s="27">
        <f t="shared" si="371"/>
        <v>4.7031151273380445</v>
      </c>
      <c r="AS80" s="27">
        <f t="shared" si="371"/>
        <v>4.6899486548362077</v>
      </c>
      <c r="AT80" s="27">
        <f t="shared" si="371"/>
        <v>4.6768190421589679</v>
      </c>
      <c r="AU80" s="27">
        <f t="shared" si="371"/>
        <v>4.6637261861162145</v>
      </c>
      <c r="AV80" s="27">
        <f t="shared" si="371"/>
        <v>4.6506699838074681</v>
      </c>
      <c r="AW80" s="27">
        <f t="shared" si="371"/>
        <v>4.637650332618982</v>
      </c>
      <c r="AX80" s="27">
        <f t="shared" si="371"/>
        <v>4.624667130225653</v>
      </c>
      <c r="AY80" s="27">
        <f t="shared" si="371"/>
        <v>4.611720274588162</v>
      </c>
      <c r="AZ80" s="27">
        <f t="shared" si="371"/>
        <v>4.5988096639530802</v>
      </c>
      <c r="BA80" s="27">
        <f t="shared" si="371"/>
        <v>4.5859351968516933</v>
      </c>
      <c r="BB80" s="27">
        <f t="shared" si="371"/>
        <v>4.5730967720993156</v>
      </c>
      <c r="BC80" s="27">
        <f t="shared" si="371"/>
        <v>4.5602942887945339</v>
      </c>
      <c r="BD80" s="27">
        <f t="shared" si="371"/>
        <v>4.5475276463187093</v>
      </c>
      <c r="BF80" s="147"/>
      <c r="BG80" s="54">
        <f t="shared" si="298"/>
        <v>300</v>
      </c>
      <c r="BH80" s="27">
        <f t="shared" ref="BH80:BW80" si="372">(BH24-BH25)/2</f>
        <v>4.6325495134152135</v>
      </c>
      <c r="BI80" s="27">
        <f t="shared" si="372"/>
        <v>4.6195805908755361</v>
      </c>
      <c r="BJ80" s="27">
        <f t="shared" si="372"/>
        <v>4.606647975115024</v>
      </c>
      <c r="BK80" s="27">
        <f t="shared" si="372"/>
        <v>4.5937515644917966</v>
      </c>
      <c r="BL80" s="27">
        <f t="shared" si="372"/>
        <v>4.5808912576493483</v>
      </c>
      <c r="BM80" s="27">
        <f t="shared" si="372"/>
        <v>4.5680669535138492</v>
      </c>
      <c r="BN80" s="27">
        <f t="shared" si="372"/>
        <v>4.5552785512949221</v>
      </c>
      <c r="BO80" s="27">
        <f t="shared" si="372"/>
        <v>4.5425259504847624</v>
      </c>
      <c r="BP80" s="27">
        <f t="shared" si="372"/>
        <v>4.5298090508562439</v>
      </c>
      <c r="BQ80" s="27">
        <f t="shared" si="372"/>
        <v>4.5171277524633062</v>
      </c>
      <c r="BR80" s="27">
        <f t="shared" si="372"/>
        <v>4.5044819556393936</v>
      </c>
      <c r="BS80" s="27">
        <f t="shared" si="372"/>
        <v>4.4918715609971152</v>
      </c>
      <c r="BT80" s="27">
        <f t="shared" si="372"/>
        <v>4.4792964694273856</v>
      </c>
      <c r="BU80" s="27">
        <f t="shared" si="372"/>
        <v>4.466756582098407</v>
      </c>
      <c r="BV80" s="27">
        <f t="shared" si="372"/>
        <v>4.4542518004552765</v>
      </c>
      <c r="BW80" s="27">
        <f t="shared" si="372"/>
        <v>4.4417820262186005</v>
      </c>
      <c r="BY80" s="147"/>
      <c r="BZ80" s="54">
        <f t="shared" si="300"/>
        <v>300</v>
      </c>
      <c r="CA80" s="27">
        <f t="shared" ref="CA80:CP80" si="373">(CA24-CA25)/2</f>
        <v>4.5360479669808527</v>
      </c>
      <c r="CB80" s="27">
        <f t="shared" si="373"/>
        <v>4.5233492026072817</v>
      </c>
      <c r="CC80" s="27">
        <f t="shared" si="373"/>
        <v>4.5106859886992119</v>
      </c>
      <c r="CD80" s="27">
        <f t="shared" si="373"/>
        <v>4.4980582257321498</v>
      </c>
      <c r="CE80" s="27">
        <f t="shared" si="373"/>
        <v>4.4854658144607011</v>
      </c>
      <c r="CF80" s="27">
        <f t="shared" si="373"/>
        <v>4.4729086559168554</v>
      </c>
      <c r="CG80" s="27">
        <f t="shared" si="373"/>
        <v>4.4603866514099035</v>
      </c>
      <c r="CH80" s="27">
        <f t="shared" si="373"/>
        <v>4.4478997025255342</v>
      </c>
      <c r="CI80" s="27">
        <f t="shared" si="373"/>
        <v>4.4354477111244419</v>
      </c>
      <c r="CJ80" s="27">
        <f t="shared" si="373"/>
        <v>4.4230305793426252</v>
      </c>
      <c r="CK80" s="27">
        <f t="shared" si="373"/>
        <v>4.4106482095897013</v>
      </c>
      <c r="CL80" s="27">
        <f t="shared" si="373"/>
        <v>4.398300504548498</v>
      </c>
      <c r="CM80" s="27">
        <f t="shared" si="373"/>
        <v>4.3859873671748622</v>
      </c>
      <c r="CN80" s="27">
        <f t="shared" si="373"/>
        <v>4.3737087006953699</v>
      </c>
      <c r="CO80" s="27">
        <f t="shared" si="373"/>
        <v>4.3614644086082208</v>
      </c>
      <c r="CP80" s="27">
        <f t="shared" si="373"/>
        <v>4.349254394681644</v>
      </c>
      <c r="CR80" s="147"/>
      <c r="CS80" s="54">
        <f t="shared" si="302"/>
        <v>300</v>
      </c>
      <c r="CT80" s="27">
        <f t="shared" ref="CT80:DI80" si="374">(CT24-CT25)/2</f>
        <v>4.4508993669998453</v>
      </c>
      <c r="CU80" s="27">
        <f t="shared" si="374"/>
        <v>4.4384389779731546</v>
      </c>
      <c r="CV80" s="27">
        <f t="shared" si="374"/>
        <v>4.4260134720749367</v>
      </c>
      <c r="CW80" s="27">
        <f t="shared" si="374"/>
        <v>4.4136227516493367</v>
      </c>
      <c r="CX80" s="27">
        <f t="shared" si="374"/>
        <v>4.4012667193134227</v>
      </c>
      <c r="CY80" s="27">
        <f t="shared" si="374"/>
        <v>4.3889452779573697</v>
      </c>
      <c r="CZ80" s="27">
        <f t="shared" si="374"/>
        <v>4.3766583307426865</v>
      </c>
      <c r="DA80" s="27">
        <f t="shared" si="374"/>
        <v>4.3644057811024988</v>
      </c>
      <c r="DB80" s="27">
        <f t="shared" si="374"/>
        <v>4.3521875327399684</v>
      </c>
      <c r="DC80" s="27">
        <f t="shared" si="374"/>
        <v>4.3400034896278896</v>
      </c>
      <c r="DD80" s="27">
        <f t="shared" si="374"/>
        <v>4.3278535560080948</v>
      </c>
      <c r="DE80" s="27">
        <f t="shared" si="374"/>
        <v>4.3157376363900601</v>
      </c>
      <c r="DF80" s="27">
        <f t="shared" si="374"/>
        <v>4.3036556355511042</v>
      </c>
      <c r="DG80" s="27">
        <f t="shared" si="374"/>
        <v>4.291607458534795</v>
      </c>
      <c r="DH80" s="27">
        <f t="shared" si="374"/>
        <v>4.2795930106505597</v>
      </c>
      <c r="DI80" s="27">
        <f t="shared" si="374"/>
        <v>4.2676121974727756</v>
      </c>
      <c r="DK80" s="147"/>
      <c r="DL80" s="54">
        <f t="shared" si="304"/>
        <v>300</v>
      </c>
      <c r="DM80" s="27">
        <f t="shared" ref="DM80:EB80" si="375">(DM24-DM25)/2</f>
        <v>4.3074908150819828</v>
      </c>
      <c r="DN80" s="27">
        <f t="shared" si="375"/>
        <v>4.2954319013975741</v>
      </c>
      <c r="DO80" s="27">
        <f t="shared" si="375"/>
        <v>4.2834067469028572</v>
      </c>
      <c r="DP80" s="27">
        <f t="shared" si="375"/>
        <v>4.2714152570881403</v>
      </c>
      <c r="DQ80" s="27">
        <f t="shared" si="375"/>
        <v>4.2594573377083904</v>
      </c>
      <c r="DR80" s="27">
        <f t="shared" si="375"/>
        <v>4.2475328947827329</v>
      </c>
      <c r="DS80" s="27">
        <f t="shared" si="375"/>
        <v>4.2356418345926627</v>
      </c>
      <c r="DT80" s="27">
        <f t="shared" si="375"/>
        <v>4.2237840636830555</v>
      </c>
      <c r="DU80" s="27">
        <f t="shared" si="375"/>
        <v>4.2119594888591436</v>
      </c>
      <c r="DV80" s="27">
        <f t="shared" si="375"/>
        <v>4.20016801718835</v>
      </c>
      <c r="DW80" s="27">
        <f t="shared" si="375"/>
        <v>4.188409555997378</v>
      </c>
      <c r="DX80" s="27">
        <f t="shared" si="375"/>
        <v>4.1766840128730109</v>
      </c>
      <c r="DY80" s="27">
        <f t="shared" si="375"/>
        <v>4.1649912956599309</v>
      </c>
      <c r="DZ80" s="27">
        <f t="shared" si="375"/>
        <v>4.1533313124616988</v>
      </c>
      <c r="EA80" s="27">
        <f t="shared" si="375"/>
        <v>4.1417039716385844</v>
      </c>
      <c r="EB80" s="27">
        <f t="shared" si="375"/>
        <v>4.1301091818074624</v>
      </c>
    </row>
    <row r="81" spans="1:132">
      <c r="A81" s="147"/>
      <c r="B81" s="54">
        <f t="shared" si="292"/>
        <v>320</v>
      </c>
      <c r="C81" s="27">
        <f t="shared" ref="C81:R81" si="376">(C25-C26)/2</f>
        <v>4.9912236478403003</v>
      </c>
      <c r="D81" s="27">
        <f t="shared" si="376"/>
        <v>4.97725060930523</v>
      </c>
      <c r="E81" s="27">
        <f t="shared" si="376"/>
        <v>4.9633166885934656</v>
      </c>
      <c r="F81" s="27">
        <f t="shared" si="376"/>
        <v>4.9494217761942849</v>
      </c>
      <c r="G81" s="27">
        <f t="shared" si="376"/>
        <v>4.9355657629028542</v>
      </c>
      <c r="H81" s="27">
        <f t="shared" si="376"/>
        <v>4.9217485398200722</v>
      </c>
      <c r="I81" s="27">
        <f t="shared" si="376"/>
        <v>4.9079699983522147</v>
      </c>
      <c r="J81" s="27">
        <f t="shared" si="376"/>
        <v>4.8942300302091866</v>
      </c>
      <c r="K81" s="27">
        <f t="shared" si="376"/>
        <v>4.8805285274040813</v>
      </c>
      <c r="L81" s="27">
        <f t="shared" si="376"/>
        <v>4.8668653822522572</v>
      </c>
      <c r="M81" s="27">
        <f t="shared" si="376"/>
        <v>4.8532404873708259</v>
      </c>
      <c r="N81" s="27">
        <f t="shared" si="376"/>
        <v>4.8396537356773948</v>
      </c>
      <c r="O81" s="27">
        <f t="shared" si="376"/>
        <v>4.8261050203890505</v>
      </c>
      <c r="P81" s="27">
        <f t="shared" si="376"/>
        <v>4.8125942350220825</v>
      </c>
      <c r="Q81" s="27">
        <f t="shared" si="376"/>
        <v>4.7991212733908171</v>
      </c>
      <c r="R81" s="27">
        <f t="shared" si="376"/>
        <v>4.7856860296071275</v>
      </c>
      <c r="T81" s="147"/>
      <c r="U81" s="54">
        <f t="shared" si="294"/>
        <v>320</v>
      </c>
      <c r="V81" s="27">
        <f t="shared" ref="V81:AK81" si="377">(V25-V26)/2</f>
        <v>4.8435693913966773</v>
      </c>
      <c r="W81" s="27">
        <f t="shared" si="377"/>
        <v>4.8300097141455396</v>
      </c>
      <c r="X81" s="27">
        <f t="shared" si="377"/>
        <v>4.8164879975039696</v>
      </c>
      <c r="Y81" s="27">
        <f t="shared" si="377"/>
        <v>4.8030041352003892</v>
      </c>
      <c r="Z81" s="27">
        <f t="shared" si="377"/>
        <v>4.7895580212612714</v>
      </c>
      <c r="AA81" s="27">
        <f t="shared" si="377"/>
        <v>4.7761495500086042</v>
      </c>
      <c r="AB81" s="27">
        <f t="shared" si="377"/>
        <v>4.7627786160612828</v>
      </c>
      <c r="AC81" s="27">
        <f t="shared" si="377"/>
        <v>4.7494451143325804</v>
      </c>
      <c r="AD81" s="27">
        <f t="shared" si="377"/>
        <v>4.7361489400304038</v>
      </c>
      <c r="AE81" s="27">
        <f t="shared" si="377"/>
        <v>4.7228899886556803</v>
      </c>
      <c r="AF81" s="27">
        <f t="shared" si="377"/>
        <v>4.7096681560020244</v>
      </c>
      <c r="AG81" s="27">
        <f t="shared" si="377"/>
        <v>4.6964833381546995</v>
      </c>
      <c r="AH81" s="27">
        <f t="shared" si="377"/>
        <v>4.683335431490292</v>
      </c>
      <c r="AI81" s="27">
        <f t="shared" si="377"/>
        <v>4.6702243326746924</v>
      </c>
      <c r="AJ81" s="27">
        <f t="shared" si="377"/>
        <v>4.6571499386637711</v>
      </c>
      <c r="AK81" s="27">
        <f t="shared" si="377"/>
        <v>4.6441121467017936</v>
      </c>
      <c r="AM81" s="147"/>
      <c r="AN81" s="54">
        <f t="shared" si="296"/>
        <v>320</v>
      </c>
      <c r="AO81" s="27">
        <f t="shared" ref="AO81:BD81" si="378">(AO25-AO26)/2</f>
        <v>4.7092721245298108</v>
      </c>
      <c r="AP81" s="27">
        <f t="shared" si="378"/>
        <v>4.6960884153811762</v>
      </c>
      <c r="AQ81" s="27">
        <f t="shared" si="378"/>
        <v>4.6829416143114813</v>
      </c>
      <c r="AR81" s="27">
        <f t="shared" si="378"/>
        <v>4.6698316179955839</v>
      </c>
      <c r="AS81" s="27">
        <f t="shared" si="378"/>
        <v>4.6567583233980869</v>
      </c>
      <c r="AT81" s="27">
        <f t="shared" si="378"/>
        <v>4.6437216277713418</v>
      </c>
      <c r="AU81" s="27">
        <f t="shared" si="378"/>
        <v>4.6307214286561162</v>
      </c>
      <c r="AV81" s="27">
        <f t="shared" si="378"/>
        <v>4.6177576238790472</v>
      </c>
      <c r="AW81" s="27">
        <f t="shared" si="378"/>
        <v>4.6048301115541115</v>
      </c>
      <c r="AX81" s="27">
        <f t="shared" si="378"/>
        <v>4.5919387900794533</v>
      </c>
      <c r="AY81" s="27">
        <f t="shared" si="378"/>
        <v>4.5790835581380485</v>
      </c>
      <c r="AZ81" s="27">
        <f t="shared" si="378"/>
        <v>4.5662643146963759</v>
      </c>
      <c r="BA81" s="27">
        <f t="shared" si="378"/>
        <v>4.5534809590039451</v>
      </c>
      <c r="BB81" s="27">
        <f t="shared" si="378"/>
        <v>4.540733390592159</v>
      </c>
      <c r="BC81" s="27">
        <f t="shared" si="378"/>
        <v>4.5280215092738842</v>
      </c>
      <c r="BD81" s="27">
        <f t="shared" si="378"/>
        <v>4.5153452151421725</v>
      </c>
      <c r="BF81" s="147"/>
      <c r="BG81" s="54">
        <f t="shared" si="298"/>
        <v>320</v>
      </c>
      <c r="BH81" s="27">
        <f t="shared" ref="BH81:BW81" si="379">(BH25-BH26)/2</f>
        <v>4.5997653903745928</v>
      </c>
      <c r="BI81" s="27">
        <f t="shared" si="379"/>
        <v>4.5868882476963613</v>
      </c>
      <c r="BJ81" s="27">
        <f t="shared" si="379"/>
        <v>4.5740471548573893</v>
      </c>
      <c r="BK81" s="27">
        <f t="shared" si="379"/>
        <v>4.561242010935775</v>
      </c>
      <c r="BL81" s="27">
        <f t="shared" si="379"/>
        <v>4.5484727152911795</v>
      </c>
      <c r="BM81" s="27">
        <f t="shared" si="379"/>
        <v>4.5357391675660423</v>
      </c>
      <c r="BN81" s="27">
        <f t="shared" si="379"/>
        <v>4.5230412676831691</v>
      </c>
      <c r="BO81" s="27">
        <f t="shared" si="379"/>
        <v>4.510378915845461</v>
      </c>
      <c r="BP81" s="27">
        <f t="shared" si="379"/>
        <v>4.4977520125355888</v>
      </c>
      <c r="BQ81" s="27">
        <f t="shared" si="379"/>
        <v>4.4851604585147218</v>
      </c>
      <c r="BR81" s="27">
        <f t="shared" si="379"/>
        <v>4.4726041548214202</v>
      </c>
      <c r="BS81" s="27">
        <f t="shared" si="379"/>
        <v>4.4600830027719329</v>
      </c>
      <c r="BT81" s="27">
        <f t="shared" si="379"/>
        <v>4.4475969039585168</v>
      </c>
      <c r="BU81" s="27">
        <f t="shared" si="379"/>
        <v>4.435145760248437</v>
      </c>
      <c r="BV81" s="27">
        <f t="shared" si="379"/>
        <v>4.4227294737845568</v>
      </c>
      <c r="BW81" s="27">
        <f t="shared" si="379"/>
        <v>4.4103479469831566</v>
      </c>
      <c r="BY81" s="147"/>
      <c r="BZ81" s="54">
        <f t="shared" si="300"/>
        <v>320</v>
      </c>
      <c r="CA81" s="27">
        <f t="shared" ref="CA81:CP81" si="380">(CA25-CA26)/2</f>
        <v>4.5039467764297196</v>
      </c>
      <c r="CB81" s="27">
        <f t="shared" si="380"/>
        <v>4.4913378800333046</v>
      </c>
      <c r="CC81" s="27">
        <f t="shared" si="380"/>
        <v>4.4787642825147831</v>
      </c>
      <c r="CD81" s="27">
        <f t="shared" si="380"/>
        <v>4.466225885054703</v>
      </c>
      <c r="CE81" s="27">
        <f t="shared" si="380"/>
        <v>4.4537225891095051</v>
      </c>
      <c r="CF81" s="27">
        <f t="shared" si="380"/>
        <v>4.4412542964114312</v>
      </c>
      <c r="CG81" s="27">
        <f t="shared" si="380"/>
        <v>4.4288209089684356</v>
      </c>
      <c r="CH81" s="27">
        <f t="shared" si="380"/>
        <v>4.4164223290624758</v>
      </c>
      <c r="CI81" s="27">
        <f t="shared" si="380"/>
        <v>4.4040584592491285</v>
      </c>
      <c r="CJ81" s="27">
        <f t="shared" si="380"/>
        <v>4.3917292023565864</v>
      </c>
      <c r="CK81" s="27">
        <f t="shared" si="380"/>
        <v>4.3794344614853635</v>
      </c>
      <c r="CL81" s="27">
        <f t="shared" si="380"/>
        <v>4.3671741400071999</v>
      </c>
      <c r="CM81" s="27">
        <f t="shared" si="380"/>
        <v>4.3549481415639661</v>
      </c>
      <c r="CN81" s="27">
        <f t="shared" si="380"/>
        <v>4.3427563700677645</v>
      </c>
      <c r="CO81" s="27">
        <f t="shared" si="380"/>
        <v>4.3305987296997355</v>
      </c>
      <c r="CP81" s="27">
        <f t="shared" si="380"/>
        <v>4.3184751249085602</v>
      </c>
      <c r="CR81" s="147"/>
      <c r="CS81" s="54">
        <f t="shared" si="302"/>
        <v>320</v>
      </c>
      <c r="CT81" s="27">
        <f t="shared" ref="CT81:DI81" si="381">(CT25-CT26)/2</f>
        <v>4.4194007651895193</v>
      </c>
      <c r="CU81" s="27">
        <f t="shared" si="381"/>
        <v>4.4070285571798893</v>
      </c>
      <c r="CV81" s="27">
        <f t="shared" si="381"/>
        <v>4.3946909854340053</v>
      </c>
      <c r="CW81" s="27">
        <f t="shared" si="381"/>
        <v>4.3823879529870116</v>
      </c>
      <c r="CX81" s="27">
        <f t="shared" si="381"/>
        <v>4.3701193631454771</v>
      </c>
      <c r="CY81" s="27">
        <f t="shared" si="381"/>
        <v>4.3578851194864026</v>
      </c>
      <c r="CZ81" s="27">
        <f t="shared" si="381"/>
        <v>4.3456851258571172</v>
      </c>
      <c r="DA81" s="27">
        <f t="shared" si="381"/>
        <v>4.3335192863737912</v>
      </c>
      <c r="DB81" s="27">
        <f t="shared" si="381"/>
        <v>4.321387505421133</v>
      </c>
      <c r="DC81" s="27">
        <f t="shared" si="381"/>
        <v>4.30928968765169</v>
      </c>
      <c r="DD81" s="27">
        <f t="shared" si="381"/>
        <v>4.2972257379845669</v>
      </c>
      <c r="DE81" s="27">
        <f t="shared" si="381"/>
        <v>4.2851955616055104</v>
      </c>
      <c r="DF81" s="27">
        <f t="shared" si="381"/>
        <v>4.2731990639652278</v>
      </c>
      <c r="DG81" s="27">
        <f t="shared" si="381"/>
        <v>4.2612361507796841</v>
      </c>
      <c r="DH81" s="27">
        <f t="shared" si="381"/>
        <v>4.2493067280282091</v>
      </c>
      <c r="DI81" s="27">
        <f t="shared" si="381"/>
        <v>4.2374107019537917</v>
      </c>
      <c r="DK81" s="147"/>
      <c r="DL81" s="54">
        <f t="shared" si="304"/>
        <v>320</v>
      </c>
      <c r="DM81" s="27">
        <f t="shared" ref="DM81:EB81" si="382">(DM25-DM26)/2</f>
        <v>4.2770071022864844</v>
      </c>
      <c r="DN81" s="27">
        <f t="shared" si="382"/>
        <v>4.265033528415298</v>
      </c>
      <c r="DO81" s="27">
        <f t="shared" si="382"/>
        <v>4.2530934748230749</v>
      </c>
      <c r="DP81" s="27">
        <f t="shared" si="382"/>
        <v>4.241186847669038</v>
      </c>
      <c r="DQ81" s="27">
        <f t="shared" si="382"/>
        <v>4.2293135533752704</v>
      </c>
      <c r="DR81" s="27">
        <f t="shared" si="382"/>
        <v>4.2174734986255373</v>
      </c>
      <c r="DS81" s="27">
        <f t="shared" si="382"/>
        <v>4.2056665903651691</v>
      </c>
      <c r="DT81" s="27">
        <f t="shared" si="382"/>
        <v>4.1938927357996825</v>
      </c>
      <c r="DU81" s="27">
        <f t="shared" si="382"/>
        <v>4.1821518423947808</v>
      </c>
      <c r="DV81" s="27">
        <f t="shared" si="382"/>
        <v>4.170443817874748</v>
      </c>
      <c r="DW81" s="27">
        <f t="shared" si="382"/>
        <v>4.1587685702226658</v>
      </c>
      <c r="DX81" s="27">
        <f t="shared" si="382"/>
        <v>4.147126007678807</v>
      </c>
      <c r="DY81" s="27">
        <f t="shared" si="382"/>
        <v>4.1355160387405405</v>
      </c>
      <c r="DZ81" s="27">
        <f t="shared" si="382"/>
        <v>4.1239385721614497</v>
      </c>
      <c r="EA81" s="27">
        <f t="shared" si="382"/>
        <v>4.1123935169503056</v>
      </c>
      <c r="EB81" s="27">
        <f t="shared" si="382"/>
        <v>4.1008807823709077</v>
      </c>
    </row>
    <row r="82" spans="1:132">
      <c r="A82" s="148"/>
      <c r="B82" s="54">
        <f t="shared" si="292"/>
        <v>340</v>
      </c>
      <c r="C82" s="27">
        <f t="shared" ref="C82:R82" si="383">(C26-C27)/2</f>
        <v>4.9559012212326365</v>
      </c>
      <c r="D82" s="27">
        <f t="shared" si="383"/>
        <v>4.9420270685945837</v>
      </c>
      <c r="E82" s="27">
        <f t="shared" si="383"/>
        <v>4.9281917569469158</v>
      </c>
      <c r="F82" s="27">
        <f t="shared" si="383"/>
        <v>4.9143951775534163</v>
      </c>
      <c r="G82" s="27">
        <f t="shared" si="383"/>
        <v>4.900637221982123</v>
      </c>
      <c r="H82" s="27">
        <f t="shared" si="383"/>
        <v>4.886917782105229</v>
      </c>
      <c r="I82" s="27">
        <f t="shared" si="383"/>
        <v>4.8732367500967086</v>
      </c>
      <c r="J82" s="27">
        <f t="shared" si="383"/>
        <v>4.8595940184333983</v>
      </c>
      <c r="K82" s="27">
        <f t="shared" si="383"/>
        <v>4.8459894798921255</v>
      </c>
      <c r="L82" s="27">
        <f t="shared" si="383"/>
        <v>4.8324230275508526</v>
      </c>
      <c r="M82" s="27">
        <f t="shared" si="383"/>
        <v>4.8188945547861763</v>
      </c>
      <c r="N82" s="27">
        <f t="shared" si="383"/>
        <v>4.8054039552736683</v>
      </c>
      <c r="O82" s="27">
        <f t="shared" si="383"/>
        <v>4.7919511229859708</v>
      </c>
      <c r="P82" s="27">
        <f t="shared" si="383"/>
        <v>4.7785359521934296</v>
      </c>
      <c r="Q82" s="27">
        <f t="shared" si="383"/>
        <v>4.7651583374616138</v>
      </c>
      <c r="R82" s="27">
        <f t="shared" si="383"/>
        <v>4.7518181736513725</v>
      </c>
      <c r="T82" s="148"/>
      <c r="U82" s="54">
        <f t="shared" si="294"/>
        <v>340</v>
      </c>
      <c r="V82" s="27">
        <f t="shared" ref="V82:AK82" si="384">(V26-V27)/2</f>
        <v>4.8092919002608596</v>
      </c>
      <c r="W82" s="27">
        <f t="shared" si="384"/>
        <v>4.7958281835871261</v>
      </c>
      <c r="X82" s="27">
        <f t="shared" si="384"/>
        <v>4.7824021588795844</v>
      </c>
      <c r="Y82" s="27">
        <f t="shared" si="384"/>
        <v>4.7690137206184247</v>
      </c>
      <c r="Z82" s="27">
        <f t="shared" si="384"/>
        <v>4.7556627635797284</v>
      </c>
      <c r="AA82" s="27">
        <f t="shared" si="384"/>
        <v>4.7423491828339905</v>
      </c>
      <c r="AB82" s="27">
        <f t="shared" si="384"/>
        <v>4.7290728737455154</v>
      </c>
      <c r="AC82" s="27">
        <f t="shared" si="384"/>
        <v>4.7158337319713368</v>
      </c>
      <c r="AD82" s="27">
        <f t="shared" si="384"/>
        <v>4.7026316534608981</v>
      </c>
      <c r="AE82" s="27">
        <f t="shared" si="384"/>
        <v>4.6894665344546524</v>
      </c>
      <c r="AF82" s="27">
        <f t="shared" si="384"/>
        <v>4.6763382714838144</v>
      </c>
      <c r="AG82" s="27">
        <f t="shared" si="384"/>
        <v>4.6632467613690949</v>
      </c>
      <c r="AH82" s="27">
        <f t="shared" si="384"/>
        <v>4.6501919012199693</v>
      </c>
      <c r="AI82" s="27">
        <f t="shared" si="384"/>
        <v>4.6371735884341447</v>
      </c>
      <c r="AJ82" s="27">
        <f t="shared" si="384"/>
        <v>4.6241917206965653</v>
      </c>
      <c r="AK82" s="27">
        <f t="shared" si="384"/>
        <v>4.6112461959783388</v>
      </c>
      <c r="AM82" s="148"/>
      <c r="AN82" s="54">
        <f t="shared" si="296"/>
        <v>340</v>
      </c>
      <c r="AO82" s="27">
        <f t="shared" ref="AO82:BD82" si="385">(AO26-AO27)/2</f>
        <v>4.6759450426895199</v>
      </c>
      <c r="AP82" s="27">
        <f t="shared" si="385"/>
        <v>4.6628546334273437</v>
      </c>
      <c r="AQ82" s="27">
        <f t="shared" si="385"/>
        <v>4.6498008710488747</v>
      </c>
      <c r="AR82" s="27">
        <f t="shared" si="385"/>
        <v>4.6367836529604745</v>
      </c>
      <c r="AS82" s="27">
        <f t="shared" si="385"/>
        <v>4.6238028768555495</v>
      </c>
      <c r="AT82" s="27">
        <f t="shared" si="385"/>
        <v>4.61085844071415</v>
      </c>
      <c r="AU82" s="27">
        <f t="shared" si="385"/>
        <v>4.5979502428015948</v>
      </c>
      <c r="AV82" s="27">
        <f t="shared" si="385"/>
        <v>4.5850781816683472</v>
      </c>
      <c r="AW82" s="27">
        <f t="shared" si="385"/>
        <v>4.5722421561484339</v>
      </c>
      <c r="AX82" s="27">
        <f t="shared" si="385"/>
        <v>4.5594420653595478</v>
      </c>
      <c r="AY82" s="27">
        <f t="shared" si="385"/>
        <v>4.5466778087016522</v>
      </c>
      <c r="AZ82" s="27">
        <f t="shared" si="385"/>
        <v>4.5339492858563801</v>
      </c>
      <c r="BA82" s="27">
        <f t="shared" si="385"/>
        <v>4.5212563967858408</v>
      </c>
      <c r="BB82" s="27">
        <f t="shared" si="385"/>
        <v>4.5085990417330315</v>
      </c>
      <c r="BC82" s="27">
        <f t="shared" si="385"/>
        <v>4.4959771212192319</v>
      </c>
      <c r="BD82" s="27">
        <f t="shared" si="385"/>
        <v>4.483390536044805</v>
      </c>
      <c r="BF82" s="148"/>
      <c r="BG82" s="54">
        <f t="shared" si="298"/>
        <v>340</v>
      </c>
      <c r="BH82" s="27">
        <f t="shared" ref="BH82:BW82" si="386">(BH26-BH27)/2</f>
        <v>4.5672132775306906</v>
      </c>
      <c r="BI82" s="27">
        <f t="shared" si="386"/>
        <v>4.5544272651961926</v>
      </c>
      <c r="BJ82" s="27">
        <f t="shared" si="386"/>
        <v>4.5416770475799488</v>
      </c>
      <c r="BK82" s="27">
        <f t="shared" si="386"/>
        <v>4.5289625244734495</v>
      </c>
      <c r="BL82" s="27">
        <f t="shared" si="386"/>
        <v>4.5162835959493428</v>
      </c>
      <c r="BM82" s="27">
        <f t="shared" si="386"/>
        <v>4.5036401623598703</v>
      </c>
      <c r="BN82" s="27">
        <f t="shared" si="386"/>
        <v>4.4910321243360531</v>
      </c>
      <c r="BO82" s="27">
        <f t="shared" si="386"/>
        <v>4.4784593827875039</v>
      </c>
      <c r="BP82" s="27">
        <f t="shared" si="386"/>
        <v>4.4659218389007336</v>
      </c>
      <c r="BQ82" s="27">
        <f t="shared" si="386"/>
        <v>4.4534193941390541</v>
      </c>
      <c r="BR82" s="27">
        <f t="shared" si="386"/>
        <v>4.4409519502419696</v>
      </c>
      <c r="BS82" s="27">
        <f t="shared" si="386"/>
        <v>4.4285194092236022</v>
      </c>
      <c r="BT82" s="27">
        <f t="shared" si="386"/>
        <v>4.4161216733726771</v>
      </c>
      <c r="BU82" s="27">
        <f t="shared" si="386"/>
        <v>4.4037586452514343</v>
      </c>
      <c r="BV82" s="27">
        <f t="shared" si="386"/>
        <v>4.3914302276947339</v>
      </c>
      <c r="BW82" s="27">
        <f t="shared" si="386"/>
        <v>4.3791363238095569</v>
      </c>
      <c r="BY82" s="148"/>
      <c r="BZ82" s="54">
        <f t="shared" si="300"/>
        <v>340</v>
      </c>
      <c r="CA82" s="27">
        <f t="shared" ref="CA82:CP82" si="387">(CA26-CA27)/2</f>
        <v>4.4720727630254835</v>
      </c>
      <c r="CB82" s="27">
        <f t="shared" si="387"/>
        <v>4.4595530986186738</v>
      </c>
      <c r="CC82" s="27">
        <f t="shared" si="387"/>
        <v>4.4470684832833367</v>
      </c>
      <c r="CD82" s="27">
        <f t="shared" si="387"/>
        <v>4.4346188188984721</v>
      </c>
      <c r="CE82" s="27">
        <f t="shared" si="387"/>
        <v>4.4222040076181903</v>
      </c>
      <c r="CF82" s="27">
        <f t="shared" si="387"/>
        <v>4.4098239518707096</v>
      </c>
      <c r="CG82" s="27">
        <f t="shared" si="387"/>
        <v>4.39747855435707</v>
      </c>
      <c r="CH82" s="27">
        <f t="shared" si="387"/>
        <v>4.3851677180505275</v>
      </c>
      <c r="CI82" s="27">
        <f t="shared" si="387"/>
        <v>4.3728913461965631</v>
      </c>
      <c r="CJ82" s="27">
        <f t="shared" si="387"/>
        <v>4.3606493423110857</v>
      </c>
      <c r="CK82" s="27">
        <f t="shared" si="387"/>
        <v>4.3484416101802355</v>
      </c>
      <c r="CL82" s="27">
        <f t="shared" si="387"/>
        <v>4.3362680538593885</v>
      </c>
      <c r="CM82" s="27">
        <f t="shared" si="387"/>
        <v>4.3241285776726608</v>
      </c>
      <c r="CN82" s="27">
        <f t="shared" si="387"/>
        <v>4.3120230862123083</v>
      </c>
      <c r="CO82" s="27">
        <f t="shared" si="387"/>
        <v>4.2999514843367379</v>
      </c>
      <c r="CP82" s="27">
        <f t="shared" si="387"/>
        <v>4.2879136771718063</v>
      </c>
      <c r="CR82" s="148"/>
      <c r="CS82" s="54">
        <f t="shared" si="302"/>
        <v>340</v>
      </c>
      <c r="CT82" s="27">
        <f t="shared" ref="CT82:DI82" si="388">(CT26-CT27)/2</f>
        <v>4.3881250760615966</v>
      </c>
      <c r="CU82" s="27">
        <f t="shared" si="388"/>
        <v>4.3758404250198994</v>
      </c>
      <c r="CV82" s="27">
        <f t="shared" si="388"/>
        <v>4.3635901651244664</v>
      </c>
      <c r="CW82" s="27">
        <f t="shared" si="388"/>
        <v>4.3513742000964664</v>
      </c>
      <c r="CX82" s="27">
        <f t="shared" si="388"/>
        <v>4.3391924339268018</v>
      </c>
      <c r="CY82" s="27">
        <f t="shared" si="388"/>
        <v>4.3270447708749149</v>
      </c>
      <c r="CZ82" s="27">
        <f t="shared" si="388"/>
        <v>4.3149311154684913</v>
      </c>
      <c r="DA82" s="27">
        <f t="shared" si="388"/>
        <v>4.3028513725021611</v>
      </c>
      <c r="DB82" s="27">
        <f t="shared" si="388"/>
        <v>4.2908054470376005</v>
      </c>
      <c r="DC82" s="27">
        <f t="shared" si="388"/>
        <v>4.2787932444018466</v>
      </c>
      <c r="DD82" s="27">
        <f t="shared" si="388"/>
        <v>4.2668146701870882</v>
      </c>
      <c r="DE82" s="27">
        <f t="shared" si="388"/>
        <v>4.254869630249976</v>
      </c>
      <c r="DF82" s="27">
        <f t="shared" si="388"/>
        <v>4.2429580307105255</v>
      </c>
      <c r="DG82" s="27">
        <f t="shared" si="388"/>
        <v>4.2310797779514253</v>
      </c>
      <c r="DH82" s="27">
        <f t="shared" si="388"/>
        <v>4.2192347786177287</v>
      </c>
      <c r="DI82" s="27">
        <f t="shared" si="388"/>
        <v>4.2074229396159701</v>
      </c>
      <c r="DK82" s="148"/>
      <c r="DL82" s="54">
        <f t="shared" si="304"/>
        <v>340</v>
      </c>
      <c r="DM82" s="27">
        <f t="shared" ref="DM82:EB82" si="389">(DM26-DM27)/2</f>
        <v>4.2467391198979652</v>
      </c>
      <c r="DN82" s="27">
        <f t="shared" si="389"/>
        <v>4.2348502818978986</v>
      </c>
      <c r="DO82" s="27">
        <f t="shared" si="389"/>
        <v>4.2229947269570083</v>
      </c>
      <c r="DP82" s="27">
        <f t="shared" si="389"/>
        <v>4.2111723618984485</v>
      </c>
      <c r="DQ82" s="27">
        <f t="shared" si="389"/>
        <v>4.1993830938065422</v>
      </c>
      <c r="DR82" s="27">
        <f t="shared" si="389"/>
        <v>4.1876268300257102</v>
      </c>
      <c r="DS82" s="27">
        <f t="shared" si="389"/>
        <v>4.1759034781594551</v>
      </c>
      <c r="DT82" s="27">
        <f t="shared" si="389"/>
        <v>4.1642129460702577</v>
      </c>
      <c r="DU82" s="27">
        <f t="shared" si="389"/>
        <v>4.1525551418785014</v>
      </c>
      <c r="DV82" s="27">
        <f t="shared" si="389"/>
        <v>4.1409299739616792</v>
      </c>
      <c r="DW82" s="27">
        <f t="shared" si="389"/>
        <v>4.1293373509538469</v>
      </c>
      <c r="DX82" s="27">
        <f t="shared" si="389"/>
        <v>4.1177771817447137</v>
      </c>
      <c r="DY82" s="27">
        <f t="shared" si="389"/>
        <v>4.1062493754793579</v>
      </c>
      <c r="DZ82" s="27">
        <f t="shared" si="389"/>
        <v>4.0947538415566811</v>
      </c>
      <c r="EA82" s="27">
        <f t="shared" si="389"/>
        <v>4.0832904896301088</v>
      </c>
      <c r="EB82" s="27">
        <f t="shared" si="389"/>
        <v>4.0718592296050673</v>
      </c>
    </row>
    <row r="83" spans="1:132">
      <c r="A83" s="138"/>
      <c r="B83" s="138"/>
      <c r="C83" s="161" t="s">
        <v>122</v>
      </c>
      <c r="D83" s="161"/>
      <c r="E83" s="161"/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T83" s="138"/>
      <c r="U83" s="138"/>
      <c r="V83" s="161" t="s">
        <v>122</v>
      </c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161"/>
      <c r="AH83" s="161"/>
      <c r="AI83" s="161"/>
      <c r="AJ83" s="161"/>
      <c r="AK83" s="161"/>
      <c r="AM83" s="138"/>
      <c r="AN83" s="138"/>
      <c r="AO83" s="161" t="s">
        <v>122</v>
      </c>
      <c r="AP83" s="161"/>
      <c r="AQ83" s="161"/>
      <c r="AR83" s="161"/>
      <c r="AS83" s="161"/>
      <c r="AT83" s="161"/>
      <c r="AU83" s="161"/>
      <c r="AV83" s="161"/>
      <c r="AW83" s="161"/>
      <c r="AX83" s="161"/>
      <c r="AY83" s="161"/>
      <c r="AZ83" s="161"/>
      <c r="BA83" s="161"/>
      <c r="BB83" s="161"/>
      <c r="BC83" s="161"/>
      <c r="BD83" s="161"/>
      <c r="BF83" s="138"/>
      <c r="BG83" s="138"/>
      <c r="BH83" s="161" t="s">
        <v>122</v>
      </c>
      <c r="BI83" s="161"/>
      <c r="BJ83" s="161"/>
      <c r="BK83" s="161"/>
      <c r="BL83" s="161"/>
      <c r="BM83" s="161"/>
      <c r="BN83" s="161"/>
      <c r="BO83" s="161"/>
      <c r="BP83" s="161"/>
      <c r="BQ83" s="161"/>
      <c r="BR83" s="161"/>
      <c r="BS83" s="161"/>
      <c r="BT83" s="161"/>
      <c r="BU83" s="161"/>
      <c r="BV83" s="161"/>
      <c r="BW83" s="161"/>
      <c r="BY83" s="138"/>
      <c r="BZ83" s="138"/>
      <c r="CA83" s="161" t="s">
        <v>122</v>
      </c>
      <c r="CB83" s="161"/>
      <c r="CC83" s="161"/>
      <c r="CD83" s="161"/>
      <c r="CE83" s="161"/>
      <c r="CF83" s="161"/>
      <c r="CG83" s="161"/>
      <c r="CH83" s="161"/>
      <c r="CI83" s="161"/>
      <c r="CJ83" s="161"/>
      <c r="CK83" s="161"/>
      <c r="CL83" s="161"/>
      <c r="CM83" s="161"/>
      <c r="CN83" s="161"/>
      <c r="CO83" s="161"/>
      <c r="CP83" s="161"/>
      <c r="CR83" s="138"/>
      <c r="CS83" s="138"/>
      <c r="CT83" s="161" t="s">
        <v>122</v>
      </c>
      <c r="CU83" s="161"/>
      <c r="CV83" s="161"/>
      <c r="CW83" s="161"/>
      <c r="CX83" s="161"/>
      <c r="CY83" s="161"/>
      <c r="CZ83" s="161"/>
      <c r="DA83" s="161"/>
      <c r="DB83" s="161"/>
      <c r="DC83" s="161"/>
      <c r="DD83" s="161"/>
      <c r="DE83" s="161"/>
      <c r="DF83" s="161"/>
      <c r="DG83" s="161"/>
      <c r="DH83" s="161"/>
      <c r="DI83" s="161"/>
      <c r="DK83" s="138"/>
      <c r="DL83" s="138"/>
      <c r="DM83" s="161" t="s">
        <v>122</v>
      </c>
      <c r="DN83" s="161"/>
      <c r="DO83" s="161"/>
      <c r="DP83" s="161"/>
      <c r="DQ83" s="161"/>
      <c r="DR83" s="161"/>
      <c r="DS83" s="161"/>
      <c r="DT83" s="161"/>
      <c r="DU83" s="161"/>
      <c r="DV83" s="161"/>
      <c r="DW83" s="161"/>
      <c r="DX83" s="161"/>
      <c r="DY83" s="161"/>
      <c r="DZ83" s="161"/>
      <c r="EA83" s="161"/>
      <c r="EB83" s="161"/>
    </row>
    <row r="85" spans="1:132">
      <c r="A85" s="138"/>
      <c r="B85" s="138"/>
      <c r="C85" s="214" t="s">
        <v>64</v>
      </c>
      <c r="D85" s="215"/>
      <c r="E85" s="216"/>
      <c r="F85" s="63">
        <v>2</v>
      </c>
      <c r="G85" s="68" t="s">
        <v>76</v>
      </c>
      <c r="H85" s="50"/>
      <c r="I85" s="214" t="s">
        <v>114</v>
      </c>
      <c r="J85" s="215"/>
      <c r="K85" s="215"/>
      <c r="L85" s="216"/>
      <c r="M85" s="217">
        <v>2.4</v>
      </c>
      <c r="N85" s="218"/>
      <c r="O85" s="218"/>
      <c r="P85" s="218"/>
      <c r="Q85" s="218"/>
      <c r="R85" s="218"/>
      <c r="T85" s="138"/>
      <c r="U85" s="138"/>
      <c r="V85" s="214" t="s">
        <v>64</v>
      </c>
      <c r="W85" s="215"/>
      <c r="X85" s="216"/>
      <c r="Y85" s="63">
        <v>2</v>
      </c>
      <c r="Z85" s="68" t="s">
        <v>76</v>
      </c>
      <c r="AA85" s="50"/>
      <c r="AB85" s="214" t="s">
        <v>114</v>
      </c>
      <c r="AC85" s="215"/>
      <c r="AD85" s="215"/>
      <c r="AE85" s="216"/>
      <c r="AF85" s="217">
        <v>2.6</v>
      </c>
      <c r="AG85" s="218"/>
      <c r="AH85" s="218"/>
      <c r="AI85" s="218"/>
      <c r="AJ85" s="218"/>
      <c r="AK85" s="218"/>
      <c r="AM85" s="138"/>
      <c r="AN85" s="138"/>
      <c r="AO85" s="214" t="s">
        <v>64</v>
      </c>
      <c r="AP85" s="215"/>
      <c r="AQ85" s="216"/>
      <c r="AR85" s="63">
        <v>2</v>
      </c>
      <c r="AS85" s="68" t="s">
        <v>76</v>
      </c>
      <c r="AT85" s="50"/>
      <c r="AU85" s="214" t="s">
        <v>114</v>
      </c>
      <c r="AV85" s="215"/>
      <c r="AW85" s="215"/>
      <c r="AX85" s="216"/>
      <c r="AY85" s="217">
        <v>2.8</v>
      </c>
      <c r="AZ85" s="218"/>
      <c r="BA85" s="218"/>
      <c r="BB85" s="218"/>
      <c r="BC85" s="218"/>
      <c r="BD85" s="218"/>
      <c r="BF85" s="138"/>
      <c r="BG85" s="138"/>
      <c r="BH85" s="214" t="s">
        <v>64</v>
      </c>
      <c r="BI85" s="215"/>
      <c r="BJ85" s="216"/>
      <c r="BK85" s="63">
        <v>2</v>
      </c>
      <c r="BL85" s="68" t="s">
        <v>76</v>
      </c>
      <c r="BM85" s="50"/>
      <c r="BN85" s="214" t="s">
        <v>114</v>
      </c>
      <c r="BO85" s="215"/>
      <c r="BP85" s="215"/>
      <c r="BQ85" s="216"/>
      <c r="BR85" s="222">
        <v>3</v>
      </c>
      <c r="BS85" s="223"/>
      <c r="BT85" s="223"/>
      <c r="BU85" s="223"/>
      <c r="BV85" s="223"/>
      <c r="BW85" s="223"/>
      <c r="BY85" s="138"/>
      <c r="BZ85" s="138"/>
      <c r="CA85" s="214" t="s">
        <v>64</v>
      </c>
      <c r="CB85" s="215"/>
      <c r="CC85" s="216"/>
      <c r="CD85" s="63">
        <v>2</v>
      </c>
      <c r="CE85" s="68" t="s">
        <v>76</v>
      </c>
      <c r="CF85" s="50"/>
      <c r="CG85" s="214" t="s">
        <v>114</v>
      </c>
      <c r="CH85" s="215"/>
      <c r="CI85" s="215"/>
      <c r="CJ85" s="216"/>
      <c r="CK85" s="217">
        <v>3.2</v>
      </c>
      <c r="CL85" s="218"/>
      <c r="CM85" s="218"/>
      <c r="CN85" s="218"/>
      <c r="CO85" s="218"/>
      <c r="CP85" s="218"/>
      <c r="CR85" s="138"/>
      <c r="CS85" s="138"/>
      <c r="CT85" s="214" t="s">
        <v>64</v>
      </c>
      <c r="CU85" s="215"/>
      <c r="CV85" s="216"/>
      <c r="CW85" s="63">
        <v>2</v>
      </c>
      <c r="CX85" s="68" t="s">
        <v>76</v>
      </c>
      <c r="CY85" s="50"/>
      <c r="CZ85" s="214" t="s">
        <v>114</v>
      </c>
      <c r="DA85" s="215"/>
      <c r="DB85" s="215"/>
      <c r="DC85" s="216"/>
      <c r="DD85" s="217">
        <v>3.4</v>
      </c>
      <c r="DE85" s="218"/>
      <c r="DF85" s="218"/>
      <c r="DG85" s="218"/>
      <c r="DH85" s="218"/>
      <c r="DI85" s="218"/>
      <c r="DK85" s="138"/>
      <c r="DL85" s="138"/>
      <c r="DM85" s="214" t="s">
        <v>64</v>
      </c>
      <c r="DN85" s="215"/>
      <c r="DO85" s="216"/>
      <c r="DP85" s="76">
        <v>2</v>
      </c>
      <c r="DQ85" s="68" t="s">
        <v>76</v>
      </c>
      <c r="DR85" s="75"/>
      <c r="DS85" s="214" t="s">
        <v>114</v>
      </c>
      <c r="DT85" s="215"/>
      <c r="DU85" s="215"/>
      <c r="DV85" s="216"/>
      <c r="DW85" s="217">
        <v>3.4</v>
      </c>
      <c r="DX85" s="218"/>
      <c r="DY85" s="218"/>
      <c r="DZ85" s="218"/>
      <c r="EA85" s="218"/>
      <c r="EB85" s="218"/>
    </row>
    <row r="86" spans="1:132">
      <c r="A86" s="138"/>
      <c r="B86" s="138"/>
      <c r="C86" s="145" t="s">
        <v>115</v>
      </c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T86" s="138"/>
      <c r="U86" s="138"/>
      <c r="V86" s="145" t="s">
        <v>115</v>
      </c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M86" s="138"/>
      <c r="AN86" s="138"/>
      <c r="AO86" s="145" t="s">
        <v>115</v>
      </c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F86" s="138"/>
      <c r="BG86" s="138"/>
      <c r="BH86" s="145" t="s">
        <v>115</v>
      </c>
      <c r="BI86" s="145"/>
      <c r="BJ86" s="145"/>
      <c r="BK86" s="145"/>
      <c r="BL86" s="145"/>
      <c r="BM86" s="145"/>
      <c r="BN86" s="145"/>
      <c r="BO86" s="145"/>
      <c r="BP86" s="145"/>
      <c r="BQ86" s="145"/>
      <c r="BR86" s="145"/>
      <c r="BS86" s="145"/>
      <c r="BT86" s="145"/>
      <c r="BU86" s="145"/>
      <c r="BV86" s="145"/>
      <c r="BW86" s="145"/>
      <c r="BY86" s="138"/>
      <c r="BZ86" s="138"/>
      <c r="CA86" s="145" t="s">
        <v>115</v>
      </c>
      <c r="CB86" s="145"/>
      <c r="CC86" s="145"/>
      <c r="CD86" s="145"/>
      <c r="CE86" s="145"/>
      <c r="CF86" s="145"/>
      <c r="CG86" s="145"/>
      <c r="CH86" s="145"/>
      <c r="CI86" s="145"/>
      <c r="CJ86" s="145"/>
      <c r="CK86" s="145"/>
      <c r="CL86" s="145"/>
      <c r="CM86" s="145"/>
      <c r="CN86" s="145"/>
      <c r="CO86" s="145"/>
      <c r="CP86" s="145"/>
      <c r="CR86" s="138"/>
      <c r="CS86" s="138"/>
      <c r="CT86" s="145" t="s">
        <v>115</v>
      </c>
      <c r="CU86" s="145"/>
      <c r="CV86" s="145"/>
      <c r="CW86" s="145"/>
      <c r="CX86" s="145"/>
      <c r="CY86" s="145"/>
      <c r="CZ86" s="145"/>
      <c r="DA86" s="145"/>
      <c r="DB86" s="145"/>
      <c r="DC86" s="145"/>
      <c r="DD86" s="145"/>
      <c r="DE86" s="145"/>
      <c r="DF86" s="145"/>
      <c r="DG86" s="145"/>
      <c r="DH86" s="145"/>
      <c r="DI86" s="145"/>
      <c r="DK86" s="138"/>
      <c r="DL86" s="138"/>
      <c r="DM86" s="145" t="s">
        <v>115</v>
      </c>
      <c r="DN86" s="145"/>
      <c r="DO86" s="145"/>
      <c r="DP86" s="145"/>
      <c r="DQ86" s="145"/>
      <c r="DR86" s="145"/>
      <c r="DS86" s="145"/>
      <c r="DT86" s="145"/>
      <c r="DU86" s="145"/>
      <c r="DV86" s="145"/>
      <c r="DW86" s="145"/>
      <c r="DX86" s="145"/>
      <c r="DY86" s="145"/>
      <c r="DZ86" s="145"/>
      <c r="EA86" s="145"/>
      <c r="EB86" s="145"/>
    </row>
    <row r="87" spans="1:132">
      <c r="A87" s="138"/>
      <c r="B87" s="138"/>
      <c r="C87" s="37">
        <v>350</v>
      </c>
      <c r="D87" s="37">
        <f>C87+50</f>
        <v>400</v>
      </c>
      <c r="E87" s="37">
        <f t="shared" ref="E87:R87" si="390">D87+50</f>
        <v>450</v>
      </c>
      <c r="F87" s="37">
        <f t="shared" si="390"/>
        <v>500</v>
      </c>
      <c r="G87" s="37">
        <f t="shared" si="390"/>
        <v>550</v>
      </c>
      <c r="H87" s="37">
        <f t="shared" si="390"/>
        <v>600</v>
      </c>
      <c r="I87" s="37">
        <f t="shared" si="390"/>
        <v>650</v>
      </c>
      <c r="J87" s="37">
        <f t="shared" si="390"/>
        <v>700</v>
      </c>
      <c r="K87" s="37">
        <f t="shared" si="390"/>
        <v>750</v>
      </c>
      <c r="L87" s="37">
        <f t="shared" si="390"/>
        <v>800</v>
      </c>
      <c r="M87" s="37">
        <f t="shared" si="390"/>
        <v>850</v>
      </c>
      <c r="N87" s="37">
        <f t="shared" si="390"/>
        <v>900</v>
      </c>
      <c r="O87" s="37">
        <f t="shared" si="390"/>
        <v>950</v>
      </c>
      <c r="P87" s="37">
        <f t="shared" si="390"/>
        <v>1000</v>
      </c>
      <c r="Q87" s="37">
        <f t="shared" si="390"/>
        <v>1050</v>
      </c>
      <c r="R87" s="37">
        <f t="shared" si="390"/>
        <v>1100</v>
      </c>
      <c r="T87" s="138"/>
      <c r="U87" s="138"/>
      <c r="V87" s="37">
        <v>350</v>
      </c>
      <c r="W87" s="37">
        <f>V87+50</f>
        <v>400</v>
      </c>
      <c r="X87" s="37">
        <f t="shared" ref="X87:AK87" si="391">W87+50</f>
        <v>450</v>
      </c>
      <c r="Y87" s="37">
        <f t="shared" si="391"/>
        <v>500</v>
      </c>
      <c r="Z87" s="37">
        <f t="shared" si="391"/>
        <v>550</v>
      </c>
      <c r="AA87" s="37">
        <f t="shared" si="391"/>
        <v>600</v>
      </c>
      <c r="AB87" s="37">
        <f t="shared" si="391"/>
        <v>650</v>
      </c>
      <c r="AC87" s="37">
        <f t="shared" si="391"/>
        <v>700</v>
      </c>
      <c r="AD87" s="37">
        <f t="shared" si="391"/>
        <v>750</v>
      </c>
      <c r="AE87" s="37">
        <f t="shared" si="391"/>
        <v>800</v>
      </c>
      <c r="AF87" s="37">
        <f t="shared" si="391"/>
        <v>850</v>
      </c>
      <c r="AG87" s="37">
        <f t="shared" si="391"/>
        <v>900</v>
      </c>
      <c r="AH87" s="37">
        <f t="shared" si="391"/>
        <v>950</v>
      </c>
      <c r="AI87" s="37">
        <f t="shared" si="391"/>
        <v>1000</v>
      </c>
      <c r="AJ87" s="37">
        <f t="shared" si="391"/>
        <v>1050</v>
      </c>
      <c r="AK87" s="37">
        <f t="shared" si="391"/>
        <v>1100</v>
      </c>
      <c r="AM87" s="138"/>
      <c r="AN87" s="138"/>
      <c r="AO87" s="37">
        <v>350</v>
      </c>
      <c r="AP87" s="37">
        <f>AO87+50</f>
        <v>400</v>
      </c>
      <c r="AQ87" s="37">
        <f t="shared" ref="AQ87:BD87" si="392">AP87+50</f>
        <v>450</v>
      </c>
      <c r="AR87" s="37">
        <f t="shared" si="392"/>
        <v>500</v>
      </c>
      <c r="AS87" s="37">
        <f t="shared" si="392"/>
        <v>550</v>
      </c>
      <c r="AT87" s="37">
        <f t="shared" si="392"/>
        <v>600</v>
      </c>
      <c r="AU87" s="37">
        <f t="shared" si="392"/>
        <v>650</v>
      </c>
      <c r="AV87" s="37">
        <f t="shared" si="392"/>
        <v>700</v>
      </c>
      <c r="AW87" s="37">
        <f t="shared" si="392"/>
        <v>750</v>
      </c>
      <c r="AX87" s="37">
        <f t="shared" si="392"/>
        <v>800</v>
      </c>
      <c r="AY87" s="37">
        <f t="shared" si="392"/>
        <v>850</v>
      </c>
      <c r="AZ87" s="37">
        <f t="shared" si="392"/>
        <v>900</v>
      </c>
      <c r="BA87" s="37">
        <f t="shared" si="392"/>
        <v>950</v>
      </c>
      <c r="BB87" s="37">
        <f t="shared" si="392"/>
        <v>1000</v>
      </c>
      <c r="BC87" s="37">
        <f t="shared" si="392"/>
        <v>1050</v>
      </c>
      <c r="BD87" s="37">
        <f t="shared" si="392"/>
        <v>1100</v>
      </c>
      <c r="BF87" s="138"/>
      <c r="BG87" s="138"/>
      <c r="BH87" s="37">
        <v>350</v>
      </c>
      <c r="BI87" s="37">
        <f>BH87+50</f>
        <v>400</v>
      </c>
      <c r="BJ87" s="37">
        <f t="shared" ref="BJ87:BW87" si="393">BI87+50</f>
        <v>450</v>
      </c>
      <c r="BK87" s="37">
        <f t="shared" si="393"/>
        <v>500</v>
      </c>
      <c r="BL87" s="37">
        <f t="shared" si="393"/>
        <v>550</v>
      </c>
      <c r="BM87" s="37">
        <f t="shared" si="393"/>
        <v>600</v>
      </c>
      <c r="BN87" s="37">
        <f t="shared" si="393"/>
        <v>650</v>
      </c>
      <c r="BO87" s="37">
        <f t="shared" si="393"/>
        <v>700</v>
      </c>
      <c r="BP87" s="37">
        <f t="shared" si="393"/>
        <v>750</v>
      </c>
      <c r="BQ87" s="37">
        <f t="shared" si="393"/>
        <v>800</v>
      </c>
      <c r="BR87" s="37">
        <f t="shared" si="393"/>
        <v>850</v>
      </c>
      <c r="BS87" s="37">
        <f t="shared" si="393"/>
        <v>900</v>
      </c>
      <c r="BT87" s="37">
        <f t="shared" si="393"/>
        <v>950</v>
      </c>
      <c r="BU87" s="37">
        <f t="shared" si="393"/>
        <v>1000</v>
      </c>
      <c r="BV87" s="37">
        <f t="shared" si="393"/>
        <v>1050</v>
      </c>
      <c r="BW87" s="37">
        <f t="shared" si="393"/>
        <v>1100</v>
      </c>
      <c r="BY87" s="138"/>
      <c r="BZ87" s="138"/>
      <c r="CA87" s="37">
        <v>350</v>
      </c>
      <c r="CB87" s="37">
        <f>CA87+50</f>
        <v>400</v>
      </c>
      <c r="CC87" s="37">
        <f t="shared" ref="CC87:CP87" si="394">CB87+50</f>
        <v>450</v>
      </c>
      <c r="CD87" s="37">
        <f t="shared" si="394"/>
        <v>500</v>
      </c>
      <c r="CE87" s="37">
        <f t="shared" si="394"/>
        <v>550</v>
      </c>
      <c r="CF87" s="37">
        <f t="shared" si="394"/>
        <v>600</v>
      </c>
      <c r="CG87" s="37">
        <f t="shared" si="394"/>
        <v>650</v>
      </c>
      <c r="CH87" s="37">
        <f t="shared" si="394"/>
        <v>700</v>
      </c>
      <c r="CI87" s="37">
        <f t="shared" si="394"/>
        <v>750</v>
      </c>
      <c r="CJ87" s="37">
        <f t="shared" si="394"/>
        <v>800</v>
      </c>
      <c r="CK87" s="37">
        <f t="shared" si="394"/>
        <v>850</v>
      </c>
      <c r="CL87" s="37">
        <f t="shared" si="394"/>
        <v>900</v>
      </c>
      <c r="CM87" s="37">
        <f t="shared" si="394"/>
        <v>950</v>
      </c>
      <c r="CN87" s="37">
        <f t="shared" si="394"/>
        <v>1000</v>
      </c>
      <c r="CO87" s="37">
        <f t="shared" si="394"/>
        <v>1050</v>
      </c>
      <c r="CP87" s="37">
        <f t="shared" si="394"/>
        <v>1100</v>
      </c>
      <c r="CR87" s="138"/>
      <c r="CS87" s="138"/>
      <c r="CT87" s="37">
        <v>350</v>
      </c>
      <c r="CU87" s="37">
        <f>CT87+50</f>
        <v>400</v>
      </c>
      <c r="CV87" s="37">
        <f t="shared" ref="CV87:DI87" si="395">CU87+50</f>
        <v>450</v>
      </c>
      <c r="CW87" s="37">
        <f t="shared" si="395"/>
        <v>500</v>
      </c>
      <c r="CX87" s="37">
        <f t="shared" si="395"/>
        <v>550</v>
      </c>
      <c r="CY87" s="37">
        <f t="shared" si="395"/>
        <v>600</v>
      </c>
      <c r="CZ87" s="37">
        <f t="shared" si="395"/>
        <v>650</v>
      </c>
      <c r="DA87" s="37">
        <f t="shared" si="395"/>
        <v>700</v>
      </c>
      <c r="DB87" s="37">
        <f t="shared" si="395"/>
        <v>750</v>
      </c>
      <c r="DC87" s="37">
        <f t="shared" si="395"/>
        <v>800</v>
      </c>
      <c r="DD87" s="37">
        <f t="shared" si="395"/>
        <v>850</v>
      </c>
      <c r="DE87" s="37">
        <f t="shared" si="395"/>
        <v>900</v>
      </c>
      <c r="DF87" s="37">
        <f t="shared" si="395"/>
        <v>950</v>
      </c>
      <c r="DG87" s="37">
        <f t="shared" si="395"/>
        <v>1000</v>
      </c>
      <c r="DH87" s="37">
        <f t="shared" si="395"/>
        <v>1050</v>
      </c>
      <c r="DI87" s="37">
        <f t="shared" si="395"/>
        <v>1100</v>
      </c>
      <c r="DK87" s="138"/>
      <c r="DL87" s="138"/>
      <c r="DM87" s="37">
        <v>350</v>
      </c>
      <c r="DN87" s="37">
        <f>DM87+50</f>
        <v>400</v>
      </c>
      <c r="DO87" s="37">
        <f t="shared" ref="DO87" si="396">DN87+50</f>
        <v>450</v>
      </c>
      <c r="DP87" s="37">
        <f t="shared" ref="DP87" si="397">DO87+50</f>
        <v>500</v>
      </c>
      <c r="DQ87" s="37">
        <f t="shared" ref="DQ87" si="398">DP87+50</f>
        <v>550</v>
      </c>
      <c r="DR87" s="37">
        <f t="shared" ref="DR87" si="399">DQ87+50</f>
        <v>600</v>
      </c>
      <c r="DS87" s="37">
        <f t="shared" ref="DS87" si="400">DR87+50</f>
        <v>650</v>
      </c>
      <c r="DT87" s="37">
        <f t="shared" ref="DT87" si="401">DS87+50</f>
        <v>700</v>
      </c>
      <c r="DU87" s="37">
        <f t="shared" ref="DU87" si="402">DT87+50</f>
        <v>750</v>
      </c>
      <c r="DV87" s="37">
        <f t="shared" ref="DV87" si="403">DU87+50</f>
        <v>800</v>
      </c>
      <c r="DW87" s="37">
        <f t="shared" ref="DW87" si="404">DV87+50</f>
        <v>850</v>
      </c>
      <c r="DX87" s="37">
        <f t="shared" ref="DX87" si="405">DW87+50</f>
        <v>900</v>
      </c>
      <c r="DY87" s="37">
        <f t="shared" ref="DY87" si="406">DX87+50</f>
        <v>950</v>
      </c>
      <c r="DZ87" s="37">
        <f t="shared" ref="DZ87" si="407">DY87+50</f>
        <v>1000</v>
      </c>
      <c r="EA87" s="37">
        <f t="shared" ref="EA87" si="408">DZ87+50</f>
        <v>1050</v>
      </c>
      <c r="EB87" s="37">
        <f t="shared" ref="EB87" si="409">EA87+50</f>
        <v>1100</v>
      </c>
    </row>
    <row r="88" spans="1:132">
      <c r="A88" s="146" t="s">
        <v>119</v>
      </c>
      <c r="B88" s="54">
        <v>60</v>
      </c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T88" s="146" t="s">
        <v>119</v>
      </c>
      <c r="U88" s="54">
        <v>60</v>
      </c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M88" s="146" t="s">
        <v>119</v>
      </c>
      <c r="AN88" s="54">
        <v>60</v>
      </c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F88" s="146" t="s">
        <v>119</v>
      </c>
      <c r="BG88" s="54">
        <v>60</v>
      </c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Y88" s="146" t="s">
        <v>119</v>
      </c>
      <c r="BZ88" s="54">
        <v>60</v>
      </c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R88" s="146" t="s">
        <v>119</v>
      </c>
      <c r="CS88" s="54">
        <v>60</v>
      </c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K88" s="146" t="s">
        <v>119</v>
      </c>
      <c r="DL88" s="54">
        <v>60</v>
      </c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</row>
    <row r="89" spans="1:132">
      <c r="A89" s="147"/>
      <c r="B89" s="54">
        <f>B88+20</f>
        <v>80</v>
      </c>
      <c r="C89" s="27">
        <f t="shared" ref="C89:R89" si="410">(C33-C34)/2</f>
        <v>6.1320026167427386</v>
      </c>
      <c r="D89" s="27">
        <f t="shared" si="410"/>
        <v>6.1148359428153469</v>
      </c>
      <c r="E89" s="27">
        <f t="shared" si="410"/>
        <v>6.0977173273628296</v>
      </c>
      <c r="F89" s="27">
        <f t="shared" si="410"/>
        <v>6.0806466358444595</v>
      </c>
      <c r="G89" s="27">
        <f t="shared" si="410"/>
        <v>6.0636237340961259</v>
      </c>
      <c r="H89" s="27">
        <f t="shared" si="410"/>
        <v>6.0466484883293106</v>
      </c>
      <c r="I89" s="27">
        <f t="shared" si="410"/>
        <v>6.0297207651303495</v>
      </c>
      <c r="J89" s="27">
        <f t="shared" si="410"/>
        <v>6.0128404314581871</v>
      </c>
      <c r="K89" s="27">
        <f t="shared" si="410"/>
        <v>5.9960073546452008</v>
      </c>
      <c r="L89" s="27">
        <f t="shared" si="410"/>
        <v>5.9792214023950976</v>
      </c>
      <c r="M89" s="27">
        <f t="shared" si="410"/>
        <v>5.9624824427809813</v>
      </c>
      <c r="N89" s="27">
        <f t="shared" si="410"/>
        <v>5.9457903442463476</v>
      </c>
      <c r="O89" s="27">
        <f t="shared" si="410"/>
        <v>5.9291449756025827</v>
      </c>
      <c r="P89" s="27">
        <f t="shared" si="410"/>
        <v>5.9125462060281677</v>
      </c>
      <c r="Q89" s="27">
        <f t="shared" si="410"/>
        <v>5.8959939050682806</v>
      </c>
      <c r="R89" s="27">
        <f t="shared" si="410"/>
        <v>5.8794879426328066</v>
      </c>
      <c r="T89" s="147"/>
      <c r="U89" s="54">
        <f>U88+20</f>
        <v>80</v>
      </c>
      <c r="V89" s="27">
        <f t="shared" ref="V89:AK89" si="411">(V33-V34)/2</f>
        <v>5.9176187681245267</v>
      </c>
      <c r="W89" s="27">
        <f t="shared" si="411"/>
        <v>5.9010522664173664</v>
      </c>
      <c r="X89" s="27">
        <f t="shared" si="411"/>
        <v>5.8845321429898831</v>
      </c>
      <c r="Y89" s="27">
        <f t="shared" si="411"/>
        <v>5.8680582680051998</v>
      </c>
      <c r="Z89" s="27">
        <f t="shared" si="411"/>
        <v>5.8516305119896685</v>
      </c>
      <c r="AA89" s="27">
        <f t="shared" si="411"/>
        <v>5.8352487458323026</v>
      </c>
      <c r="AB89" s="27">
        <f t="shared" si="411"/>
        <v>5.8189128407839803</v>
      </c>
      <c r="AC89" s="27">
        <f t="shared" si="411"/>
        <v>5.80262266845466</v>
      </c>
      <c r="AD89" s="27">
        <f t="shared" si="411"/>
        <v>5.7863781008152273</v>
      </c>
      <c r="AE89" s="27">
        <f t="shared" si="411"/>
        <v>5.7701790101940844</v>
      </c>
      <c r="AF89" s="27">
        <f t="shared" si="411"/>
        <v>5.7540252692776335</v>
      </c>
      <c r="AG89" s="27">
        <f t="shared" si="411"/>
        <v>5.7379167511078606</v>
      </c>
      <c r="AH89" s="27">
        <f t="shared" si="411"/>
        <v>5.7218533290833875</v>
      </c>
      <c r="AI89" s="27">
        <f t="shared" si="411"/>
        <v>5.7058348769561178</v>
      </c>
      <c r="AJ89" s="27">
        <f t="shared" si="411"/>
        <v>5.6898612688318906</v>
      </c>
      <c r="AK89" s="27">
        <f t="shared" si="411"/>
        <v>5.6739323791688889</v>
      </c>
      <c r="AM89" s="147"/>
      <c r="AN89" s="54">
        <f>AN88+20</f>
        <v>80</v>
      </c>
      <c r="AO89" s="27">
        <f t="shared" ref="AO89:BD89" si="412">(AO33-AO34)/2</f>
        <v>5.7338605435678005</v>
      </c>
      <c r="AP89" s="27">
        <f t="shared" si="412"/>
        <v>5.7178084769837767</v>
      </c>
      <c r="AQ89" s="27">
        <f t="shared" si="412"/>
        <v>5.7018013485075585</v>
      </c>
      <c r="AR89" s="27">
        <f t="shared" si="412"/>
        <v>5.685839032333547</v>
      </c>
      <c r="AS89" s="27">
        <f t="shared" si="412"/>
        <v>5.6699214030087148</v>
      </c>
      <c r="AT89" s="27">
        <f t="shared" si="412"/>
        <v>5.6540483354314688</v>
      </c>
      <c r="AU89" s="27">
        <f t="shared" si="412"/>
        <v>5.6382197048502007</v>
      </c>
      <c r="AV89" s="27">
        <f t="shared" si="412"/>
        <v>5.6224353868625201</v>
      </c>
      <c r="AW89" s="27">
        <f t="shared" si="412"/>
        <v>5.6066952574142306</v>
      </c>
      <c r="AX89" s="27">
        <f t="shared" si="412"/>
        <v>5.5909991927988472</v>
      </c>
      <c r="AY89" s="27">
        <f t="shared" si="412"/>
        <v>5.5753470696556633</v>
      </c>
      <c r="AZ89" s="27">
        <f t="shared" si="412"/>
        <v>5.5597387649697509</v>
      </c>
      <c r="BA89" s="27">
        <f t="shared" si="412"/>
        <v>5.5441741560702837</v>
      </c>
      <c r="BB89" s="27">
        <f t="shared" si="412"/>
        <v>5.5286531206300538</v>
      </c>
      <c r="BC89" s="27">
        <f t="shared" si="412"/>
        <v>5.5131755366643063</v>
      </c>
      <c r="BD89" s="27">
        <f t="shared" si="412"/>
        <v>5.4977412825294039</v>
      </c>
      <c r="BF89" s="147"/>
      <c r="BG89" s="54">
        <f>BG88+20</f>
        <v>80</v>
      </c>
      <c r="BH89" s="27">
        <f t="shared" ref="BH89:BW89" si="413">(BH33-BH34)/2</f>
        <v>5.5746029222846119</v>
      </c>
      <c r="BI89" s="27">
        <f t="shared" si="413"/>
        <v>5.5589967008553742</v>
      </c>
      <c r="BJ89" s="27">
        <f t="shared" si="413"/>
        <v>5.5434341693805038</v>
      </c>
      <c r="BK89" s="27">
        <f t="shared" si="413"/>
        <v>5.5279152055489362</v>
      </c>
      <c r="BL89" s="27">
        <f t="shared" si="413"/>
        <v>5.5124396873923729</v>
      </c>
      <c r="BM89" s="27">
        <f t="shared" si="413"/>
        <v>5.4970074932835189</v>
      </c>
      <c r="BN89" s="27">
        <f t="shared" si="413"/>
        <v>5.481618501935742</v>
      </c>
      <c r="BO89" s="27">
        <f t="shared" si="413"/>
        <v>5.4662725924018503</v>
      </c>
      <c r="BP89" s="27">
        <f t="shared" si="413"/>
        <v>5.4509696440738367</v>
      </c>
      <c r="BQ89" s="27">
        <f t="shared" si="413"/>
        <v>5.4357095366804344</v>
      </c>
      <c r="BR89" s="27">
        <f t="shared" si="413"/>
        <v>5.4204921502876573</v>
      </c>
      <c r="BS89" s="27">
        <f t="shared" si="413"/>
        <v>5.4053173652971793</v>
      </c>
      <c r="BT89" s="27">
        <f t="shared" si="413"/>
        <v>5.3901850624455108</v>
      </c>
      <c r="BU89" s="27">
        <f t="shared" si="413"/>
        <v>5.3750951228026906</v>
      </c>
      <c r="BV89" s="27">
        <f t="shared" si="413"/>
        <v>5.3600474277724572</v>
      </c>
      <c r="BW89" s="27">
        <f t="shared" si="413"/>
        <v>5.3450418590896049</v>
      </c>
      <c r="BY89" s="147"/>
      <c r="BZ89" s="54">
        <f>BZ88+20</f>
        <v>80</v>
      </c>
      <c r="CA89" s="27">
        <f t="shared" ref="CA89:CP89" si="414">(CA33-CA34)/2</f>
        <v>5.4352521170634986</v>
      </c>
      <c r="CB89" s="27">
        <f t="shared" si="414"/>
        <v>5.4200360112266992</v>
      </c>
      <c r="CC89" s="27">
        <f t="shared" si="414"/>
        <v>5.4048625032075677</v>
      </c>
      <c r="CD89" s="27">
        <f t="shared" si="414"/>
        <v>5.3897314737519366</v>
      </c>
      <c r="CE89" s="27">
        <f t="shared" si="414"/>
        <v>5.3746428039406737</v>
      </c>
      <c r="CF89" s="27">
        <f t="shared" si="414"/>
        <v>5.3595963751867259</v>
      </c>
      <c r="CG89" s="27">
        <f t="shared" si="414"/>
        <v>5.3445920692355458</v>
      </c>
      <c r="CH89" s="27">
        <f t="shared" si="414"/>
        <v>5.3296297681631586</v>
      </c>
      <c r="CI89" s="27">
        <f t="shared" si="414"/>
        <v>5.3147093543763333</v>
      </c>
      <c r="CJ89" s="27">
        <f t="shared" si="414"/>
        <v>5.2998307106106068</v>
      </c>
      <c r="CK89" s="27">
        <f t="shared" si="414"/>
        <v>5.284993719929858</v>
      </c>
      <c r="CL89" s="27">
        <f t="shared" si="414"/>
        <v>5.2701982657251847</v>
      </c>
      <c r="CM89" s="27">
        <f t="shared" si="414"/>
        <v>5.2554442317144776</v>
      </c>
      <c r="CN89" s="27">
        <f t="shared" si="414"/>
        <v>5.2407315019413119</v>
      </c>
      <c r="CO89" s="27">
        <f t="shared" si="414"/>
        <v>5.2260599607732132</v>
      </c>
      <c r="CP89" s="27">
        <f t="shared" si="414"/>
        <v>5.2114294929016438</v>
      </c>
      <c r="CR89" s="147"/>
      <c r="CS89" s="54">
        <f>CS88+20</f>
        <v>80</v>
      </c>
      <c r="CT89" s="27">
        <f t="shared" ref="CT89:DI89" si="415">(CT33-CT34)/2</f>
        <v>5.3122952168399422</v>
      </c>
      <c r="CU89" s="27">
        <f t="shared" si="415"/>
        <v>5.2974233315043051</v>
      </c>
      <c r="CV89" s="27">
        <f t="shared" si="415"/>
        <v>5.2825930803334558</v>
      </c>
      <c r="CW89" s="27">
        <f t="shared" si="415"/>
        <v>5.2678043467711291</v>
      </c>
      <c r="CX89" s="27">
        <f t="shared" si="415"/>
        <v>5.2530570145885065</v>
      </c>
      <c r="CY89" s="27">
        <f t="shared" si="415"/>
        <v>5.2383509678812743</v>
      </c>
      <c r="CZ89" s="27">
        <f t="shared" si="415"/>
        <v>5.22368609106951</v>
      </c>
      <c r="DA89" s="27">
        <f t="shared" si="415"/>
        <v>5.2090622688977675</v>
      </c>
      <c r="DB89" s="27">
        <f t="shared" si="415"/>
        <v>5.1944793864322634</v>
      </c>
      <c r="DC89" s="27">
        <f t="shared" si="415"/>
        <v>5.1799373290616444</v>
      </c>
      <c r="DD89" s="27">
        <f t="shared" si="415"/>
        <v>5.1654359824950262</v>
      </c>
      <c r="DE89" s="27">
        <f t="shared" si="415"/>
        <v>5.1509752327617093</v>
      </c>
      <c r="DF89" s="27">
        <f t="shared" si="415"/>
        <v>5.1365549662100705</v>
      </c>
      <c r="DG89" s="27">
        <f t="shared" si="415"/>
        <v>5.1221750695065111</v>
      </c>
      <c r="DH89" s="27">
        <f t="shared" si="415"/>
        <v>5.1078354296346618</v>
      </c>
      <c r="DI89" s="27">
        <f t="shared" si="415"/>
        <v>5.0935359338945858</v>
      </c>
      <c r="DK89" s="147"/>
      <c r="DL89" s="54">
        <f>DL88+20</f>
        <v>80</v>
      </c>
      <c r="DM89" s="27">
        <f t="shared" ref="DM89:EB89" si="416">(DM33-DM34)/2</f>
        <v>5.1052092404869001</v>
      </c>
      <c r="DN89" s="27">
        <f t="shared" si="416"/>
        <v>5.0909170968202346</v>
      </c>
      <c r="DO89" s="27">
        <f t="shared" si="416"/>
        <v>5.0766649643188799</v>
      </c>
      <c r="DP89" s="27">
        <f t="shared" si="416"/>
        <v>5.0624527309706338</v>
      </c>
      <c r="DQ89" s="27">
        <f t="shared" si="416"/>
        <v>5.0482802850768707</v>
      </c>
      <c r="DR89" s="27">
        <f t="shared" si="416"/>
        <v>5.0341475152519166</v>
      </c>
      <c r="DS89" s="27">
        <f t="shared" si="416"/>
        <v>5.020054310421969</v>
      </c>
      <c r="DT89" s="27">
        <f t="shared" si="416"/>
        <v>5.0060005598235051</v>
      </c>
      <c r="DU89" s="27">
        <f t="shared" si="416"/>
        <v>4.9919861530036798</v>
      </c>
      <c r="DV89" s="27">
        <f t="shared" si="416"/>
        <v>4.9780109798190182</v>
      </c>
      <c r="DW89" s="27">
        <f t="shared" si="416"/>
        <v>4.9640749304336822</v>
      </c>
      <c r="DX89" s="27">
        <f t="shared" si="416"/>
        <v>4.9501778953199249</v>
      </c>
      <c r="DY89" s="27">
        <f t="shared" si="416"/>
        <v>4.9363197652566271</v>
      </c>
      <c r="DZ89" s="27">
        <f t="shared" si="416"/>
        <v>4.922500431327947</v>
      </c>
      <c r="EA89" s="27">
        <f t="shared" si="416"/>
        <v>4.9087197849236475</v>
      </c>
      <c r="EB89" s="27">
        <f t="shared" si="416"/>
        <v>4.8949777177368503</v>
      </c>
    </row>
    <row r="90" spans="1:132">
      <c r="A90" s="147"/>
      <c r="B90" s="54">
        <f t="shared" ref="B90:B102" si="417">B89+20</f>
        <v>100</v>
      </c>
      <c r="C90" s="27">
        <f t="shared" ref="C90:R90" si="418">(C34-C35)/2</f>
        <v>6.0886070032281054</v>
      </c>
      <c r="D90" s="27">
        <f t="shared" si="418"/>
        <v>6.0715618162588783</v>
      </c>
      <c r="E90" s="27">
        <f t="shared" si="418"/>
        <v>6.0545643476594364</v>
      </c>
      <c r="F90" s="27">
        <f t="shared" si="418"/>
        <v>6.0376144638410096</v>
      </c>
      <c r="G90" s="27">
        <f t="shared" si="418"/>
        <v>6.0207120315886584</v>
      </c>
      <c r="H90" s="27">
        <f t="shared" si="418"/>
        <v>6.0038569180611603</v>
      </c>
      <c r="I90" s="27">
        <f t="shared" si="418"/>
        <v>5.9870489907881108</v>
      </c>
      <c r="J90" s="27">
        <f t="shared" si="418"/>
        <v>5.9702881176711742</v>
      </c>
      <c r="K90" s="27">
        <f t="shared" si="418"/>
        <v>5.9535741669810989</v>
      </c>
      <c r="L90" s="27">
        <f t="shared" si="418"/>
        <v>5.9369070073571208</v>
      </c>
      <c r="M90" s="27">
        <f t="shared" si="418"/>
        <v>5.9202865078069067</v>
      </c>
      <c r="N90" s="27">
        <f t="shared" si="418"/>
        <v>5.9037125377048767</v>
      </c>
      <c r="O90" s="27">
        <f t="shared" si="418"/>
        <v>5.8871849667902723</v>
      </c>
      <c r="P90" s="27">
        <f t="shared" si="418"/>
        <v>5.8707036651680653</v>
      </c>
      <c r="Q90" s="27">
        <f t="shared" si="418"/>
        <v>5.8542685033061446</v>
      </c>
      <c r="R90" s="27">
        <f t="shared" si="418"/>
        <v>5.8378793520350882</v>
      </c>
      <c r="T90" s="147"/>
      <c r="U90" s="54">
        <f t="shared" ref="U90:U102" si="419">U89+20</f>
        <v>100</v>
      </c>
      <c r="V90" s="27">
        <f t="shared" ref="V90:AK90" si="420">(V34-V35)/2</f>
        <v>5.8757403292132153</v>
      </c>
      <c r="W90" s="27">
        <f t="shared" si="420"/>
        <v>5.8592910671012817</v>
      </c>
      <c r="X90" s="27">
        <f t="shared" si="420"/>
        <v>5.8428878550543573</v>
      </c>
      <c r="Y90" s="27">
        <f t="shared" si="420"/>
        <v>5.826530564154325</v>
      </c>
      <c r="Z90" s="27">
        <f t="shared" si="420"/>
        <v>5.8102190658438531</v>
      </c>
      <c r="AA90" s="27">
        <f t="shared" si="420"/>
        <v>5.7939532319257125</v>
      </c>
      <c r="AB90" s="27">
        <f t="shared" si="420"/>
        <v>5.7777329345611008</v>
      </c>
      <c r="AC90" s="27">
        <f t="shared" si="420"/>
        <v>5.7615580462700109</v>
      </c>
      <c r="AD90" s="27">
        <f t="shared" si="420"/>
        <v>5.745428439928304</v>
      </c>
      <c r="AE90" s="27">
        <f t="shared" si="420"/>
        <v>5.7293439887683348</v>
      </c>
      <c r="AF90" s="27">
        <f t="shared" si="420"/>
        <v>5.7133045663770758</v>
      </c>
      <c r="AG90" s="27">
        <f t="shared" si="420"/>
        <v>5.6973100466961455</v>
      </c>
      <c r="AH90" s="27">
        <f t="shared" si="420"/>
        <v>5.6813603040185399</v>
      </c>
      <c r="AI90" s="27">
        <f t="shared" si="420"/>
        <v>5.66545521299048</v>
      </c>
      <c r="AJ90" s="27">
        <f t="shared" si="420"/>
        <v>5.6495946486087121</v>
      </c>
      <c r="AK90" s="27">
        <f t="shared" si="420"/>
        <v>5.6337784862200806</v>
      </c>
      <c r="AM90" s="147"/>
      <c r="AN90" s="54">
        <f t="shared" ref="AN90:AN102" si="421">AN89+20</f>
        <v>100</v>
      </c>
      <c r="AO90" s="27">
        <f t="shared" ref="AO90:BD90" si="422">(AO34-AO35)/2</f>
        <v>5.6932825445602475</v>
      </c>
      <c r="AP90" s="27">
        <f t="shared" si="422"/>
        <v>5.677344076962072</v>
      </c>
      <c r="AQ90" s="27">
        <f t="shared" si="422"/>
        <v>5.6614502294486044</v>
      </c>
      <c r="AR90" s="27">
        <f t="shared" si="422"/>
        <v>5.6456008771048971</v>
      </c>
      <c r="AS90" s="27">
        <f t="shared" si="422"/>
        <v>5.6297958953657883</v>
      </c>
      <c r="AT90" s="27">
        <f t="shared" si="422"/>
        <v>5.614035160014879</v>
      </c>
      <c r="AU90" s="27">
        <f t="shared" si="422"/>
        <v>5.5983185471834531</v>
      </c>
      <c r="AV90" s="27">
        <f t="shared" si="422"/>
        <v>5.5826459333493688</v>
      </c>
      <c r="AW90" s="27">
        <f t="shared" si="422"/>
        <v>5.5670171953368595</v>
      </c>
      <c r="AX90" s="27">
        <f t="shared" si="422"/>
        <v>5.5514322103141183</v>
      </c>
      <c r="AY90" s="27">
        <f t="shared" si="422"/>
        <v>5.5358908557940936</v>
      </c>
      <c r="AZ90" s="27">
        <f t="shared" si="422"/>
        <v>5.5203930096321585</v>
      </c>
      <c r="BA90" s="27">
        <f t="shared" si="422"/>
        <v>5.5049385500255426</v>
      </c>
      <c r="BB90" s="27">
        <f t="shared" si="422"/>
        <v>5.489527355512962</v>
      </c>
      <c r="BC90" s="27">
        <f t="shared" si="422"/>
        <v>5.4741593049726305</v>
      </c>
      <c r="BD90" s="27">
        <f t="shared" si="422"/>
        <v>5.4588342776221168</v>
      </c>
      <c r="BF90" s="147"/>
      <c r="BG90" s="54">
        <f t="shared" ref="BG90:BG102" si="423">BG89+20</f>
        <v>100</v>
      </c>
      <c r="BH90" s="27">
        <f t="shared" ref="BH90:BW90" si="424">(BH34-BH35)/2</f>
        <v>5.5351519746850215</v>
      </c>
      <c r="BI90" s="27">
        <f t="shared" si="424"/>
        <v>5.5196561970366247</v>
      </c>
      <c r="BJ90" s="27">
        <f t="shared" si="424"/>
        <v>5.5042038001529079</v>
      </c>
      <c r="BK90" s="27">
        <f t="shared" si="424"/>
        <v>5.4887946625885036</v>
      </c>
      <c r="BL90" s="27">
        <f t="shared" si="424"/>
        <v>5.4734286632377689</v>
      </c>
      <c r="BM90" s="27">
        <f t="shared" si="424"/>
        <v>5.4581056813346152</v>
      </c>
      <c r="BN90" s="27">
        <f t="shared" si="424"/>
        <v>5.4428255964504899</v>
      </c>
      <c r="BO90" s="27">
        <f t="shared" si="424"/>
        <v>5.4275882884947464</v>
      </c>
      <c r="BP90" s="27">
        <f t="shared" si="424"/>
        <v>5.412393637711773</v>
      </c>
      <c r="BQ90" s="27">
        <f t="shared" si="424"/>
        <v>5.3972415246823573</v>
      </c>
      <c r="BR90" s="27">
        <f t="shared" si="424"/>
        <v>5.3821318303210717</v>
      </c>
      <c r="BS90" s="27">
        <f t="shared" si="424"/>
        <v>5.3670644358759603</v>
      </c>
      <c r="BT90" s="27">
        <f t="shared" si="424"/>
        <v>5.3520392229271465</v>
      </c>
      <c r="BU90" s="27">
        <f t="shared" si="424"/>
        <v>5.3370560733872026</v>
      </c>
      <c r="BV90" s="27">
        <f t="shared" si="424"/>
        <v>5.322114869498364</v>
      </c>
      <c r="BW90" s="27">
        <f t="shared" si="424"/>
        <v>5.3072154938329277</v>
      </c>
      <c r="BY90" s="147"/>
      <c r="BZ90" s="54">
        <f t="shared" ref="BZ90:BZ102" si="425">BZ89+20</f>
        <v>100</v>
      </c>
      <c r="CA90" s="27">
        <f t="shared" ref="CA90:CP90" si="426">(CA34-CA35)/2</f>
        <v>5.3967873421815398</v>
      </c>
      <c r="CB90" s="27">
        <f t="shared" si="426"/>
        <v>5.3816789193140551</v>
      </c>
      <c r="CC90" s="27">
        <f t="shared" si="426"/>
        <v>5.3666127928030392</v>
      </c>
      <c r="CD90" s="27">
        <f t="shared" si="426"/>
        <v>5.3515888442389326</v>
      </c>
      <c r="CE90" s="27">
        <f t="shared" si="426"/>
        <v>5.3366069555436866</v>
      </c>
      <c r="CF90" s="27">
        <f t="shared" si="426"/>
        <v>5.3216670089700244</v>
      </c>
      <c r="CG90" s="27">
        <f t="shared" si="426"/>
        <v>5.3067688870995369</v>
      </c>
      <c r="CH90" s="27">
        <f t="shared" si="426"/>
        <v>5.2919124728437197</v>
      </c>
      <c r="CI90" s="27">
        <f t="shared" si="426"/>
        <v>5.2770976494407336</v>
      </c>
      <c r="CJ90" s="27">
        <f t="shared" si="426"/>
        <v>5.2623243004561999</v>
      </c>
      <c r="CK90" s="27">
        <f t="shared" si="426"/>
        <v>5.2475923097815667</v>
      </c>
      <c r="CL90" s="27">
        <f t="shared" si="426"/>
        <v>5.2329015616335965</v>
      </c>
      <c r="CM90" s="27">
        <f t="shared" si="426"/>
        <v>5.2182519405525625</v>
      </c>
      <c r="CN90" s="27">
        <f t="shared" si="426"/>
        <v>5.2036433314025459</v>
      </c>
      <c r="CO90" s="27">
        <f t="shared" si="426"/>
        <v>5.1890756193698309</v>
      </c>
      <c r="CP90" s="27">
        <f t="shared" si="426"/>
        <v>5.1745486899619522</v>
      </c>
      <c r="CR90" s="147"/>
      <c r="CS90" s="54">
        <f t="shared" ref="CS90:CS102" si="427">CS89+20</f>
        <v>100</v>
      </c>
      <c r="CT90" s="27">
        <f t="shared" ref="CT90:DI90" si="428">(CT34-CT35)/2</f>
        <v>5.2747005965314884</v>
      </c>
      <c r="CU90" s="27">
        <f t="shared" si="428"/>
        <v>5.2599339581483946</v>
      </c>
      <c r="CV90" s="27">
        <f t="shared" si="428"/>
        <v>5.2452086592887497</v>
      </c>
      <c r="CW90" s="27">
        <f t="shared" si="428"/>
        <v>5.230524584221925</v>
      </c>
      <c r="CX90" s="27">
        <f t="shared" si="428"/>
        <v>5.2158816175406457</v>
      </c>
      <c r="CY90" s="27">
        <f t="shared" si="428"/>
        <v>5.2012796441609765</v>
      </c>
      <c r="CZ90" s="27">
        <f t="shared" si="428"/>
        <v>5.1867185493220092</v>
      </c>
      <c r="DA90" s="27">
        <f t="shared" si="428"/>
        <v>5.1721982185826363</v>
      </c>
      <c r="DB90" s="27">
        <f t="shared" si="428"/>
        <v>5.1577185378231292</v>
      </c>
      <c r="DC90" s="27">
        <f t="shared" si="428"/>
        <v>5.1432793932432048</v>
      </c>
      <c r="DD90" s="27">
        <f t="shared" si="428"/>
        <v>5.1288806713607755</v>
      </c>
      <c r="DE90" s="27">
        <f t="shared" si="428"/>
        <v>5.114522259011494</v>
      </c>
      <c r="DF90" s="27">
        <f t="shared" si="428"/>
        <v>5.1002040433481284</v>
      </c>
      <c r="DG90" s="27">
        <f t="shared" si="428"/>
        <v>5.0859259118391122</v>
      </c>
      <c r="DH90" s="27">
        <f t="shared" si="428"/>
        <v>5.0716877522680477</v>
      </c>
      <c r="DI90" s="27">
        <f t="shared" si="428"/>
        <v>5.0574894527325682</v>
      </c>
      <c r="DK90" s="147"/>
      <c r="DL90" s="54">
        <f t="shared" ref="DL90:DL102" si="429">DL89+20</f>
        <v>100</v>
      </c>
      <c r="DM90" s="27">
        <f t="shared" ref="DM90:EB90" si="430">(DM34-DM35)/2</f>
        <v>5.0690801484170436</v>
      </c>
      <c r="DN90" s="27">
        <f t="shared" si="430"/>
        <v>5.054889148924957</v>
      </c>
      <c r="DO90" s="27">
        <f t="shared" si="430"/>
        <v>5.0407378774427229</v>
      </c>
      <c r="DP90" s="27">
        <f t="shared" si="430"/>
        <v>5.0266262227511902</v>
      </c>
      <c r="DQ90" s="27">
        <f t="shared" si="430"/>
        <v>5.0125540739421695</v>
      </c>
      <c r="DR90" s="27">
        <f t="shared" si="430"/>
        <v>4.9985213204177512</v>
      </c>
      <c r="DS90" s="27">
        <f t="shared" si="430"/>
        <v>4.9845278518904763</v>
      </c>
      <c r="DT90" s="27">
        <f t="shared" si="430"/>
        <v>4.9705735583808348</v>
      </c>
      <c r="DU90" s="27">
        <f t="shared" si="430"/>
        <v>4.9566583302177492</v>
      </c>
      <c r="DV90" s="27">
        <f t="shared" si="430"/>
        <v>4.9427820580367552</v>
      </c>
      <c r="DW90" s="27">
        <f t="shared" si="430"/>
        <v>4.928944632779789</v>
      </c>
      <c r="DX90" s="27">
        <f t="shared" si="430"/>
        <v>4.9151459456941069</v>
      </c>
      <c r="DY90" s="27">
        <f t="shared" si="430"/>
        <v>4.901385888331248</v>
      </c>
      <c r="DZ90" s="27">
        <f t="shared" si="430"/>
        <v>4.8876643525465795</v>
      </c>
      <c r="EA90" s="27">
        <f t="shared" si="430"/>
        <v>4.8739812304980745</v>
      </c>
      <c r="EB90" s="27">
        <f t="shared" si="430"/>
        <v>4.8603364146455021</v>
      </c>
    </row>
    <row r="91" spans="1:132">
      <c r="A91" s="147"/>
      <c r="B91" s="54">
        <f t="shared" si="417"/>
        <v>120</v>
      </c>
      <c r="C91" s="27">
        <f t="shared" ref="C91:R91" si="431">(C35-C36)/2</f>
        <v>6.0455184964430089</v>
      </c>
      <c r="D91" s="27">
        <f t="shared" si="431"/>
        <v>6.0285939366807497</v>
      </c>
      <c r="E91" s="27">
        <f t="shared" si="431"/>
        <v>6.011716757589312</v>
      </c>
      <c r="F91" s="27">
        <f t="shared" si="431"/>
        <v>5.9948868265256579</v>
      </c>
      <c r="G91" s="27">
        <f t="shared" si="431"/>
        <v>5.9781040112181358</v>
      </c>
      <c r="H91" s="27">
        <f t="shared" si="431"/>
        <v>5.9613681797646905</v>
      </c>
      <c r="I91" s="27">
        <f t="shared" si="431"/>
        <v>5.944679200633459</v>
      </c>
      <c r="J91" s="27">
        <f t="shared" si="431"/>
        <v>5.9280369426604693</v>
      </c>
      <c r="K91" s="27">
        <f t="shared" si="431"/>
        <v>5.9114412750482472</v>
      </c>
      <c r="L91" s="27">
        <f t="shared" si="431"/>
        <v>5.894892067366527</v>
      </c>
      <c r="M91" s="27">
        <f t="shared" si="431"/>
        <v>5.8783891895496083</v>
      </c>
      <c r="N91" s="27">
        <f t="shared" si="431"/>
        <v>5.8619325118957022</v>
      </c>
      <c r="O91" s="27">
        <f t="shared" si="431"/>
        <v>5.8455219050671587</v>
      </c>
      <c r="P91" s="27">
        <f t="shared" si="431"/>
        <v>5.8291572400871132</v>
      </c>
      <c r="Q91" s="27">
        <f t="shared" si="431"/>
        <v>5.8128383883403671</v>
      </c>
      <c r="R91" s="27">
        <f t="shared" si="431"/>
        <v>5.796565221572223</v>
      </c>
      <c r="T91" s="147"/>
      <c r="U91" s="54">
        <f t="shared" si="419"/>
        <v>120</v>
      </c>
      <c r="V91" s="27">
        <f t="shared" ref="V91:AK91" si="432">(V35-V36)/2</f>
        <v>5.8341582601279924</v>
      </c>
      <c r="W91" s="27">
        <f t="shared" si="432"/>
        <v>5.8178254079178089</v>
      </c>
      <c r="X91" s="27">
        <f t="shared" si="432"/>
        <v>5.8015382798805319</v>
      </c>
      <c r="Y91" s="27">
        <f t="shared" si="432"/>
        <v>5.7852967480100119</v>
      </c>
      <c r="Z91" s="27">
        <f t="shared" si="432"/>
        <v>5.7691006846596053</v>
      </c>
      <c r="AA91" s="27">
        <f t="shared" si="432"/>
        <v>5.7529499625387643</v>
      </c>
      <c r="AB91" s="27">
        <f t="shared" si="432"/>
        <v>5.7368444547135198</v>
      </c>
      <c r="AC91" s="27">
        <f t="shared" si="432"/>
        <v>5.720784034605856</v>
      </c>
      <c r="AD91" s="27">
        <f t="shared" si="432"/>
        <v>5.7047685759916078</v>
      </c>
      <c r="AE91" s="27">
        <f t="shared" si="432"/>
        <v>5.6887979530000621</v>
      </c>
      <c r="AF91" s="27">
        <f t="shared" si="432"/>
        <v>5.6728720401128783</v>
      </c>
      <c r="AG91" s="27">
        <f t="shared" si="432"/>
        <v>5.6569907121631502</v>
      </c>
      <c r="AH91" s="27">
        <f t="shared" si="432"/>
        <v>5.6411538443346956</v>
      </c>
      <c r="AI91" s="27">
        <f t="shared" si="432"/>
        <v>5.6253613121599528</v>
      </c>
      <c r="AJ91" s="27">
        <f t="shared" si="432"/>
        <v>5.6096129915206632</v>
      </c>
      <c r="AK91" s="27">
        <f t="shared" si="432"/>
        <v>5.5939087586454264</v>
      </c>
      <c r="AM91" s="147"/>
      <c r="AN91" s="54">
        <f t="shared" si="421"/>
        <v>120</v>
      </c>
      <c r="AO91" s="27">
        <f t="shared" ref="AO91:BD91" si="433">(AO35-AO36)/2</f>
        <v>5.6529917122863367</v>
      </c>
      <c r="AP91" s="27">
        <f t="shared" si="433"/>
        <v>5.6371660397444145</v>
      </c>
      <c r="AQ91" s="27">
        <f t="shared" si="433"/>
        <v>5.6213846715149884</v>
      </c>
      <c r="AR91" s="27">
        <f t="shared" si="433"/>
        <v>5.6056474835669405</v>
      </c>
      <c r="AS91" s="27">
        <f t="shared" si="433"/>
        <v>5.5899543522171768</v>
      </c>
      <c r="AT91" s="27">
        <f t="shared" si="433"/>
        <v>5.5743051541277566</v>
      </c>
      <c r="AU91" s="27">
        <f t="shared" si="433"/>
        <v>5.5586997663070576</v>
      </c>
      <c r="AV91" s="27">
        <f t="shared" si="433"/>
        <v>5.5431380661067919</v>
      </c>
      <c r="AW91" s="27">
        <f t="shared" si="433"/>
        <v>5.5276199312226879</v>
      </c>
      <c r="AX91" s="27">
        <f t="shared" si="433"/>
        <v>5.5121452396931545</v>
      </c>
      <c r="AY91" s="27">
        <f t="shared" si="433"/>
        <v>5.496713869896837</v>
      </c>
      <c r="AZ91" s="27">
        <f t="shared" si="433"/>
        <v>5.4813257005540095</v>
      </c>
      <c r="BA91" s="27">
        <f t="shared" si="433"/>
        <v>5.4659806107242446</v>
      </c>
      <c r="BB91" s="27">
        <f t="shared" si="433"/>
        <v>5.4506784798050489</v>
      </c>
      <c r="BC91" s="27">
        <f t="shared" si="433"/>
        <v>5.4354191875322044</v>
      </c>
      <c r="BD91" s="27">
        <f t="shared" si="433"/>
        <v>5.4202026139782049</v>
      </c>
      <c r="BF91" s="147"/>
      <c r="BG91" s="54">
        <f t="shared" si="423"/>
        <v>120</v>
      </c>
      <c r="BH91" s="27">
        <f t="shared" ref="BH91:BW91" si="434">(BH35-BH36)/2</f>
        <v>5.4959802177807262</v>
      </c>
      <c r="BI91" s="27">
        <f t="shared" si="434"/>
        <v>5.4805941023128355</v>
      </c>
      <c r="BJ91" s="27">
        <f t="shared" si="434"/>
        <v>5.4652510606080966</v>
      </c>
      <c r="BK91" s="27">
        <f t="shared" si="434"/>
        <v>5.4499509720803019</v>
      </c>
      <c r="BL91" s="27">
        <f t="shared" si="434"/>
        <v>5.4346937164811493</v>
      </c>
      <c r="BM91" s="27">
        <f t="shared" si="434"/>
        <v>5.4194791738990489</v>
      </c>
      <c r="BN91" s="27">
        <f t="shared" si="434"/>
        <v>5.4043072247578436</v>
      </c>
      <c r="BO91" s="27">
        <f t="shared" si="434"/>
        <v>5.3891777498163549</v>
      </c>
      <c r="BP91" s="27">
        <f t="shared" si="434"/>
        <v>5.3740906301672453</v>
      </c>
      <c r="BQ91" s="27">
        <f t="shared" si="434"/>
        <v>5.3590457472358253</v>
      </c>
      <c r="BR91" s="27">
        <f t="shared" si="434"/>
        <v>5.3440429827794276</v>
      </c>
      <c r="BS91" s="27">
        <f t="shared" si="434"/>
        <v>5.3290822188865263</v>
      </c>
      <c r="BT91" s="27">
        <f t="shared" si="434"/>
        <v>5.3141633379758275</v>
      </c>
      <c r="BU91" s="27">
        <f t="shared" si="434"/>
        <v>5.2992862227947484</v>
      </c>
      <c r="BV91" s="27">
        <f t="shared" si="434"/>
        <v>5.2844507564192469</v>
      </c>
      <c r="BW91" s="27">
        <f t="shared" si="434"/>
        <v>5.2696568222526139</v>
      </c>
      <c r="BY91" s="147"/>
      <c r="BZ91" s="54">
        <f t="shared" si="425"/>
        <v>120</v>
      </c>
      <c r="CA91" s="27">
        <f t="shared" ref="CA91:CP91" si="435">(CA35-CA36)/2</f>
        <v>5.3585947789423187</v>
      </c>
      <c r="CB91" s="27">
        <f t="shared" si="435"/>
        <v>5.3435932769815508</v>
      </c>
      <c r="CC91" s="27">
        <f t="shared" si="435"/>
        <v>5.3286337720496704</v>
      </c>
      <c r="CD91" s="27">
        <f t="shared" si="435"/>
        <v>5.3137161465755582</v>
      </c>
      <c r="CE91" s="27">
        <f t="shared" si="435"/>
        <v>5.2988402833164656</v>
      </c>
      <c r="CF91" s="27">
        <f t="shared" si="435"/>
        <v>5.2840060653581986</v>
      </c>
      <c r="CG91" s="27">
        <f t="shared" si="435"/>
        <v>5.2692133761141093</v>
      </c>
      <c r="CH91" s="27">
        <f t="shared" si="435"/>
        <v>5.254462099323149</v>
      </c>
      <c r="CI91" s="27">
        <f t="shared" si="435"/>
        <v>5.2397521190506211</v>
      </c>
      <c r="CJ91" s="27">
        <f t="shared" si="435"/>
        <v>5.225083319686135</v>
      </c>
      <c r="CK91" s="27">
        <f t="shared" si="435"/>
        <v>5.2104555859424835</v>
      </c>
      <c r="CL91" s="27">
        <f t="shared" si="435"/>
        <v>5.1958688028557845</v>
      </c>
      <c r="CM91" s="27">
        <f t="shared" si="435"/>
        <v>5.1813228557840318</v>
      </c>
      <c r="CN91" s="27">
        <f t="shared" si="435"/>
        <v>5.1668176304053333</v>
      </c>
      <c r="CO91" s="27">
        <f t="shared" si="435"/>
        <v>5.1523530127187911</v>
      </c>
      <c r="CP91" s="27">
        <f t="shared" si="435"/>
        <v>5.1379288890423993</v>
      </c>
      <c r="CR91" s="147"/>
      <c r="CS91" s="54">
        <f t="shared" si="427"/>
        <v>120</v>
      </c>
      <c r="CT91" s="27">
        <f t="shared" ref="CT91:DI91" si="436">(CT35-CT36)/2</f>
        <v>5.2373720298624846</v>
      </c>
      <c r="CU91" s="27">
        <f t="shared" si="436"/>
        <v>5.2227098936091352</v>
      </c>
      <c r="CV91" s="27">
        <f t="shared" si="436"/>
        <v>5.2080888043231113</v>
      </c>
      <c r="CW91" s="27">
        <f t="shared" si="436"/>
        <v>5.19350864709277</v>
      </c>
      <c r="CX91" s="27">
        <f t="shared" si="436"/>
        <v>5.1789693073278755</v>
      </c>
      <c r="CY91" s="27">
        <f t="shared" si="436"/>
        <v>5.1644706707593144</v>
      </c>
      <c r="CZ91" s="27">
        <f t="shared" si="436"/>
        <v>5.1500126234369787</v>
      </c>
      <c r="DA91" s="27">
        <f t="shared" si="436"/>
        <v>5.1355950517308884</v>
      </c>
      <c r="DB91" s="27">
        <f t="shared" si="436"/>
        <v>5.1212178423286474</v>
      </c>
      <c r="DC91" s="27">
        <f t="shared" si="436"/>
        <v>5.1068808822350604</v>
      </c>
      <c r="DD91" s="27">
        <f t="shared" si="436"/>
        <v>5.0925840587710667</v>
      </c>
      <c r="DE91" s="27">
        <f t="shared" si="436"/>
        <v>5.0783272595736975</v>
      </c>
      <c r="DF91" s="27">
        <f t="shared" si="436"/>
        <v>5.0641103725939729</v>
      </c>
      <c r="DG91" s="27">
        <f t="shared" si="436"/>
        <v>5.0499332860968167</v>
      </c>
      <c r="DH91" s="27">
        <f t="shared" si="436"/>
        <v>5.0357958886597629</v>
      </c>
      <c r="DI91" s="27">
        <f t="shared" si="436"/>
        <v>5.0216980691725723</v>
      </c>
      <c r="DK91" s="147"/>
      <c r="DL91" s="54">
        <f t="shared" si="429"/>
        <v>120</v>
      </c>
      <c r="DM91" s="27">
        <f t="shared" ref="DM91:EB91" si="437">(DM35-DM36)/2</f>
        <v>5.0332067385793238</v>
      </c>
      <c r="DN91" s="27">
        <f t="shared" si="437"/>
        <v>5.0191161674737543</v>
      </c>
      <c r="DO91" s="27">
        <f t="shared" si="437"/>
        <v>5.0050650432268213</v>
      </c>
      <c r="DP91" s="27">
        <f t="shared" si="437"/>
        <v>4.9910532554058733</v>
      </c>
      <c r="DQ91" s="27">
        <f t="shared" si="437"/>
        <v>4.9770806938881407</v>
      </c>
      <c r="DR91" s="27">
        <f t="shared" si="437"/>
        <v>4.9631472488585473</v>
      </c>
      <c r="DS91" s="27">
        <f t="shared" si="437"/>
        <v>4.949252810809412</v>
      </c>
      <c r="DT91" s="27">
        <f t="shared" si="437"/>
        <v>4.9353972705401503</v>
      </c>
      <c r="DU91" s="27">
        <f t="shared" si="437"/>
        <v>4.9215805191555404</v>
      </c>
      <c r="DV91" s="27">
        <f t="shared" si="437"/>
        <v>4.907802448065155</v>
      </c>
      <c r="DW91" s="27">
        <f t="shared" si="437"/>
        <v>4.8940629489827643</v>
      </c>
      <c r="DX91" s="27">
        <f t="shared" si="437"/>
        <v>4.8803619139251566</v>
      </c>
      <c r="DY91" s="27">
        <f t="shared" si="437"/>
        <v>4.866699235211442</v>
      </c>
      <c r="DZ91" s="27">
        <f t="shared" si="437"/>
        <v>4.8530748054623558</v>
      </c>
      <c r="EA91" s="27">
        <f t="shared" si="437"/>
        <v>4.8394885175987596</v>
      </c>
      <c r="EB91" s="27">
        <f t="shared" si="437"/>
        <v>4.8259402648420462</v>
      </c>
    </row>
    <row r="92" spans="1:132">
      <c r="A92" s="147"/>
      <c r="B92" s="54">
        <f t="shared" si="417"/>
        <v>140</v>
      </c>
      <c r="C92" s="27">
        <f t="shared" ref="C92:R92" si="438">(C36-C37)/2</f>
        <v>6.0027349230226719</v>
      </c>
      <c r="D92" s="27">
        <f t="shared" si="438"/>
        <v>5.9859301367990838</v>
      </c>
      <c r="E92" s="27">
        <f t="shared" si="438"/>
        <v>5.9691723959380738</v>
      </c>
      <c r="F92" s="27">
        <f t="shared" si="438"/>
        <v>5.9524615687350035</v>
      </c>
      <c r="G92" s="27">
        <f t="shared" si="438"/>
        <v>5.9357975238538643</v>
      </c>
      <c r="H92" s="27">
        <f t="shared" si="438"/>
        <v>5.9191801303269642</v>
      </c>
      <c r="I92" s="27">
        <f t="shared" si="438"/>
        <v>5.9026092575525126</v>
      </c>
      <c r="J92" s="27">
        <f t="shared" si="438"/>
        <v>5.8860847752946768</v>
      </c>
      <c r="K92" s="27">
        <f t="shared" si="438"/>
        <v>5.8696065536821891</v>
      </c>
      <c r="L92" s="27">
        <f t="shared" si="438"/>
        <v>5.8531744632075515</v>
      </c>
      <c r="M92" s="27">
        <f t="shared" si="438"/>
        <v>5.8367883747254439</v>
      </c>
      <c r="N92" s="27">
        <f t="shared" si="438"/>
        <v>5.8204481594525532</v>
      </c>
      <c r="O92" s="27">
        <f t="shared" si="438"/>
        <v>5.8041536889654139</v>
      </c>
      <c r="P92" s="27">
        <f t="shared" si="438"/>
        <v>5.7879048352009477</v>
      </c>
      <c r="Q92" s="27">
        <f t="shared" si="438"/>
        <v>5.7717014704540759</v>
      </c>
      <c r="R92" s="27">
        <f t="shared" si="438"/>
        <v>5.7555434673769241</v>
      </c>
      <c r="T92" s="147"/>
      <c r="U92" s="54">
        <f t="shared" si="419"/>
        <v>140</v>
      </c>
      <c r="V92" s="27">
        <f t="shared" ref="V92:AK92" si="439">(V36-V37)/2</f>
        <v>5.792870463487418</v>
      </c>
      <c r="W92" s="27">
        <f t="shared" si="439"/>
        <v>5.7766531973564099</v>
      </c>
      <c r="X92" s="27">
        <f t="shared" si="439"/>
        <v>5.7604813318128265</v>
      </c>
      <c r="Y92" s="27">
        <f t="shared" si="439"/>
        <v>5.7443547397567158</v>
      </c>
      <c r="Z92" s="27">
        <f t="shared" si="439"/>
        <v>5.7282732944436248</v>
      </c>
      <c r="AA92" s="27">
        <f t="shared" si="439"/>
        <v>5.7122368694843431</v>
      </c>
      <c r="AB92" s="27">
        <f t="shared" si="439"/>
        <v>5.6962453388436813</v>
      </c>
      <c r="AC92" s="27">
        <f t="shared" si="439"/>
        <v>5.6802985768388794</v>
      </c>
      <c r="AD92" s="27">
        <f t="shared" si="439"/>
        <v>5.6643964581390378</v>
      </c>
      <c r="AE92" s="27">
        <f t="shared" si="439"/>
        <v>5.6485388577643505</v>
      </c>
      <c r="AF92" s="27">
        <f t="shared" si="439"/>
        <v>5.6327256510850532</v>
      </c>
      <c r="AG92" s="27">
        <f t="shared" si="439"/>
        <v>5.6169567138196896</v>
      </c>
      <c r="AH92" s="27">
        <f t="shared" si="439"/>
        <v>5.6012319220348843</v>
      </c>
      <c r="AI92" s="27">
        <f t="shared" si="439"/>
        <v>5.5855511521450865</v>
      </c>
      <c r="AJ92" s="27">
        <f t="shared" si="439"/>
        <v>5.5699142809095861</v>
      </c>
      <c r="AK92" s="27">
        <f t="shared" si="439"/>
        <v>5.5543211854332242</v>
      </c>
      <c r="AM92" s="147"/>
      <c r="AN92" s="54">
        <f t="shared" si="421"/>
        <v>140</v>
      </c>
      <c r="AO92" s="27">
        <f t="shared" ref="AO92:BD92" si="440">(AO36-AO37)/2</f>
        <v>5.6129860144938846</v>
      </c>
      <c r="AP92" s="27">
        <f t="shared" si="440"/>
        <v>5.5972723387678229</v>
      </c>
      <c r="AQ92" s="27">
        <f t="shared" si="440"/>
        <v>5.5816026538169012</v>
      </c>
      <c r="AR92" s="27">
        <f t="shared" si="440"/>
        <v>5.5659768364880335</v>
      </c>
      <c r="AS92" s="27">
        <f t="shared" si="440"/>
        <v>5.5503947639724345</v>
      </c>
      <c r="AT92" s="27">
        <f t="shared" si="440"/>
        <v>5.5348563138059035</v>
      </c>
      <c r="AU92" s="27">
        <f t="shared" si="440"/>
        <v>5.5193613638664658</v>
      </c>
      <c r="AV92" s="27">
        <f t="shared" si="440"/>
        <v>5.503909792374543</v>
      </c>
      <c r="AW92" s="27">
        <f t="shared" si="440"/>
        <v>5.4885014778912193</v>
      </c>
      <c r="AX92" s="27">
        <f t="shared" si="440"/>
        <v>5.4731362993174457</v>
      </c>
      <c r="AY92" s="27">
        <f t="shared" si="440"/>
        <v>5.457814135893301</v>
      </c>
      <c r="AZ92" s="27">
        <f t="shared" si="440"/>
        <v>5.4425348671971108</v>
      </c>
      <c r="BA92" s="27">
        <f t="shared" si="440"/>
        <v>5.427298373143941</v>
      </c>
      <c r="BB92" s="27">
        <f t="shared" si="440"/>
        <v>5.4121045339855129</v>
      </c>
      <c r="BC92" s="27">
        <f t="shared" si="440"/>
        <v>5.3969532303082701</v>
      </c>
      <c r="BD92" s="27">
        <f t="shared" si="440"/>
        <v>5.3818443430331513</v>
      </c>
      <c r="BF92" s="147"/>
      <c r="BG92" s="54">
        <f t="shared" si="423"/>
        <v>140</v>
      </c>
      <c r="BH92" s="27">
        <f t="shared" ref="BH92:BW92" si="441">(BH36-BH37)/2</f>
        <v>5.4570856757652564</v>
      </c>
      <c r="BI92" s="27">
        <f t="shared" si="441"/>
        <v>5.4418084464089134</v>
      </c>
      <c r="BJ92" s="27">
        <f t="shared" si="441"/>
        <v>5.4265739859864652</v>
      </c>
      <c r="BK92" s="27">
        <f t="shared" si="441"/>
        <v>5.4113821747654356</v>
      </c>
      <c r="BL92" s="27">
        <f t="shared" si="441"/>
        <v>5.3962328933484685</v>
      </c>
      <c r="BM92" s="27">
        <f t="shared" si="441"/>
        <v>5.3811260226722766</v>
      </c>
      <c r="BN92" s="27">
        <f t="shared" si="441"/>
        <v>5.3660614440076131</v>
      </c>
      <c r="BO92" s="27">
        <f t="shared" si="441"/>
        <v>5.351039038956344</v>
      </c>
      <c r="BP92" s="27">
        <f t="shared" si="441"/>
        <v>5.3360586894528126</v>
      </c>
      <c r="BQ92" s="27">
        <f t="shared" si="441"/>
        <v>5.3211202777617927</v>
      </c>
      <c r="BR92" s="27">
        <f t="shared" si="441"/>
        <v>5.3062236864774093</v>
      </c>
      <c r="BS92" s="27">
        <f t="shared" si="441"/>
        <v>5.2913687985224556</v>
      </c>
      <c r="BT92" s="27">
        <f t="shared" si="441"/>
        <v>5.2765554971473136</v>
      </c>
      <c r="BU92" s="27">
        <f t="shared" si="441"/>
        <v>5.2617836659299542</v>
      </c>
      <c r="BV92" s="27">
        <f t="shared" si="441"/>
        <v>5.2470531887734921</v>
      </c>
      <c r="BW92" s="27">
        <f t="shared" si="441"/>
        <v>5.2323639499063006</v>
      </c>
      <c r="BY92" s="147"/>
      <c r="BZ92" s="54">
        <f t="shared" si="425"/>
        <v>140</v>
      </c>
      <c r="CA92" s="27">
        <f t="shared" ref="CA92:CP92" si="442">(CA36-CA37)/2</f>
        <v>5.3206725009291347</v>
      </c>
      <c r="CB92" s="27">
        <f t="shared" si="442"/>
        <v>5.3057771632055335</v>
      </c>
      <c r="CC92" s="27">
        <f t="shared" si="442"/>
        <v>5.2909235253021478</v>
      </c>
      <c r="CD92" s="27">
        <f t="shared" si="442"/>
        <v>5.2761114704791083</v>
      </c>
      <c r="CE92" s="27">
        <f t="shared" si="442"/>
        <v>5.2613408823241201</v>
      </c>
      <c r="CF92" s="27">
        <f t="shared" si="442"/>
        <v>5.2466116447497768</v>
      </c>
      <c r="CG92" s="27">
        <f t="shared" si="442"/>
        <v>5.2319236419946691</v>
      </c>
      <c r="CH92" s="27">
        <f t="shared" si="442"/>
        <v>5.2172767586209972</v>
      </c>
      <c r="CI92" s="27">
        <f t="shared" si="442"/>
        <v>5.2026708795138887</v>
      </c>
      <c r="CJ92" s="27">
        <f t="shared" si="442"/>
        <v>5.1881058898812142</v>
      </c>
      <c r="CK92" s="27">
        <f t="shared" si="442"/>
        <v>5.1735816752519668</v>
      </c>
      <c r="CL92" s="27">
        <f t="shared" si="442"/>
        <v>5.1590981214758926</v>
      </c>
      <c r="CM92" s="27">
        <f t="shared" si="442"/>
        <v>5.1446551147212887</v>
      </c>
      <c r="CN92" s="27">
        <f t="shared" si="442"/>
        <v>5.1302525414769065</v>
      </c>
      <c r="CO92" s="27">
        <f t="shared" si="442"/>
        <v>5.1158902885476323</v>
      </c>
      <c r="CP92" s="27">
        <f t="shared" si="442"/>
        <v>5.1015682430560219</v>
      </c>
      <c r="CR92" s="147"/>
      <c r="CS92" s="54">
        <f t="shared" si="427"/>
        <v>140</v>
      </c>
      <c r="CT92" s="27">
        <f t="shared" ref="CT92:DI92" si="443">(CT36-CT37)/2</f>
        <v>5.2003076339960472</v>
      </c>
      <c r="CU92" s="27">
        <f t="shared" si="443"/>
        <v>5.1857492603202786</v>
      </c>
      <c r="CV92" s="27">
        <f t="shared" si="443"/>
        <v>5.1712316431266032</v>
      </c>
      <c r="CW92" s="27">
        <f t="shared" si="443"/>
        <v>5.1567546683159549</v>
      </c>
      <c r="CX92" s="27">
        <f t="shared" si="443"/>
        <v>5.14231822210958</v>
      </c>
      <c r="CY92" s="27">
        <f t="shared" si="443"/>
        <v>5.1279221910462809</v>
      </c>
      <c r="CZ92" s="27">
        <f t="shared" si="443"/>
        <v>5.1135664619833818</v>
      </c>
      <c r="DA92" s="27">
        <f t="shared" si="443"/>
        <v>5.099250922094555</v>
      </c>
      <c r="DB92" s="27">
        <f t="shared" si="443"/>
        <v>5.0849754588691525</v>
      </c>
      <c r="DC92" s="27">
        <f t="shared" si="443"/>
        <v>5.0707399601116236</v>
      </c>
      <c r="DD92" s="27">
        <f t="shared" si="443"/>
        <v>5.0565443139408188</v>
      </c>
      <c r="DE92" s="27">
        <f t="shared" si="443"/>
        <v>5.0423884087884829</v>
      </c>
      <c r="DF92" s="27">
        <f t="shared" si="443"/>
        <v>5.0282721333985165</v>
      </c>
      <c r="DG92" s="27">
        <f t="shared" si="443"/>
        <v>5.0141953768270184</v>
      </c>
      <c r="DH92" s="27">
        <f t="shared" si="443"/>
        <v>5.0001580284397562</v>
      </c>
      <c r="DI92" s="27">
        <f t="shared" si="443"/>
        <v>4.9861599779130046</v>
      </c>
      <c r="DK92" s="147"/>
      <c r="DL92" s="54">
        <f t="shared" si="429"/>
        <v>140</v>
      </c>
      <c r="DM92" s="27">
        <f t="shared" ref="DM92:EB92" si="444">(DM36-DM37)/2</f>
        <v>4.9975872015342446</v>
      </c>
      <c r="DN92" s="27">
        <f t="shared" si="444"/>
        <v>4.9835963480930729</v>
      </c>
      <c r="DO92" s="27">
        <f t="shared" si="444"/>
        <v>4.9696446623483297</v>
      </c>
      <c r="DP92" s="27">
        <f t="shared" si="444"/>
        <v>4.955732034649813</v>
      </c>
      <c r="DQ92" s="27">
        <f t="shared" si="444"/>
        <v>4.9418583556532951</v>
      </c>
      <c r="DR92" s="27">
        <f t="shared" si="444"/>
        <v>4.9280235163210762</v>
      </c>
      <c r="DS92" s="27">
        <f t="shared" si="444"/>
        <v>4.9142274079209187</v>
      </c>
      <c r="DT92" s="27">
        <f t="shared" si="444"/>
        <v>4.9004699220244419</v>
      </c>
      <c r="DU92" s="27">
        <f t="shared" si="444"/>
        <v>4.8867509505071354</v>
      </c>
      <c r="DV92" s="27">
        <f t="shared" si="444"/>
        <v>4.8730703855474502</v>
      </c>
      <c r="DW92" s="27">
        <f t="shared" si="444"/>
        <v>4.8594281196250932</v>
      </c>
      <c r="DX92" s="27">
        <f t="shared" si="444"/>
        <v>4.8458240455212689</v>
      </c>
      <c r="DY92" s="27">
        <f t="shared" si="444"/>
        <v>4.832258056317059</v>
      </c>
      <c r="DZ92" s="27">
        <f t="shared" si="444"/>
        <v>4.818730045392897</v>
      </c>
      <c r="EA92" s="27">
        <f t="shared" si="444"/>
        <v>4.8052399064279498</v>
      </c>
      <c r="EB92" s="27">
        <f t="shared" si="444"/>
        <v>4.7917875333987467</v>
      </c>
    </row>
    <row r="93" spans="1:132">
      <c r="A93" s="147"/>
      <c r="B93" s="54">
        <f t="shared" si="417"/>
        <v>160</v>
      </c>
      <c r="C93" s="27">
        <f t="shared" ref="C93:R93" si="445">(C37-C38)/2</f>
        <v>5.9602541249811338</v>
      </c>
      <c r="D93" s="27">
        <f t="shared" si="445"/>
        <v>5.9435682646705743</v>
      </c>
      <c r="E93" s="27">
        <f t="shared" si="445"/>
        <v>5.9269291167865958</v>
      </c>
      <c r="F93" s="27">
        <f t="shared" si="445"/>
        <v>5.9103365505567353</v>
      </c>
      <c r="G93" s="27">
        <f t="shared" si="445"/>
        <v>5.8937904355751698</v>
      </c>
      <c r="H93" s="27">
        <f t="shared" si="445"/>
        <v>5.8772906418002435</v>
      </c>
      <c r="I93" s="27">
        <f t="shared" si="445"/>
        <v>5.8608370395546387</v>
      </c>
      <c r="J93" s="27">
        <f t="shared" si="445"/>
        <v>5.8444294995243524</v>
      </c>
      <c r="K93" s="27">
        <f t="shared" si="445"/>
        <v>5.8280678927573035</v>
      </c>
      <c r="L93" s="27">
        <f t="shared" si="445"/>
        <v>5.8117520906621678</v>
      </c>
      <c r="M93" s="27">
        <f t="shared" si="445"/>
        <v>5.7954819650078093</v>
      </c>
      <c r="N93" s="27">
        <f t="shared" si="445"/>
        <v>5.7792573879219731</v>
      </c>
      <c r="O93" s="27">
        <f t="shared" si="445"/>
        <v>5.7630782318908018</v>
      </c>
      <c r="P93" s="27">
        <f t="shared" si="445"/>
        <v>5.7469443697564486</v>
      </c>
      <c r="Q93" s="27">
        <f t="shared" si="445"/>
        <v>5.7308556747181854</v>
      </c>
      <c r="R93" s="27">
        <f t="shared" si="445"/>
        <v>5.7148120203296742</v>
      </c>
      <c r="T93" s="147"/>
      <c r="U93" s="54">
        <f t="shared" si="419"/>
        <v>160</v>
      </c>
      <c r="V93" s="27">
        <f t="shared" ref="V93:AK93" si="446">(V37-V38)/2</f>
        <v>5.7518748567519822</v>
      </c>
      <c r="W93" s="27">
        <f t="shared" si="446"/>
        <v>5.7357723587088572</v>
      </c>
      <c r="X93" s="27">
        <f t="shared" si="446"/>
        <v>5.7197149399571003</v>
      </c>
      <c r="Y93" s="27">
        <f t="shared" si="446"/>
        <v>5.7037024742963922</v>
      </c>
      <c r="Z93" s="27">
        <f t="shared" si="446"/>
        <v>5.6877348358796098</v>
      </c>
      <c r="AA93" s="27">
        <f t="shared" si="446"/>
        <v>5.6718118992117468</v>
      </c>
      <c r="AB93" s="27">
        <f t="shared" si="446"/>
        <v>5.6559335391495722</v>
      </c>
      <c r="AC93" s="27">
        <f t="shared" si="446"/>
        <v>5.6400996308996412</v>
      </c>
      <c r="AD93" s="27">
        <f t="shared" si="446"/>
        <v>5.6243100500183232</v>
      </c>
      <c r="AE93" s="27">
        <f t="shared" si="446"/>
        <v>5.6085646724101821</v>
      </c>
      <c r="AF93" s="27">
        <f t="shared" si="446"/>
        <v>5.5928633743268392</v>
      </c>
      <c r="AG93" s="27">
        <f t="shared" si="446"/>
        <v>5.5772060323672292</v>
      </c>
      <c r="AH93" s="27">
        <f t="shared" si="446"/>
        <v>5.5615925234751558</v>
      </c>
      <c r="AI93" s="27">
        <f t="shared" si="446"/>
        <v>5.5460227249386094</v>
      </c>
      <c r="AJ93" s="27">
        <f t="shared" si="446"/>
        <v>5.5304965143899381</v>
      </c>
      <c r="AK93" s="27">
        <f t="shared" si="446"/>
        <v>5.515013769803403</v>
      </c>
      <c r="AM93" s="147"/>
      <c r="AN93" s="54">
        <f t="shared" si="421"/>
        <v>160</v>
      </c>
      <c r="AO93" s="27">
        <f t="shared" ref="AO93:BD93" si="447">(AO37-AO38)/2</f>
        <v>5.573263433312178</v>
      </c>
      <c r="AP93" s="27">
        <f t="shared" si="447"/>
        <v>5.5576609618113366</v>
      </c>
      <c r="AQ93" s="27">
        <f t="shared" si="447"/>
        <v>5.542102169766622</v>
      </c>
      <c r="AR93" s="27">
        <f t="shared" si="447"/>
        <v>5.5265869348969545</v>
      </c>
      <c r="AS93" s="27">
        <f t="shared" si="447"/>
        <v>5.5111151352627132</v>
      </c>
      <c r="AT93" s="27">
        <f t="shared" si="447"/>
        <v>5.4956866492660765</v>
      </c>
      <c r="AU93" s="27">
        <f t="shared" si="447"/>
        <v>5.4803013556496865</v>
      </c>
      <c r="AV93" s="27">
        <f t="shared" si="447"/>
        <v>5.4649591334956256</v>
      </c>
      <c r="AW93" s="27">
        <f t="shared" si="447"/>
        <v>5.4496598622241095</v>
      </c>
      <c r="AX93" s="27">
        <f t="shared" si="447"/>
        <v>5.4344034215932879</v>
      </c>
      <c r="AY93" s="27">
        <f t="shared" si="447"/>
        <v>5.4191896916980511</v>
      </c>
      <c r="AZ93" s="27">
        <f t="shared" si="447"/>
        <v>5.4040185529684948</v>
      </c>
      <c r="BA93" s="27">
        <f t="shared" si="447"/>
        <v>5.3888898861698635</v>
      </c>
      <c r="BB93" s="27">
        <f t="shared" si="447"/>
        <v>5.3738035724011013</v>
      </c>
      <c r="BC93" s="27">
        <f t="shared" si="447"/>
        <v>5.358759493094027</v>
      </c>
      <c r="BD93" s="27">
        <f t="shared" si="447"/>
        <v>5.3437575300125104</v>
      </c>
      <c r="BF93" s="147"/>
      <c r="BG93" s="54">
        <f t="shared" si="423"/>
        <v>160</v>
      </c>
      <c r="BH93" s="27">
        <f t="shared" ref="BH93:BW93" si="448">(BH37-BH38)/2</f>
        <v>5.4184663868144867</v>
      </c>
      <c r="BI93" s="27">
        <f t="shared" si="448"/>
        <v>5.4032972729928304</v>
      </c>
      <c r="BJ93" s="27">
        <f t="shared" si="448"/>
        <v>5.388170625433105</v>
      </c>
      <c r="BK93" s="27">
        <f t="shared" si="448"/>
        <v>5.3730863252503411</v>
      </c>
      <c r="BL93" s="27">
        <f t="shared" si="448"/>
        <v>5.3580442538922171</v>
      </c>
      <c r="BM93" s="27">
        <f t="shared" si="448"/>
        <v>5.3430442931382345</v>
      </c>
      <c r="BN93" s="27">
        <f t="shared" si="448"/>
        <v>5.3280863250983259</v>
      </c>
      <c r="BO93" s="27">
        <f t="shared" si="448"/>
        <v>5.3131702322139063</v>
      </c>
      <c r="BP93" s="27">
        <f t="shared" si="448"/>
        <v>5.298295897253908</v>
      </c>
      <c r="BQ93" s="27">
        <f t="shared" si="448"/>
        <v>5.2834632033162308</v>
      </c>
      <c r="BR93" s="27">
        <f t="shared" si="448"/>
        <v>5.2686720338259505</v>
      </c>
      <c r="BS93" s="27">
        <f t="shared" si="448"/>
        <v>5.253922272534524</v>
      </c>
      <c r="BT93" s="27">
        <f t="shared" si="448"/>
        <v>5.2392138035189362</v>
      </c>
      <c r="BU93" s="27">
        <f t="shared" si="448"/>
        <v>5.2245465111802361</v>
      </c>
      <c r="BV93" s="27">
        <f t="shared" si="448"/>
        <v>5.2099202802436366</v>
      </c>
      <c r="BW93" s="27">
        <f t="shared" si="448"/>
        <v>5.1953349957568946</v>
      </c>
      <c r="BY93" s="147"/>
      <c r="BZ93" s="54">
        <f t="shared" si="425"/>
        <v>160</v>
      </c>
      <c r="CA93" s="27">
        <f t="shared" ref="CA93:CP93" si="449">(CA37-CA38)/2</f>
        <v>5.2830185953587687</v>
      </c>
      <c r="CB93" s="27">
        <f t="shared" si="449"/>
        <v>5.2682286705580168</v>
      </c>
      <c r="CC93" s="27">
        <f t="shared" si="449"/>
        <v>5.2534801504716881</v>
      </c>
      <c r="CD93" s="27">
        <f t="shared" si="449"/>
        <v>5.2387729191862888</v>
      </c>
      <c r="CE93" s="27">
        <f t="shared" si="449"/>
        <v>5.2241068611127304</v>
      </c>
      <c r="CF93" s="27">
        <f t="shared" si="449"/>
        <v>5.2094818609861733</v>
      </c>
      <c r="CG93" s="27">
        <f t="shared" si="449"/>
        <v>5.1948978038635403</v>
      </c>
      <c r="CH93" s="27">
        <f t="shared" si="449"/>
        <v>5.180354575124241</v>
      </c>
      <c r="CI93" s="27">
        <f t="shared" si="449"/>
        <v>5.1658520604685094</v>
      </c>
      <c r="CJ93" s="27">
        <f t="shared" si="449"/>
        <v>5.151390145915812</v>
      </c>
      <c r="CK93" s="27">
        <f t="shared" si="449"/>
        <v>5.1369687178058001</v>
      </c>
      <c r="CL93" s="27">
        <f t="shared" si="449"/>
        <v>5.1225876627955529</v>
      </c>
      <c r="CM93" s="27">
        <f t="shared" si="449"/>
        <v>5.108246867860089</v>
      </c>
      <c r="CN93" s="27">
        <f t="shared" si="449"/>
        <v>5.0939462202898511</v>
      </c>
      <c r="CO93" s="27">
        <f t="shared" si="449"/>
        <v>5.0796856076918289</v>
      </c>
      <c r="CP93" s="27">
        <f t="shared" si="449"/>
        <v>5.0654649179871143</v>
      </c>
      <c r="CR93" s="147"/>
      <c r="CS93" s="54">
        <f t="shared" si="427"/>
        <v>160</v>
      </c>
      <c r="CT93" s="27">
        <f t="shared" ref="CT93:DI93" si="450">(CT37-CT38)/2</f>
        <v>5.1635055394197593</v>
      </c>
      <c r="CU93" s="27">
        <f t="shared" si="450"/>
        <v>5.1490501940035927</v>
      </c>
      <c r="CV93" s="27">
        <f t="shared" si="450"/>
        <v>5.1346353166394607</v>
      </c>
      <c r="CW93" s="27">
        <f t="shared" si="450"/>
        <v>5.120260794036426</v>
      </c>
      <c r="CX93" s="27">
        <f t="shared" si="450"/>
        <v>5.1059265132201261</v>
      </c>
      <c r="CY93" s="27">
        <f t="shared" si="450"/>
        <v>5.0916323615330299</v>
      </c>
      <c r="CZ93" s="27">
        <f t="shared" si="450"/>
        <v>5.0773782266326606</v>
      </c>
      <c r="DA93" s="27">
        <f t="shared" si="450"/>
        <v>5.063163996491113</v>
      </c>
      <c r="DB93" s="27">
        <f t="shared" si="450"/>
        <v>5.0489895593943146</v>
      </c>
      <c r="DC93" s="27">
        <f t="shared" si="450"/>
        <v>5.0348548039405898</v>
      </c>
      <c r="DD93" s="27">
        <f t="shared" si="450"/>
        <v>5.0207596190404189</v>
      </c>
      <c r="DE93" s="27">
        <f t="shared" si="450"/>
        <v>5.0067038939153292</v>
      </c>
      <c r="DF93" s="27">
        <f t="shared" si="450"/>
        <v>4.9926875180965737</v>
      </c>
      <c r="DG93" s="27">
        <f t="shared" si="450"/>
        <v>4.9787103814247757</v>
      </c>
      <c r="DH93" s="27">
        <f t="shared" si="450"/>
        <v>4.9647723740498293</v>
      </c>
      <c r="DI93" s="27">
        <f t="shared" si="450"/>
        <v>4.9508733864276167</v>
      </c>
      <c r="DK93" s="147"/>
      <c r="DL93" s="54">
        <f t="shared" si="429"/>
        <v>160</v>
      </c>
      <c r="DM93" s="27">
        <f t="shared" ref="DM93:EB93" si="451">(DM37-DM38)/2</f>
        <v>4.9622197406476403</v>
      </c>
      <c r="DN93" s="27">
        <f t="shared" si="451"/>
        <v>4.9483278991777695</v>
      </c>
      <c r="DO93" s="27">
        <f t="shared" si="451"/>
        <v>4.9344749482187922</v>
      </c>
      <c r="DP93" s="27">
        <f t="shared" si="451"/>
        <v>4.9206607788953107</v>
      </c>
      <c r="DQ93" s="27">
        <f t="shared" si="451"/>
        <v>4.9068852826376457</v>
      </c>
      <c r="DR93" s="27">
        <f t="shared" si="451"/>
        <v>4.8931483511798177</v>
      </c>
      <c r="DS93" s="27">
        <f t="shared" si="451"/>
        <v>4.8794498765583683</v>
      </c>
      <c r="DT93" s="27">
        <f t="shared" si="451"/>
        <v>4.8657897511130557</v>
      </c>
      <c r="DU93" s="27">
        <f t="shared" si="451"/>
        <v>4.8521678674843685</v>
      </c>
      <c r="DV93" s="27">
        <f t="shared" si="451"/>
        <v>4.8385841186131842</v>
      </c>
      <c r="DW93" s="27">
        <f t="shared" si="451"/>
        <v>4.8250383977410749</v>
      </c>
      <c r="DX93" s="27">
        <f t="shared" si="451"/>
        <v>4.8115305984072094</v>
      </c>
      <c r="DY93" s="27">
        <f t="shared" si="451"/>
        <v>4.7980606144498026</v>
      </c>
      <c r="DZ93" s="27">
        <f t="shared" si="451"/>
        <v>4.7846283400036995</v>
      </c>
      <c r="EA93" s="27">
        <f t="shared" si="451"/>
        <v>4.7712336695004254</v>
      </c>
      <c r="EB93" s="27">
        <f t="shared" si="451"/>
        <v>4.7578764976668353</v>
      </c>
    </row>
    <row r="94" spans="1:132">
      <c r="A94" s="147"/>
      <c r="B94" s="54">
        <f t="shared" si="417"/>
        <v>180</v>
      </c>
      <c r="C94" s="27">
        <f t="shared" ref="C94:R94" si="452">(C38-C39)/2</f>
        <v>5.9180739596056355</v>
      </c>
      <c r="D94" s="27">
        <f t="shared" si="452"/>
        <v>5.9015061835799827</v>
      </c>
      <c r="E94" s="27">
        <f t="shared" si="452"/>
        <v>5.8849847894014715</v>
      </c>
      <c r="F94" s="27">
        <f t="shared" si="452"/>
        <v>5.8685096472236751</v>
      </c>
      <c r="G94" s="27">
        <f t="shared" si="452"/>
        <v>5.8520806275621737</v>
      </c>
      <c r="H94" s="27">
        <f t="shared" si="452"/>
        <v>5.8356976012965731</v>
      </c>
      <c r="I94" s="27">
        <f t="shared" si="452"/>
        <v>5.8193604396675767</v>
      </c>
      <c r="J94" s="27">
        <f t="shared" si="452"/>
        <v>5.8030690142756214</v>
      </c>
      <c r="K94" s="27">
        <f t="shared" si="452"/>
        <v>5.786823197081219</v>
      </c>
      <c r="L94" s="27">
        <f t="shared" si="452"/>
        <v>5.7706228604034777</v>
      </c>
      <c r="M94" s="27">
        <f t="shared" si="452"/>
        <v>5.7544678769186248</v>
      </c>
      <c r="N94" s="27">
        <f t="shared" si="452"/>
        <v>5.7383581196593525</v>
      </c>
      <c r="O94" s="27">
        <f t="shared" si="452"/>
        <v>5.7222934620137949</v>
      </c>
      <c r="P94" s="27">
        <f t="shared" si="452"/>
        <v>5.7062737777249595</v>
      </c>
      <c r="Q94" s="27">
        <f t="shared" si="452"/>
        <v>5.6902989408885389</v>
      </c>
      <c r="R94" s="27">
        <f t="shared" si="452"/>
        <v>5.6743688259534224</v>
      </c>
      <c r="T94" s="147"/>
      <c r="U94" s="54">
        <f t="shared" si="419"/>
        <v>180</v>
      </c>
      <c r="V94" s="27">
        <f t="shared" ref="V94:AK94" si="453">(V38-V39)/2</f>
        <v>5.7111693721217023</v>
      </c>
      <c r="W94" s="27">
        <f t="shared" si="453"/>
        <v>5.6951808299629931</v>
      </c>
      <c r="X94" s="27">
        <f t="shared" si="453"/>
        <v>5.6792370480736736</v>
      </c>
      <c r="Y94" s="27">
        <f t="shared" si="453"/>
        <v>5.6633379011467753</v>
      </c>
      <c r="Z94" s="27">
        <f t="shared" si="453"/>
        <v>5.6474832642252295</v>
      </c>
      <c r="AA94" s="27">
        <f t="shared" si="453"/>
        <v>5.6316730127027483</v>
      </c>
      <c r="AB94" s="27">
        <f t="shared" si="453"/>
        <v>5.6159070223212098</v>
      </c>
      <c r="AC94" s="27">
        <f t="shared" si="453"/>
        <v>5.6001851691707429</v>
      </c>
      <c r="AD94" s="27">
        <f t="shared" si="453"/>
        <v>5.5845073296880514</v>
      </c>
      <c r="AE94" s="27">
        <f t="shared" si="453"/>
        <v>5.568873380656072</v>
      </c>
      <c r="AF94" s="27">
        <f t="shared" si="453"/>
        <v>5.5532831992026388</v>
      </c>
      <c r="AG94" s="27">
        <f t="shared" si="453"/>
        <v>5.5377366627991194</v>
      </c>
      <c r="AH94" s="27">
        <f t="shared" si="453"/>
        <v>5.522233649260528</v>
      </c>
      <c r="AI94" s="27">
        <f t="shared" si="453"/>
        <v>5.5067740367437068</v>
      </c>
      <c r="AJ94" s="27">
        <f t="shared" si="453"/>
        <v>5.4913577037461891</v>
      </c>
      <c r="AK94" s="27">
        <f t="shared" si="453"/>
        <v>5.4759845291062561</v>
      </c>
      <c r="AM94" s="147"/>
      <c r="AN94" s="54">
        <f t="shared" si="421"/>
        <v>180</v>
      </c>
      <c r="AO94" s="27">
        <f t="shared" ref="AO94:BD94" si="454">(AO38-AO39)/2</f>
        <v>5.5338219651516454</v>
      </c>
      <c r="AP94" s="27">
        <f t="shared" si="454"/>
        <v>5.5183299108937547</v>
      </c>
      <c r="AQ94" s="27">
        <f t="shared" si="454"/>
        <v>5.5028812269768537</v>
      </c>
      <c r="AR94" s="27">
        <f t="shared" si="454"/>
        <v>5.4874757919845933</v>
      </c>
      <c r="AS94" s="27">
        <f t="shared" si="454"/>
        <v>5.4721134848406336</v>
      </c>
      <c r="AT94" s="27">
        <f t="shared" si="454"/>
        <v>5.4567941848079045</v>
      </c>
      <c r="AU94" s="27">
        <f t="shared" si="454"/>
        <v>5.4415177714866729</v>
      </c>
      <c r="AV94" s="27">
        <f t="shared" si="454"/>
        <v>5.4262841248149698</v>
      </c>
      <c r="AW94" s="27">
        <f t="shared" si="454"/>
        <v>5.4110931250665715</v>
      </c>
      <c r="AX94" s="27">
        <f t="shared" si="454"/>
        <v>5.3959446528504031</v>
      </c>
      <c r="AY94" s="27">
        <f t="shared" si="454"/>
        <v>5.3808385891098851</v>
      </c>
      <c r="AZ94" s="27">
        <f t="shared" si="454"/>
        <v>5.3657748151213696</v>
      </c>
      <c r="BA94" s="27">
        <f t="shared" si="454"/>
        <v>5.350753212494169</v>
      </c>
      <c r="BB94" s="27">
        <f t="shared" si="454"/>
        <v>5.3357736631680268</v>
      </c>
      <c r="BC94" s="27">
        <f t="shared" si="454"/>
        <v>5.3208360494144245</v>
      </c>
      <c r="BD94" s="27">
        <f t="shared" si="454"/>
        <v>5.3059402538333131</v>
      </c>
      <c r="BF94" s="147"/>
      <c r="BG94" s="54">
        <f t="shared" si="423"/>
        <v>180</v>
      </c>
      <c r="BH94" s="27">
        <f t="shared" ref="BH94:BW94" si="455">(BH38-BH39)/2</f>
        <v>5.3801204029880978</v>
      </c>
      <c r="BI94" s="27">
        <f t="shared" si="455"/>
        <v>5.3650586395771427</v>
      </c>
      <c r="BJ94" s="27">
        <f t="shared" si="455"/>
        <v>5.3500390418987251</v>
      </c>
      <c r="BK94" s="27">
        <f t="shared" si="455"/>
        <v>5.3350614919087604</v>
      </c>
      <c r="BL94" s="27">
        <f t="shared" si="455"/>
        <v>5.3201258718936799</v>
      </c>
      <c r="BM94" s="27">
        <f t="shared" si="455"/>
        <v>5.3052320644699478</v>
      </c>
      <c r="BN94" s="27">
        <f t="shared" si="455"/>
        <v>5.2903799525823416</v>
      </c>
      <c r="BO94" s="27">
        <f t="shared" si="455"/>
        <v>5.2755694195028013</v>
      </c>
      <c r="BP94" s="27">
        <f t="shared" si="455"/>
        <v>5.2608003488311255</v>
      </c>
      <c r="BQ94" s="27">
        <f t="shared" si="455"/>
        <v>5.2460726244920863</v>
      </c>
      <c r="BR94" s="27">
        <f t="shared" si="455"/>
        <v>5.2313861307358422</v>
      </c>
      <c r="BS94" s="27">
        <f t="shared" si="455"/>
        <v>5.2167407521363742</v>
      </c>
      <c r="BT94" s="27">
        <f t="shared" si="455"/>
        <v>5.2021363735911024</v>
      </c>
      <c r="BU94" s="27">
        <f t="shared" si="455"/>
        <v>5.1875728803194221</v>
      </c>
      <c r="BV94" s="27">
        <f t="shared" si="455"/>
        <v>5.1730501578618231</v>
      </c>
      <c r="BW94" s="27">
        <f t="shared" si="455"/>
        <v>5.1585680920801451</v>
      </c>
      <c r="BY94" s="147"/>
      <c r="BZ94" s="54">
        <f t="shared" si="425"/>
        <v>180</v>
      </c>
      <c r="CA94" s="27">
        <f t="shared" ref="CA94:CP94" si="456">(CA38-CA39)/2</f>
        <v>5.2456311629837273</v>
      </c>
      <c r="CB94" s="27">
        <f t="shared" si="456"/>
        <v>5.2309459051085554</v>
      </c>
      <c r="CC94" s="27">
        <f t="shared" si="456"/>
        <v>5.2163017589303564</v>
      </c>
      <c r="CD94" s="27">
        <f t="shared" si="456"/>
        <v>5.2016986093560575</v>
      </c>
      <c r="CE94" s="27">
        <f t="shared" si="456"/>
        <v>5.187136341614675</v>
      </c>
      <c r="CF94" s="27">
        <f t="shared" si="456"/>
        <v>5.1726148412568449</v>
      </c>
      <c r="CG94" s="27">
        <f t="shared" si="456"/>
        <v>5.1581339941532747</v>
      </c>
      <c r="CH94" s="27">
        <f t="shared" si="456"/>
        <v>5.14369368649416</v>
      </c>
      <c r="CI94" s="27">
        <f t="shared" si="456"/>
        <v>5.1292938047886594</v>
      </c>
      <c r="CJ94" s="27">
        <f t="shared" si="456"/>
        <v>5.1149342358636289</v>
      </c>
      <c r="CK94" s="27">
        <f t="shared" si="456"/>
        <v>5.1006148668622302</v>
      </c>
      <c r="CL94" s="27">
        <f t="shared" si="456"/>
        <v>5.0863355852438303</v>
      </c>
      <c r="CM94" s="27">
        <f t="shared" si="456"/>
        <v>5.0720962787830643</v>
      </c>
      <c r="CN94" s="27">
        <f t="shared" si="456"/>
        <v>5.0578968355689113</v>
      </c>
      <c r="CO94" s="27">
        <f t="shared" si="456"/>
        <v>5.0437371440029466</v>
      </c>
      <c r="CP94" s="27">
        <f t="shared" si="456"/>
        <v>5.0296170927995831</v>
      </c>
      <c r="CR94" s="147"/>
      <c r="CS94" s="54">
        <f t="shared" si="427"/>
        <v>180</v>
      </c>
      <c r="CT94" s="27">
        <f t="shared" ref="CT94:DI94" si="457">(CT38-CT39)/2</f>
        <v>5.1269638898519361</v>
      </c>
      <c r="CU94" s="27">
        <f t="shared" si="457"/>
        <v>5.1126108435738615</v>
      </c>
      <c r="CV94" s="27">
        <f t="shared" si="457"/>
        <v>5.0982979789596214</v>
      </c>
      <c r="CW94" s="27">
        <f t="shared" si="457"/>
        <v>5.0840251835190173</v>
      </c>
      <c r="CX94" s="27">
        <f t="shared" si="457"/>
        <v>5.069792345077758</v>
      </c>
      <c r="CY94" s="27">
        <f t="shared" si="457"/>
        <v>5.0555993517758395</v>
      </c>
      <c r="CZ94" s="27">
        <f t="shared" si="457"/>
        <v>5.0414460920655131</v>
      </c>
      <c r="DA94" s="27">
        <f t="shared" si="457"/>
        <v>5.0273324547116829</v>
      </c>
      <c r="DB94" s="27">
        <f t="shared" si="457"/>
        <v>5.0132583287907408</v>
      </c>
      <c r="DC94" s="27">
        <f t="shared" si="457"/>
        <v>4.9992236036899413</v>
      </c>
      <c r="DD94" s="27">
        <f t="shared" si="457"/>
        <v>4.9852281691054543</v>
      </c>
      <c r="DE94" s="27">
        <f t="shared" si="457"/>
        <v>4.9712719150424931</v>
      </c>
      <c r="DF94" s="27">
        <f t="shared" si="457"/>
        <v>4.9573547318148883</v>
      </c>
      <c r="DG94" s="27">
        <f t="shared" si="457"/>
        <v>4.9434765100426432</v>
      </c>
      <c r="DH94" s="27">
        <f t="shared" si="457"/>
        <v>4.9296371406521899</v>
      </c>
      <c r="DI94" s="27">
        <f t="shared" si="457"/>
        <v>4.9158365148757497</v>
      </c>
      <c r="DK94" s="147"/>
      <c r="DL94" s="54">
        <f t="shared" si="429"/>
        <v>180</v>
      </c>
      <c r="DM94" s="27">
        <f t="shared" ref="DM94:EB94" si="458">(DM38-DM39)/2</f>
        <v>4.9271025719998676</v>
      </c>
      <c r="DN94" s="27">
        <f t="shared" si="458"/>
        <v>4.9133090418030605</v>
      </c>
      <c r="DO94" s="27">
        <f t="shared" si="458"/>
        <v>4.8995541268925109</v>
      </c>
      <c r="DP94" s="27">
        <f t="shared" si="458"/>
        <v>4.8858377191636038</v>
      </c>
      <c r="DQ94" s="27">
        <f t="shared" si="458"/>
        <v>4.8721597108147705</v>
      </c>
      <c r="DR94" s="27">
        <f t="shared" si="458"/>
        <v>4.8585199943459259</v>
      </c>
      <c r="DS94" s="27">
        <f t="shared" si="458"/>
        <v>4.8449184625585815</v>
      </c>
      <c r="DT94" s="27">
        <f t="shared" si="458"/>
        <v>4.831355008553281</v>
      </c>
      <c r="DU94" s="27">
        <f t="shared" si="458"/>
        <v>4.8178295257309145</v>
      </c>
      <c r="DV94" s="27">
        <f t="shared" si="458"/>
        <v>4.8043419077903096</v>
      </c>
      <c r="DW94" s="27">
        <f t="shared" si="458"/>
        <v>4.7908920487276063</v>
      </c>
      <c r="DX94" s="27">
        <f t="shared" si="458"/>
        <v>4.7774798428362288</v>
      </c>
      <c r="DY94" s="27">
        <f t="shared" si="458"/>
        <v>4.7641051847053291</v>
      </c>
      <c r="DZ94" s="27">
        <f t="shared" si="458"/>
        <v>4.7507679692191331</v>
      </c>
      <c r="EA94" s="27">
        <f t="shared" si="458"/>
        <v>4.7374680915559964</v>
      </c>
      <c r="EB94" s="27">
        <f t="shared" si="458"/>
        <v>4.7242054471880763</v>
      </c>
    </row>
    <row r="95" spans="1:132">
      <c r="A95" s="147"/>
      <c r="B95" s="54">
        <f t="shared" si="417"/>
        <v>200</v>
      </c>
      <c r="C95" s="27">
        <f t="shared" ref="C95:R95" si="459">(C39-C40)/2</f>
        <v>5.8761922993463997</v>
      </c>
      <c r="D95" s="27">
        <f t="shared" si="459"/>
        <v>5.8597417719342388</v>
      </c>
      <c r="E95" s="27">
        <f t="shared" si="459"/>
        <v>5.8433372981294838</v>
      </c>
      <c r="F95" s="27">
        <f t="shared" si="459"/>
        <v>5.8269787490035583</v>
      </c>
      <c r="G95" s="27">
        <f t="shared" si="459"/>
        <v>5.8106659959901776</v>
      </c>
      <c r="H95" s="27">
        <f t="shared" si="459"/>
        <v>5.7943989108812843</v>
      </c>
      <c r="I95" s="27">
        <f t="shared" si="459"/>
        <v>5.7781773658288955</v>
      </c>
      <c r="J95" s="27">
        <f t="shared" si="459"/>
        <v>5.7620012333425734</v>
      </c>
      <c r="K95" s="27">
        <f t="shared" si="459"/>
        <v>5.745870386289198</v>
      </c>
      <c r="L95" s="27">
        <f t="shared" si="459"/>
        <v>5.7297846978908353</v>
      </c>
      <c r="M95" s="27">
        <f t="shared" si="459"/>
        <v>5.7137440417251639</v>
      </c>
      <c r="N95" s="27">
        <f t="shared" si="459"/>
        <v>5.6977482917231725</v>
      </c>
      <c r="O95" s="27">
        <f t="shared" si="459"/>
        <v>5.6817973221692171</v>
      </c>
      <c r="P95" s="27">
        <f t="shared" si="459"/>
        <v>5.6658910076994857</v>
      </c>
      <c r="Q95" s="27">
        <f t="shared" si="459"/>
        <v>5.6500292233009759</v>
      </c>
      <c r="R95" s="27">
        <f t="shared" si="459"/>
        <v>5.6342118443109257</v>
      </c>
      <c r="T95" s="147"/>
      <c r="U95" s="54">
        <f t="shared" si="419"/>
        <v>200</v>
      </c>
      <c r="V95" s="27">
        <f t="shared" ref="V95:AK95" si="460">(V39-V40)/2</f>
        <v>5.6707519564288873</v>
      </c>
      <c r="W95" s="27">
        <f t="shared" si="460"/>
        <v>5.6548765636993892</v>
      </c>
      <c r="X95" s="27">
        <f t="shared" si="460"/>
        <v>5.6390456144750658</v>
      </c>
      <c r="Y95" s="27">
        <f t="shared" si="460"/>
        <v>5.6232589843354504</v>
      </c>
      <c r="Z95" s="27">
        <f t="shared" si="460"/>
        <v>5.6075165492083556</v>
      </c>
      <c r="AA95" s="27">
        <f t="shared" si="460"/>
        <v>5.5918181853688225</v>
      </c>
      <c r="AB95" s="27">
        <f t="shared" si="460"/>
        <v>5.5761637694383239</v>
      </c>
      <c r="AC95" s="27">
        <f t="shared" si="460"/>
        <v>5.5605531783836568</v>
      </c>
      <c r="AD95" s="27">
        <f t="shared" si="460"/>
        <v>5.5449862895163733</v>
      </c>
      <c r="AE95" s="27">
        <f t="shared" si="460"/>
        <v>5.5294629804909334</v>
      </c>
      <c r="AF95" s="27">
        <f t="shared" si="460"/>
        <v>5.5139831293049042</v>
      </c>
      <c r="AG95" s="27">
        <f t="shared" si="460"/>
        <v>5.4985466142968846</v>
      </c>
      <c r="AH95" s="27">
        <f t="shared" si="460"/>
        <v>5.4831533141465627</v>
      </c>
      <c r="AI95" s="27">
        <f t="shared" si="460"/>
        <v>5.4678031078728679</v>
      </c>
      <c r="AJ95" s="27">
        <f t="shared" si="460"/>
        <v>5.452495874833545</v>
      </c>
      <c r="AK95" s="27">
        <f t="shared" si="460"/>
        <v>5.437231494724216</v>
      </c>
      <c r="AM95" s="147"/>
      <c r="AN95" s="54">
        <f t="shared" si="421"/>
        <v>200</v>
      </c>
      <c r="AO95" s="27">
        <f t="shared" ref="AO95:BD95" si="461">(AO39-AO40)/2</f>
        <v>5.4946596206014249</v>
      </c>
      <c r="AP95" s="27">
        <f t="shared" si="461"/>
        <v>5.4792772021741314</v>
      </c>
      <c r="AQ95" s="27">
        <f t="shared" si="461"/>
        <v>5.463937847159599</v>
      </c>
      <c r="AR95" s="27">
        <f t="shared" si="461"/>
        <v>5.4486414350012353</v>
      </c>
      <c r="AS95" s="27">
        <f t="shared" si="461"/>
        <v>5.4333878454794444</v>
      </c>
      <c r="AT95" s="27">
        <f t="shared" si="461"/>
        <v>5.4181769587114275</v>
      </c>
      <c r="AU95" s="27">
        <f t="shared" si="461"/>
        <v>5.4030086551499608</v>
      </c>
      <c r="AV95" s="27">
        <f t="shared" si="461"/>
        <v>5.3878828155821736</v>
      </c>
      <c r="AW95" s="27">
        <f t="shared" si="461"/>
        <v>5.3727993211294347</v>
      </c>
      <c r="AX95" s="27">
        <f t="shared" si="461"/>
        <v>5.3577580532455045</v>
      </c>
      <c r="AY95" s="27">
        <f t="shared" si="461"/>
        <v>5.3427588937162511</v>
      </c>
      <c r="AZ95" s="27">
        <f t="shared" si="461"/>
        <v>5.3278017246586273</v>
      </c>
      <c r="BA95" s="27">
        <f t="shared" si="461"/>
        <v>5.3128864285190218</v>
      </c>
      <c r="BB95" s="27">
        <f t="shared" si="461"/>
        <v>5.2980128880734583</v>
      </c>
      <c r="BC95" s="27">
        <f t="shared" si="461"/>
        <v>5.2831809864261317</v>
      </c>
      <c r="BD95" s="27">
        <f t="shared" si="461"/>
        <v>5.2683906070081861</v>
      </c>
      <c r="BF95" s="147"/>
      <c r="BG95" s="54">
        <f t="shared" si="423"/>
        <v>200</v>
      </c>
      <c r="BH95" s="27">
        <f t="shared" ref="BH95:BW95" si="462">(BH39-BH40)/2</f>
        <v>5.3420457901309248</v>
      </c>
      <c r="BI95" s="27">
        <f t="shared" si="462"/>
        <v>5.3270906174220727</v>
      </c>
      <c r="BJ95" s="27">
        <f t="shared" si="462"/>
        <v>5.3121773120425928</v>
      </c>
      <c r="BK95" s="27">
        <f t="shared" si="462"/>
        <v>5.2973057567840556</v>
      </c>
      <c r="BL95" s="27">
        <f t="shared" si="462"/>
        <v>5.2824758347661316</v>
      </c>
      <c r="BM95" s="27">
        <f t="shared" si="462"/>
        <v>5.2676874294356111</v>
      </c>
      <c r="BN95" s="27">
        <f t="shared" si="462"/>
        <v>5.2529404245653666</v>
      </c>
      <c r="BO95" s="27">
        <f t="shared" si="462"/>
        <v>5.2382347042543387</v>
      </c>
      <c r="BP95" s="27">
        <f t="shared" si="462"/>
        <v>5.2235701529252907</v>
      </c>
      <c r="BQ95" s="27">
        <f t="shared" si="462"/>
        <v>5.2089466553247092</v>
      </c>
      <c r="BR95" s="27">
        <f t="shared" si="462"/>
        <v>5.1943640965219657</v>
      </c>
      <c r="BS95" s="27">
        <f t="shared" si="462"/>
        <v>5.1798223619080943</v>
      </c>
      <c r="BT95" s="27">
        <f t="shared" si="462"/>
        <v>5.1653213371944986</v>
      </c>
      <c r="BU95" s="27">
        <f t="shared" si="462"/>
        <v>5.1508609084131649</v>
      </c>
      <c r="BV95" s="27">
        <f t="shared" si="462"/>
        <v>5.1364409619151701</v>
      </c>
      <c r="BW95" s="27">
        <f t="shared" si="462"/>
        <v>5.1220613843688767</v>
      </c>
      <c r="BY95" s="147"/>
      <c r="BZ95" s="54">
        <f t="shared" si="425"/>
        <v>200</v>
      </c>
      <c r="CA95" s="27">
        <f t="shared" ref="CA95:CP95" si="463">(CA39-CA40)/2</f>
        <v>5.2085083179985645</v>
      </c>
      <c r="CB95" s="27">
        <f t="shared" si="463"/>
        <v>5.19392698633078</v>
      </c>
      <c r="CC95" s="27">
        <f t="shared" si="463"/>
        <v>5.1793864754160808</v>
      </c>
      <c r="CD95" s="27">
        <f t="shared" si="463"/>
        <v>5.1648866709762018</v>
      </c>
      <c r="CE95" s="27">
        <f t="shared" si="463"/>
        <v>5.1504274590525085</v>
      </c>
      <c r="CF95" s="27">
        <f t="shared" si="463"/>
        <v>5.1360087260051159</v>
      </c>
      <c r="CG95" s="27">
        <f t="shared" si="463"/>
        <v>5.1216303585127321</v>
      </c>
      <c r="CH95" s="27">
        <f t="shared" si="463"/>
        <v>5.1072922435711376</v>
      </c>
      <c r="CI95" s="27">
        <f t="shared" si="463"/>
        <v>5.0929942684922764</v>
      </c>
      <c r="CJ95" s="27">
        <f t="shared" si="463"/>
        <v>5.078736320903829</v>
      </c>
      <c r="CK95" s="27">
        <f t="shared" si="463"/>
        <v>5.0645182887481042</v>
      </c>
      <c r="CL95" s="27">
        <f t="shared" si="463"/>
        <v>5.0503400602807176</v>
      </c>
      <c r="CM95" s="27">
        <f t="shared" si="463"/>
        <v>5.0362015240707336</v>
      </c>
      <c r="CN95" s="27">
        <f t="shared" si="463"/>
        <v>5.0221025689984629</v>
      </c>
      <c r="CO95" s="27">
        <f t="shared" si="463"/>
        <v>5.0080430842558172</v>
      </c>
      <c r="CP95" s="27">
        <f t="shared" si="463"/>
        <v>4.9940229593447896</v>
      </c>
      <c r="CR95" s="147"/>
      <c r="CS95" s="54">
        <f t="shared" si="427"/>
        <v>200</v>
      </c>
      <c r="CT95" s="27">
        <f t="shared" ref="CT95:DI95" si="464">(CT39-CT40)/2</f>
        <v>5.0906808421472505</v>
      </c>
      <c r="CU95" s="27">
        <f t="shared" si="464"/>
        <v>5.0764293710460038</v>
      </c>
      <c r="CV95" s="27">
        <f t="shared" si="464"/>
        <v>5.0622177972460491</v>
      </c>
      <c r="CW95" s="27">
        <f t="shared" si="464"/>
        <v>5.0480460090544312</v>
      </c>
      <c r="CX95" s="27">
        <f t="shared" si="464"/>
        <v>5.0339138950904356</v>
      </c>
      <c r="CY95" s="27">
        <f t="shared" si="464"/>
        <v>5.0198213442849635</v>
      </c>
      <c r="CZ95" s="27">
        <f t="shared" si="464"/>
        <v>5.0057682458801338</v>
      </c>
      <c r="DA95" s="27">
        <f t="shared" si="464"/>
        <v>4.9917544894284021</v>
      </c>
      <c r="DB95" s="27">
        <f t="shared" si="464"/>
        <v>4.9777799647908552</v>
      </c>
      <c r="DC95" s="27">
        <f t="shared" si="464"/>
        <v>4.9638445621369414</v>
      </c>
      <c r="DD95" s="27">
        <f t="shared" si="464"/>
        <v>4.9499481719443708</v>
      </c>
      <c r="DE95" s="27">
        <f t="shared" si="464"/>
        <v>4.9360906849966</v>
      </c>
      <c r="DF95" s="27">
        <f t="shared" si="464"/>
        <v>4.9222719923831875</v>
      </c>
      <c r="DG95" s="27">
        <f t="shared" si="464"/>
        <v>4.9084919854985571</v>
      </c>
      <c r="DH95" s="27">
        <f t="shared" si="464"/>
        <v>4.8947505560411599</v>
      </c>
      <c r="DI95" s="27">
        <f t="shared" si="464"/>
        <v>4.8810475960127633</v>
      </c>
      <c r="DK95" s="147"/>
      <c r="DL95" s="54">
        <f t="shared" si="429"/>
        <v>200</v>
      </c>
      <c r="DM95" s="27">
        <f t="shared" ref="DM95:EB95" si="465">(DM39-DM40)/2</f>
        <v>4.8922339242959509</v>
      </c>
      <c r="DN95" s="27">
        <f t="shared" si="465"/>
        <v>4.8785380096325071</v>
      </c>
      <c r="DO95" s="27">
        <f t="shared" si="465"/>
        <v>4.8648804369782965</v>
      </c>
      <c r="DP95" s="27">
        <f t="shared" si="465"/>
        <v>4.851261098994101</v>
      </c>
      <c r="DQ95" s="27">
        <f t="shared" si="465"/>
        <v>4.8376798886410342</v>
      </c>
      <c r="DR95" s="27">
        <f t="shared" si="465"/>
        <v>4.8241366991801584</v>
      </c>
      <c r="DS95" s="27">
        <f t="shared" si="465"/>
        <v>4.8106314241709072</v>
      </c>
      <c r="DT95" s="27">
        <f t="shared" si="465"/>
        <v>4.7971639574713265</v>
      </c>
      <c r="DU95" s="27">
        <f t="shared" si="465"/>
        <v>4.7837341932359507</v>
      </c>
      <c r="DV95" s="27">
        <f t="shared" si="465"/>
        <v>4.7703420259157099</v>
      </c>
      <c r="DW95" s="27">
        <f t="shared" si="465"/>
        <v>4.7569873502576527</v>
      </c>
      <c r="DX95" s="27">
        <f t="shared" si="465"/>
        <v>4.7436700613029075</v>
      </c>
      <c r="DY95" s="27">
        <f t="shared" si="465"/>
        <v>4.7303900543865396</v>
      </c>
      <c r="DZ95" s="27">
        <f t="shared" si="465"/>
        <v>4.7171472251365145</v>
      </c>
      <c r="EA95" s="27">
        <f t="shared" si="465"/>
        <v>4.703941469473726</v>
      </c>
      <c r="EB95" s="27">
        <f t="shared" si="465"/>
        <v>4.6907726836091825</v>
      </c>
    </row>
    <row r="96" spans="1:132">
      <c r="A96" s="147"/>
      <c r="B96" s="54">
        <f t="shared" si="417"/>
        <v>220</v>
      </c>
      <c r="C96" s="27">
        <f t="shared" ref="C96:R96" si="466">(C40-C41)/2</f>
        <v>5.8346070317103909</v>
      </c>
      <c r="D96" s="27">
        <f t="shared" si="466"/>
        <v>5.8182729231543533</v>
      </c>
      <c r="E96" s="27">
        <f t="shared" si="466"/>
        <v>5.8019845422884657</v>
      </c>
      <c r="F96" s="27">
        <f t="shared" si="466"/>
        <v>5.7857417610970288</v>
      </c>
      <c r="G96" s="27">
        <f t="shared" si="466"/>
        <v>5.7695444519226271</v>
      </c>
      <c r="H96" s="27">
        <f t="shared" si="466"/>
        <v>5.7533924874655895</v>
      </c>
      <c r="I96" s="27">
        <f t="shared" si="466"/>
        <v>5.7372857407823687</v>
      </c>
      <c r="J96" s="27">
        <f t="shared" si="466"/>
        <v>5.7212240852848026</v>
      </c>
      <c r="K96" s="27">
        <f t="shared" si="466"/>
        <v>5.7052073947392898</v>
      </c>
      <c r="L96" s="27">
        <f t="shared" si="466"/>
        <v>5.6892355432652835</v>
      </c>
      <c r="M96" s="27">
        <f t="shared" si="466"/>
        <v>5.6733084053344953</v>
      </c>
      <c r="N96" s="27">
        <f t="shared" si="466"/>
        <v>5.6574258557709811</v>
      </c>
      <c r="O96" s="27">
        <f t="shared" si="466"/>
        <v>5.6415877697484689</v>
      </c>
      <c r="P96" s="27">
        <f t="shared" si="466"/>
        <v>5.6257940227901599</v>
      </c>
      <c r="Q96" s="27">
        <f t="shared" si="466"/>
        <v>5.610044490768189</v>
      </c>
      <c r="R96" s="27">
        <f t="shared" si="466"/>
        <v>5.5943390499014356</v>
      </c>
      <c r="T96" s="147"/>
      <c r="U96" s="54">
        <f t="shared" si="419"/>
        <v>220</v>
      </c>
      <c r="V96" s="27">
        <f t="shared" ref="V96:AK96" si="467">(V40-V41)/2</f>
        <v>5.6306205710365305</v>
      </c>
      <c r="W96" s="27">
        <f t="shared" si="467"/>
        <v>5.6148575269882315</v>
      </c>
      <c r="X96" s="27">
        <f t="shared" si="467"/>
        <v>5.5991386119226831</v>
      </c>
      <c r="Y96" s="27">
        <f t="shared" si="467"/>
        <v>5.5834637022995821</v>
      </c>
      <c r="Z96" s="27">
        <f t="shared" si="467"/>
        <v>5.567832674925171</v>
      </c>
      <c r="AA96" s="27">
        <f t="shared" si="467"/>
        <v>5.552245406949794</v>
      </c>
      <c r="AB96" s="27">
        <f t="shared" si="467"/>
        <v>5.5367017758682096</v>
      </c>
      <c r="AC96" s="27">
        <f t="shared" si="467"/>
        <v>5.5212016595178</v>
      </c>
      <c r="AD96" s="27">
        <f t="shared" si="467"/>
        <v>5.5057449360785711</v>
      </c>
      <c r="AE96" s="27">
        <f t="shared" si="467"/>
        <v>5.4903314840707651</v>
      </c>
      <c r="AF96" s="27">
        <f t="shared" si="467"/>
        <v>5.4749611823549742</v>
      </c>
      <c r="AG96" s="27">
        <f t="shared" si="467"/>
        <v>5.4596339101316005</v>
      </c>
      <c r="AH96" s="27">
        <f t="shared" si="467"/>
        <v>5.4443495469379286</v>
      </c>
      <c r="AI96" s="27">
        <f t="shared" si="467"/>
        <v>5.4291079726495468</v>
      </c>
      <c r="AJ96" s="27">
        <f t="shared" si="467"/>
        <v>5.4139090674781301</v>
      </c>
      <c r="AK96" s="27">
        <f t="shared" si="467"/>
        <v>5.3987527119704737</v>
      </c>
      <c r="AM96" s="147"/>
      <c r="AN96" s="54">
        <f t="shared" si="421"/>
        <v>220</v>
      </c>
      <c r="AO96" s="27">
        <f t="shared" ref="AO96:BD96" si="468">(AO40-AO41)/2</f>
        <v>5.4557744243296895</v>
      </c>
      <c r="AP96" s="27">
        <f t="shared" si="468"/>
        <v>5.440500865849998</v>
      </c>
      <c r="AQ96" s="27">
        <f t="shared" si="468"/>
        <v>5.4252700660278208</v>
      </c>
      <c r="AR96" s="27">
        <f t="shared" si="468"/>
        <v>5.4100819051587337</v>
      </c>
      <c r="AS96" s="27">
        <f t="shared" si="468"/>
        <v>5.3949362638747687</v>
      </c>
      <c r="AT96" s="27">
        <f t="shared" si="468"/>
        <v>5.3798330231409466</v>
      </c>
      <c r="AU96" s="27">
        <f t="shared" si="468"/>
        <v>5.3647720642560444</v>
      </c>
      <c r="AV96" s="27">
        <f t="shared" si="468"/>
        <v>5.3497532688514298</v>
      </c>
      <c r="AW96" s="27">
        <f t="shared" si="468"/>
        <v>5.3347765188891287</v>
      </c>
      <c r="AX96" s="27">
        <f t="shared" si="468"/>
        <v>5.3198416966623086</v>
      </c>
      <c r="AY96" s="27">
        <f t="shared" si="468"/>
        <v>5.3049486847935157</v>
      </c>
      <c r="AZ96" s="27">
        <f t="shared" si="468"/>
        <v>5.2900973662330273</v>
      </c>
      <c r="BA96" s="27">
        <f t="shared" si="468"/>
        <v>5.2752876242602724</v>
      </c>
      <c r="BB96" s="27">
        <f t="shared" si="468"/>
        <v>5.2605193424806771</v>
      </c>
      <c r="BC96" s="27">
        <f t="shared" si="468"/>
        <v>5.2457924048247548</v>
      </c>
      <c r="BD96" s="27">
        <f t="shared" si="468"/>
        <v>5.2311066955495704</v>
      </c>
      <c r="BF96" s="147"/>
      <c r="BG96" s="54">
        <f t="shared" si="423"/>
        <v>220</v>
      </c>
      <c r="BH96" s="27">
        <f t="shared" ref="BH96:BW96" si="469">(BH40-BH41)/2</f>
        <v>5.304240627775954</v>
      </c>
      <c r="BI96" s="27">
        <f t="shared" si="469"/>
        <v>5.2893912914366865</v>
      </c>
      <c r="BJ96" s="27">
        <f t="shared" si="469"/>
        <v>5.2745835261355296</v>
      </c>
      <c r="BK96" s="27">
        <f t="shared" si="469"/>
        <v>5.2598172154934986</v>
      </c>
      <c r="BL96" s="27">
        <f t="shared" si="469"/>
        <v>5.2450922434577052</v>
      </c>
      <c r="BM96" s="27">
        <f t="shared" si="469"/>
        <v>5.2304084942992404</v>
      </c>
      <c r="BN96" s="27">
        <f t="shared" si="469"/>
        <v>5.2157658526143678</v>
      </c>
      <c r="BO96" s="27">
        <f t="shared" si="469"/>
        <v>5.2011642033212127</v>
      </c>
      <c r="BP96" s="27">
        <f t="shared" si="469"/>
        <v>5.186603431661041</v>
      </c>
      <c r="BQ96" s="27">
        <f t="shared" si="469"/>
        <v>5.1720834231962698</v>
      </c>
      <c r="BR96" s="27">
        <f t="shared" si="469"/>
        <v>5.1576040638089182</v>
      </c>
      <c r="BS96" s="27">
        <f t="shared" si="469"/>
        <v>5.1431652397014034</v>
      </c>
      <c r="BT96" s="27">
        <f t="shared" si="469"/>
        <v>5.1287668373942381</v>
      </c>
      <c r="BU96" s="27">
        <f t="shared" si="469"/>
        <v>5.1144087437255337</v>
      </c>
      <c r="BV96" s="27">
        <f t="shared" si="469"/>
        <v>5.1000908458507013</v>
      </c>
      <c r="BW96" s="27">
        <f t="shared" si="469"/>
        <v>5.0858130312406047</v>
      </c>
      <c r="BY96" s="147"/>
      <c r="BZ96" s="54">
        <f t="shared" si="425"/>
        <v>220</v>
      </c>
      <c r="CA96" s="27">
        <f t="shared" ref="CA96:CP96" si="470">(CA40-CA41)/2</f>
        <v>5.1716481879425515</v>
      </c>
      <c r="CB96" s="27">
        <f t="shared" si="470"/>
        <v>5.1571700470058488</v>
      </c>
      <c r="CC96" s="27">
        <f t="shared" si="470"/>
        <v>5.142732437937795</v>
      </c>
      <c r="CD96" s="27">
        <f t="shared" si="470"/>
        <v>5.1283352472684101</v>
      </c>
      <c r="CE96" s="27">
        <f t="shared" si="470"/>
        <v>5.1139783618457813</v>
      </c>
      <c r="CF96" s="27">
        <f t="shared" si="470"/>
        <v>5.09966166883423</v>
      </c>
      <c r="CG96" s="27">
        <f t="shared" si="470"/>
        <v>5.0853850557144256</v>
      </c>
      <c r="CH96" s="27">
        <f t="shared" si="470"/>
        <v>5.0711484102817224</v>
      </c>
      <c r="CI96" s="27">
        <f t="shared" si="470"/>
        <v>5.056951620645961</v>
      </c>
      <c r="CJ96" s="27">
        <f t="shared" si="470"/>
        <v>5.0427945752295358</v>
      </c>
      <c r="CK96" s="27">
        <f t="shared" si="470"/>
        <v>5.0286771627679201</v>
      </c>
      <c r="CL96" s="27">
        <f t="shared" si="470"/>
        <v>5.0145992723079473</v>
      </c>
      <c r="CM96" s="27">
        <f t="shared" si="470"/>
        <v>5.0005607932065459</v>
      </c>
      <c r="CN96" s="27">
        <f t="shared" si="470"/>
        <v>4.9865616151309808</v>
      </c>
      <c r="CO96" s="27">
        <f t="shared" si="470"/>
        <v>4.9726016280572765</v>
      </c>
      <c r="CP96" s="27">
        <f t="shared" si="470"/>
        <v>4.9586807222692642</v>
      </c>
      <c r="CR96" s="147"/>
      <c r="CS96" s="54">
        <f t="shared" si="427"/>
        <v>220</v>
      </c>
      <c r="CT96" s="27">
        <f t="shared" ref="CT96:DI96" si="471">(CT40-CT41)/2</f>
        <v>5.0546545662042064</v>
      </c>
      <c r="CU96" s="27">
        <f t="shared" si="471"/>
        <v>5.0405039514415932</v>
      </c>
      <c r="CV96" s="27">
        <f t="shared" si="471"/>
        <v>5.0263929516308821</v>
      </c>
      <c r="CW96" s="27">
        <f t="shared" si="471"/>
        <v>5.0123214558692837</v>
      </c>
      <c r="CX96" s="27">
        <f t="shared" si="471"/>
        <v>4.9982893535643456</v>
      </c>
      <c r="CY96" s="27">
        <f t="shared" si="471"/>
        <v>4.9842965344331844</v>
      </c>
      <c r="CZ96" s="27">
        <f t="shared" si="471"/>
        <v>4.9703428885018752</v>
      </c>
      <c r="DA96" s="27">
        <f t="shared" si="471"/>
        <v>4.9564283061040015</v>
      </c>
      <c r="DB96" s="27">
        <f t="shared" si="471"/>
        <v>4.9425526778804851</v>
      </c>
      <c r="DC96" s="27">
        <f t="shared" si="471"/>
        <v>4.928715894778307</v>
      </c>
      <c r="DD96" s="27">
        <f t="shared" si="471"/>
        <v>4.9149178480496545</v>
      </c>
      <c r="DE96" s="27">
        <f t="shared" si="471"/>
        <v>4.9011584292510832</v>
      </c>
      <c r="DF96" s="27">
        <f t="shared" si="471"/>
        <v>4.8874375302430764</v>
      </c>
      <c r="DG96" s="27">
        <f t="shared" si="471"/>
        <v>4.8737550431885239</v>
      </c>
      <c r="DH96" s="27">
        <f t="shared" si="471"/>
        <v>4.8601108605522825</v>
      </c>
      <c r="DI96" s="27">
        <f t="shared" si="471"/>
        <v>4.8465048751004574</v>
      </c>
      <c r="DK96" s="147"/>
      <c r="DL96" s="54">
        <f t="shared" si="429"/>
        <v>220</v>
      </c>
      <c r="DM96" s="27">
        <f t="shared" ref="DM96:EB96" si="472">(DM40-DM41)/2</f>
        <v>4.8576120387762671</v>
      </c>
      <c r="DN96" s="27">
        <f t="shared" si="472"/>
        <v>4.8440130488300994</v>
      </c>
      <c r="DO96" s="27">
        <f t="shared" si="472"/>
        <v>4.8304521295502383</v>
      </c>
      <c r="DP96" s="27">
        <f t="shared" si="472"/>
        <v>4.8169291743571563</v>
      </c>
      <c r="DQ96" s="27">
        <f t="shared" si="472"/>
        <v>4.8034440769696758</v>
      </c>
      <c r="DR96" s="27">
        <f t="shared" si="472"/>
        <v>4.7899967314038463</v>
      </c>
      <c r="DS96" s="27">
        <f t="shared" si="472"/>
        <v>4.7765870319727028</v>
      </c>
      <c r="DT96" s="27">
        <f t="shared" si="472"/>
        <v>4.7632148732850794</v>
      </c>
      <c r="DU96" s="27">
        <f t="shared" si="472"/>
        <v>4.7498801502449055</v>
      </c>
      <c r="DV96" s="27">
        <f t="shared" si="472"/>
        <v>4.7365827580502469</v>
      </c>
      <c r="DW96" s="27">
        <f t="shared" si="472"/>
        <v>4.7233225921925452</v>
      </c>
      <c r="DX96" s="27">
        <f t="shared" si="472"/>
        <v>4.7100995484560073</v>
      </c>
      <c r="DY96" s="27">
        <f t="shared" si="472"/>
        <v>4.696913522916212</v>
      </c>
      <c r="DZ96" s="27">
        <f t="shared" si="472"/>
        <v>4.6837644119403095</v>
      </c>
      <c r="EA96" s="27">
        <f t="shared" si="472"/>
        <v>4.6706521121846407</v>
      </c>
      <c r="EB96" s="27">
        <f t="shared" si="472"/>
        <v>4.657576520595903</v>
      </c>
    </row>
    <row r="97" spans="1:132">
      <c r="A97" s="147"/>
      <c r="B97" s="54">
        <f t="shared" si="417"/>
        <v>240</v>
      </c>
      <c r="C97" s="27">
        <f t="shared" ref="C97:R97" si="473">(C41-C42)/2</f>
        <v>5.7933160591548472</v>
      </c>
      <c r="D97" s="27">
        <f t="shared" si="473"/>
        <v>5.777097545569319</v>
      </c>
      <c r="E97" s="27">
        <f t="shared" si="473"/>
        <v>5.7609244360631919</v>
      </c>
      <c r="F97" s="27">
        <f t="shared" si="473"/>
        <v>5.7447966035271918</v>
      </c>
      <c r="G97" s="27">
        <f t="shared" si="473"/>
        <v>5.7287139212068894</v>
      </c>
      <c r="H97" s="27">
        <f t="shared" si="473"/>
        <v>5.7126762627036101</v>
      </c>
      <c r="I97" s="27">
        <f t="shared" si="473"/>
        <v>5.6966835019720747</v>
      </c>
      <c r="J97" s="27">
        <f t="shared" si="473"/>
        <v>5.6807355133201156</v>
      </c>
      <c r="K97" s="27">
        <f t="shared" si="473"/>
        <v>5.6648321714070278</v>
      </c>
      <c r="L97" s="27">
        <f t="shared" si="473"/>
        <v>5.6489733512435691</v>
      </c>
      <c r="M97" s="27">
        <f t="shared" si="473"/>
        <v>5.633158928190511</v>
      </c>
      <c r="N97" s="27">
        <f t="shared" si="473"/>
        <v>5.6173887779563643</v>
      </c>
      <c r="O97" s="27">
        <f t="shared" si="473"/>
        <v>5.6016627765989142</v>
      </c>
      <c r="P97" s="27">
        <f t="shared" si="473"/>
        <v>5.5859808005224068</v>
      </c>
      <c r="Q97" s="27">
        <f t="shared" si="473"/>
        <v>5.5703427264767527</v>
      </c>
      <c r="R97" s="27">
        <f t="shared" si="473"/>
        <v>5.5547484315582096</v>
      </c>
      <c r="T97" s="147"/>
      <c r="U97" s="54">
        <f t="shared" si="419"/>
        <v>240</v>
      </c>
      <c r="V97" s="27">
        <f t="shared" ref="V97:AK97" si="474">(V41-V42)/2</f>
        <v>5.5907731917347689</v>
      </c>
      <c r="W97" s="27">
        <f t="shared" si="474"/>
        <v>5.5751217012864061</v>
      </c>
      <c r="X97" s="27">
        <f t="shared" si="474"/>
        <v>5.5595140275242159</v>
      </c>
      <c r="Y97" s="27">
        <f t="shared" si="474"/>
        <v>5.5439500477821753</v>
      </c>
      <c r="Z97" s="27">
        <f t="shared" si="474"/>
        <v>5.5284296397378228</v>
      </c>
      <c r="AA97" s="27">
        <f t="shared" si="474"/>
        <v>5.5129526814115479</v>
      </c>
      <c r="AB97" s="27">
        <f t="shared" si="474"/>
        <v>5.4975190511646588</v>
      </c>
      <c r="AC97" s="27">
        <f t="shared" si="474"/>
        <v>5.4821286276997512</v>
      </c>
      <c r="AD97" s="27">
        <f t="shared" si="474"/>
        <v>5.466781290057753</v>
      </c>
      <c r="AE97" s="27">
        <f t="shared" si="474"/>
        <v>5.4514769176193738</v>
      </c>
      <c r="AF97" s="27">
        <f t="shared" si="474"/>
        <v>5.436215390102916</v>
      </c>
      <c r="AG97" s="27">
        <f t="shared" si="474"/>
        <v>5.4209965875623993</v>
      </c>
      <c r="AH97" s="27">
        <f t="shared" si="474"/>
        <v>5.405820390388925</v>
      </c>
      <c r="AI97" s="27">
        <f t="shared" si="474"/>
        <v>5.3906866793077484</v>
      </c>
      <c r="AJ97" s="27">
        <f t="shared" si="474"/>
        <v>5.375595335377767</v>
      </c>
      <c r="AK97" s="27">
        <f t="shared" si="474"/>
        <v>5.3605462399913506</v>
      </c>
      <c r="AM97" s="147"/>
      <c r="AN97" s="54">
        <f t="shared" si="421"/>
        <v>240</v>
      </c>
      <c r="AO97" s="27">
        <f t="shared" ref="AO97:BD97" si="475">(AO41-AO42)/2</f>
        <v>5.4171644149838301</v>
      </c>
      <c r="AP97" s="27">
        <f t="shared" si="475"/>
        <v>5.4019989460602176</v>
      </c>
      <c r="AQ97" s="27">
        <f t="shared" si="475"/>
        <v>5.3868759331948581</v>
      </c>
      <c r="AR97" s="27">
        <f t="shared" si="475"/>
        <v>5.3717952575311756</v>
      </c>
      <c r="AS97" s="27">
        <f t="shared" si="475"/>
        <v>5.3567568005449289</v>
      </c>
      <c r="AT97" s="27">
        <f t="shared" si="475"/>
        <v>5.3417604440442403</v>
      </c>
      <c r="AU97" s="27">
        <f t="shared" si="475"/>
        <v>5.3268060701680326</v>
      </c>
      <c r="AV97" s="27">
        <f t="shared" si="475"/>
        <v>5.3118935613847214</v>
      </c>
      <c r="AW97" s="27">
        <f t="shared" si="475"/>
        <v>5.297022800492357</v>
      </c>
      <c r="AX97" s="27">
        <f t="shared" si="475"/>
        <v>5.2821936706166497</v>
      </c>
      <c r="AY97" s="27">
        <f t="shared" si="475"/>
        <v>5.2674060552105146</v>
      </c>
      <c r="AZ97" s="27">
        <f t="shared" si="475"/>
        <v>5.2526598380538303</v>
      </c>
      <c r="BA97" s="27">
        <f t="shared" si="475"/>
        <v>5.2379549032506532</v>
      </c>
      <c r="BB97" s="27">
        <f t="shared" si="475"/>
        <v>5.2232911352304967</v>
      </c>
      <c r="BC97" s="27">
        <f t="shared" si="475"/>
        <v>5.208668418746214</v>
      </c>
      <c r="BD97" s="27">
        <f t="shared" si="475"/>
        <v>5.1940866388727329</v>
      </c>
      <c r="BF97" s="147"/>
      <c r="BG97" s="54">
        <f t="shared" si="423"/>
        <v>240</v>
      </c>
      <c r="BH97" s="27">
        <f t="shared" ref="BH97:BW97" si="476">(BH41-BH42)/2</f>
        <v>5.2667030090471769</v>
      </c>
      <c r="BI97" s="27">
        <f t="shared" si="476"/>
        <v>5.2519587600830135</v>
      </c>
      <c r="BJ97" s="27">
        <f t="shared" si="476"/>
        <v>5.2372557879630648</v>
      </c>
      <c r="BK97" s="27">
        <f t="shared" si="476"/>
        <v>5.2225939771313534</v>
      </c>
      <c r="BL97" s="27">
        <f t="shared" si="476"/>
        <v>5.2079732123558955</v>
      </c>
      <c r="BM97" s="27">
        <f t="shared" si="476"/>
        <v>5.1933933787278193</v>
      </c>
      <c r="BN97" s="27">
        <f t="shared" si="476"/>
        <v>5.1788543616591625</v>
      </c>
      <c r="BO97" s="27">
        <f t="shared" si="476"/>
        <v>5.1643560468833272</v>
      </c>
      <c r="BP97" s="27">
        <f t="shared" si="476"/>
        <v>5.1498983204533033</v>
      </c>
      <c r="BQ97" s="27">
        <f t="shared" si="476"/>
        <v>5.1354810687407308</v>
      </c>
      <c r="BR97" s="27">
        <f t="shared" si="476"/>
        <v>5.1211041784363829</v>
      </c>
      <c r="BS97" s="27">
        <f t="shared" si="476"/>
        <v>5.1067675365471956</v>
      </c>
      <c r="BT97" s="27">
        <f t="shared" si="476"/>
        <v>5.0924710303970215</v>
      </c>
      <c r="BU97" s="27">
        <f t="shared" si="476"/>
        <v>5.0782145476251941</v>
      </c>
      <c r="BV97" s="27">
        <f t="shared" si="476"/>
        <v>5.0639979761848508</v>
      </c>
      <c r="BW97" s="27">
        <f t="shared" si="476"/>
        <v>5.049821204343786</v>
      </c>
      <c r="BY97" s="147"/>
      <c r="BZ97" s="54">
        <f t="shared" si="425"/>
        <v>240</v>
      </c>
      <c r="CA97" s="27">
        <f t="shared" ref="CA97:CP97" si="477">(CA41-CA42)/2</f>
        <v>5.1350489136068518</v>
      </c>
      <c r="CB97" s="27">
        <f t="shared" si="477"/>
        <v>5.1206732331298639</v>
      </c>
      <c r="CC97" s="27">
        <f t="shared" si="477"/>
        <v>5.1063377976814763</v>
      </c>
      <c r="CD97" s="27">
        <f t="shared" si="477"/>
        <v>5.0920424945946223</v>
      </c>
      <c r="CE97" s="27">
        <f t="shared" si="477"/>
        <v>5.0777872115176734</v>
      </c>
      <c r="CF97" s="27">
        <f t="shared" si="477"/>
        <v>5.0635718364143401</v>
      </c>
      <c r="CG97" s="27">
        <f t="shared" si="477"/>
        <v>5.0493962575607441</v>
      </c>
      <c r="CH97" s="27">
        <f t="shared" si="477"/>
        <v>5.0352603635467972</v>
      </c>
      <c r="CI97" s="27">
        <f t="shared" si="477"/>
        <v>5.0211640432736715</v>
      </c>
      <c r="CJ97" s="27">
        <f t="shared" si="477"/>
        <v>5.0071071859541263</v>
      </c>
      <c r="CK97" s="27">
        <f t="shared" si="477"/>
        <v>4.9930896811105612</v>
      </c>
      <c r="CL97" s="27">
        <f t="shared" si="477"/>
        <v>4.9791114185750303</v>
      </c>
      <c r="CM97" s="27">
        <f t="shared" si="477"/>
        <v>4.965172288487679</v>
      </c>
      <c r="CN97" s="27">
        <f t="shared" si="477"/>
        <v>4.9512721812963605</v>
      </c>
      <c r="CO97" s="27">
        <f t="shared" si="477"/>
        <v>4.9374109877556975</v>
      </c>
      <c r="CP97" s="27">
        <f t="shared" si="477"/>
        <v>4.9235885989262158</v>
      </c>
      <c r="CR97" s="147"/>
      <c r="CS97" s="54">
        <f t="shared" si="427"/>
        <v>240</v>
      </c>
      <c r="CT97" s="27">
        <f t="shared" ref="CT97:DI97" si="478">(CT41-CT42)/2</f>
        <v>5.0188832448734786</v>
      </c>
      <c r="CU97" s="27">
        <f t="shared" si="478"/>
        <v>5.0048327726981938</v>
      </c>
      <c r="CV97" s="27">
        <f t="shared" si="478"/>
        <v>4.9908216351237655</v>
      </c>
      <c r="CW97" s="27">
        <f t="shared" si="478"/>
        <v>4.9768497220319574</v>
      </c>
      <c r="CX97" s="27">
        <f t="shared" si="478"/>
        <v>4.9629169236129087</v>
      </c>
      <c r="CY97" s="27">
        <f t="shared" si="478"/>
        <v>4.949023130364381</v>
      </c>
      <c r="CZ97" s="27">
        <f t="shared" si="478"/>
        <v>4.9351682330905504</v>
      </c>
      <c r="DA97" s="27">
        <f t="shared" si="478"/>
        <v>4.9213521229012116</v>
      </c>
      <c r="DB97" s="27">
        <f t="shared" si="478"/>
        <v>4.9075746912110674</v>
      </c>
      <c r="DC97" s="27">
        <f t="shared" si="478"/>
        <v>4.8938358297388191</v>
      </c>
      <c r="DD97" s="27">
        <f t="shared" si="478"/>
        <v>4.8801354305063711</v>
      </c>
      <c r="DE97" s="27">
        <f t="shared" si="478"/>
        <v>4.8664733858380629</v>
      </c>
      <c r="DF97" s="27">
        <f t="shared" si="478"/>
        <v>4.85284958835895</v>
      </c>
      <c r="DG97" s="27">
        <f t="shared" si="478"/>
        <v>4.8392639309956138</v>
      </c>
      <c r="DH97" s="27">
        <f t="shared" si="478"/>
        <v>4.8257163069738667</v>
      </c>
      <c r="DI97" s="27">
        <f t="shared" si="478"/>
        <v>4.8122066098185741</v>
      </c>
      <c r="DK97" s="147"/>
      <c r="DL97" s="54">
        <f t="shared" si="429"/>
        <v>240</v>
      </c>
      <c r="DM97" s="27">
        <f t="shared" ref="DM97:EB97" si="479">(DM41-DM42)/2</f>
        <v>4.8232351691279405</v>
      </c>
      <c r="DN97" s="27">
        <f t="shared" si="479"/>
        <v>4.8097324179716026</v>
      </c>
      <c r="DO97" s="27">
        <f t="shared" si="479"/>
        <v>4.7962674680591277</v>
      </c>
      <c r="DP97" s="27">
        <f t="shared" si="479"/>
        <v>4.782840213565251</v>
      </c>
      <c r="DQ97" s="27">
        <f t="shared" si="479"/>
        <v>4.7694505489605135</v>
      </c>
      <c r="DR97" s="27">
        <f t="shared" si="479"/>
        <v>4.7560983690113403</v>
      </c>
      <c r="DS97" s="27">
        <f t="shared" si="479"/>
        <v>4.74278356877889</v>
      </c>
      <c r="DT97" s="27">
        <f t="shared" si="479"/>
        <v>4.7295060436176115</v>
      </c>
      <c r="DU97" s="27">
        <f t="shared" si="479"/>
        <v>4.7162656891748753</v>
      </c>
      <c r="DV97" s="27">
        <f t="shared" si="479"/>
        <v>4.7030624013908735</v>
      </c>
      <c r="DW97" s="27">
        <f t="shared" si="479"/>
        <v>4.6898960764966233</v>
      </c>
      <c r="DX97" s="27">
        <f t="shared" si="479"/>
        <v>4.6767666110134698</v>
      </c>
      <c r="DY97" s="27">
        <f t="shared" si="479"/>
        <v>4.6636739017529862</v>
      </c>
      <c r="DZ97" s="27">
        <f t="shared" si="479"/>
        <v>4.6506178458150842</v>
      </c>
      <c r="EA97" s="27">
        <f t="shared" si="479"/>
        <v>4.6375983405882266</v>
      </c>
      <c r="EB97" s="27">
        <f t="shared" si="479"/>
        <v>4.6246152837476089</v>
      </c>
    </row>
    <row r="98" spans="1:132">
      <c r="A98" s="147"/>
      <c r="B98" s="54">
        <f t="shared" si="417"/>
        <v>260</v>
      </c>
      <c r="C98" s="27">
        <f t="shared" ref="C98:R98" si="480">(C42-C43)/2</f>
        <v>5.7523172989804152</v>
      </c>
      <c r="D98" s="27">
        <f t="shared" si="480"/>
        <v>5.7362135623106951</v>
      </c>
      <c r="E98" s="27">
        <f t="shared" si="480"/>
        <v>5.7201549084000476</v>
      </c>
      <c r="F98" s="27">
        <f t="shared" si="480"/>
        <v>5.7041412110379213</v>
      </c>
      <c r="G98" s="27">
        <f t="shared" si="480"/>
        <v>5.6881723443682404</v>
      </c>
      <c r="H98" s="27">
        <f t="shared" si="480"/>
        <v>5.6722481828860225</v>
      </c>
      <c r="I98" s="27">
        <f t="shared" si="480"/>
        <v>5.6563686014379755</v>
      </c>
      <c r="J98" s="27">
        <f t="shared" si="480"/>
        <v>5.6405334752219005</v>
      </c>
      <c r="K98" s="27">
        <f t="shared" si="480"/>
        <v>5.6247426797840774</v>
      </c>
      <c r="L98" s="27">
        <f t="shared" si="480"/>
        <v>5.6089960910193213</v>
      </c>
      <c r="M98" s="27">
        <f t="shared" si="480"/>
        <v>5.5932935851704144</v>
      </c>
      <c r="N98" s="27">
        <f t="shared" si="480"/>
        <v>5.5776350388264007</v>
      </c>
      <c r="O98" s="27">
        <f t="shared" si="480"/>
        <v>5.5620203289213066</v>
      </c>
      <c r="P98" s="27">
        <f t="shared" si="480"/>
        <v>5.5464493327342268</v>
      </c>
      <c r="Q98" s="27">
        <f t="shared" si="480"/>
        <v>5.5309219278879027</v>
      </c>
      <c r="R98" s="27">
        <f t="shared" si="480"/>
        <v>5.51543799234679</v>
      </c>
      <c r="T98" s="147"/>
      <c r="U98" s="54">
        <f t="shared" si="419"/>
        <v>260</v>
      </c>
      <c r="V98" s="27">
        <f t="shared" ref="V98:AK98" si="481">(V42-V43)/2</f>
        <v>5.5512078086384804</v>
      </c>
      <c r="W98" s="27">
        <f t="shared" si="481"/>
        <v>5.5356670823359764</v>
      </c>
      <c r="X98" s="27">
        <f t="shared" si="481"/>
        <v>5.5201698626325424</v>
      </c>
      <c r="Y98" s="27">
        <f t="shared" si="481"/>
        <v>5.5047160277308649</v>
      </c>
      <c r="Z98" s="27">
        <f t="shared" si="481"/>
        <v>5.489305456174236</v>
      </c>
      <c r="AA98" s="27">
        <f t="shared" si="481"/>
        <v>5.4739380268458149</v>
      </c>
      <c r="AB98" s="27">
        <f t="shared" si="481"/>
        <v>5.4586136189682293</v>
      </c>
      <c r="AC98" s="27">
        <f t="shared" si="481"/>
        <v>5.4433321121017855</v>
      </c>
      <c r="AD98" s="27">
        <f t="shared" si="481"/>
        <v>5.4280933861443543</v>
      </c>
      <c r="AE98" s="27">
        <f t="shared" si="481"/>
        <v>5.4128973213297797</v>
      </c>
      <c r="AF98" s="27">
        <f t="shared" si="481"/>
        <v>5.3977437982271965</v>
      </c>
      <c r="AG98" s="27">
        <f t="shared" si="481"/>
        <v>5.3826326977403482</v>
      </c>
      <c r="AH98" s="27">
        <f t="shared" si="481"/>
        <v>5.3675639011059388</v>
      </c>
      <c r="AI98" s="27">
        <f t="shared" si="481"/>
        <v>5.3525372898934052</v>
      </c>
      <c r="AJ98" s="27">
        <f t="shared" si="481"/>
        <v>5.3375527460041496</v>
      </c>
      <c r="AK98" s="27">
        <f t="shared" si="481"/>
        <v>5.3226101516696076</v>
      </c>
      <c r="AM98" s="147"/>
      <c r="AN98" s="54">
        <f t="shared" si="421"/>
        <v>260</v>
      </c>
      <c r="AO98" s="27">
        <f t="shared" ref="AO98:BD98" si="482">(AO42-AO43)/2</f>
        <v>5.3788276450910359</v>
      </c>
      <c r="AP98" s="27">
        <f t="shared" si="482"/>
        <v>5.363769500783917</v>
      </c>
      <c r="AQ98" s="27">
        <f t="shared" si="482"/>
        <v>5.348753512077252</v>
      </c>
      <c r="AR98" s="27">
        <f t="shared" si="482"/>
        <v>5.3337795609557475</v>
      </c>
      <c r="AS98" s="27">
        <f t="shared" si="482"/>
        <v>5.3188475297342563</v>
      </c>
      <c r="AT98" s="27">
        <f t="shared" si="482"/>
        <v>5.3039573010571246</v>
      </c>
      <c r="AU98" s="27">
        <f t="shared" si="482"/>
        <v>5.2891087578971252</v>
      </c>
      <c r="AV98" s="27">
        <f t="shared" si="482"/>
        <v>5.274301783554705</v>
      </c>
      <c r="AW98" s="27">
        <f t="shared" si="482"/>
        <v>5.2595362616572174</v>
      </c>
      <c r="AX98" s="27">
        <f t="shared" si="482"/>
        <v>5.2448120761575723</v>
      </c>
      <c r="AY98" s="27">
        <f t="shared" si="482"/>
        <v>5.2301291113335964</v>
      </c>
      <c r="AZ98" s="27">
        <f t="shared" si="482"/>
        <v>5.2154872517871382</v>
      </c>
      <c r="BA98" s="27">
        <f t="shared" si="482"/>
        <v>5.2008863824432865</v>
      </c>
      <c r="BB98" s="27">
        <f t="shared" si="482"/>
        <v>5.186326388548693</v>
      </c>
      <c r="BC98" s="27">
        <f t="shared" si="482"/>
        <v>5.1718071556719138</v>
      </c>
      <c r="BD98" s="27">
        <f t="shared" si="482"/>
        <v>5.1573285697016615</v>
      </c>
      <c r="BF98" s="147"/>
      <c r="BG98" s="54">
        <f t="shared" si="423"/>
        <v>260</v>
      </c>
      <c r="BH98" s="27">
        <f t="shared" ref="BH98:BW98" si="483">(BH42-BH43)/2</f>
        <v>5.2294310405623463</v>
      </c>
      <c r="BI98" s="27">
        <f t="shared" si="483"/>
        <v>5.2147911352803646</v>
      </c>
      <c r="BJ98" s="27">
        <f t="shared" si="483"/>
        <v>5.2001922147295829</v>
      </c>
      <c r="BK98" s="27">
        <f t="shared" si="483"/>
        <v>5.1856341641725407</v>
      </c>
      <c r="BL98" s="27">
        <f t="shared" si="483"/>
        <v>5.171116869192943</v>
      </c>
      <c r="BM98" s="27">
        <f t="shared" si="483"/>
        <v>5.1566402156945657</v>
      </c>
      <c r="BN98" s="27">
        <f t="shared" si="483"/>
        <v>5.1422040899005026</v>
      </c>
      <c r="BO98" s="27">
        <f t="shared" si="483"/>
        <v>5.1278083783530661</v>
      </c>
      <c r="BP98" s="27">
        <f t="shared" si="483"/>
        <v>5.1134529679112575</v>
      </c>
      <c r="BQ98" s="27">
        <f t="shared" si="483"/>
        <v>5.0991377457514631</v>
      </c>
      <c r="BR98" s="27">
        <f t="shared" si="483"/>
        <v>5.084862599365664</v>
      </c>
      <c r="BS98" s="27">
        <f t="shared" si="483"/>
        <v>5.0706274165608676</v>
      </c>
      <c r="BT98" s="27">
        <f t="shared" si="483"/>
        <v>5.0564320854580558</v>
      </c>
      <c r="BU98" s="27">
        <f t="shared" si="483"/>
        <v>5.0422764944917731</v>
      </c>
      <c r="BV98" s="27">
        <f t="shared" si="483"/>
        <v>5.0281605324084353</v>
      </c>
      <c r="BW98" s="27">
        <f t="shared" si="483"/>
        <v>5.0140840882663014</v>
      </c>
      <c r="BY98" s="147"/>
      <c r="BZ98" s="54">
        <f t="shared" si="425"/>
        <v>260</v>
      </c>
      <c r="CA98" s="27">
        <f t="shared" ref="CA98:CP98" si="484">(CA42-CA43)/2</f>
        <v>5.0987086489390663</v>
      </c>
      <c r="CB98" s="27">
        <f t="shared" si="484"/>
        <v>5.0844347038191842</v>
      </c>
      <c r="CC98" s="27">
        <f t="shared" si="484"/>
        <v>5.0702007189171496</v>
      </c>
      <c r="CD98" s="27">
        <f t="shared" si="484"/>
        <v>5.0560065823637075</v>
      </c>
      <c r="CE98" s="27">
        <f t="shared" si="484"/>
        <v>5.0418521826026108</v>
      </c>
      <c r="CF98" s="27">
        <f t="shared" si="484"/>
        <v>5.0277374083894557</v>
      </c>
      <c r="CG98" s="27">
        <f t="shared" si="484"/>
        <v>5.0136621487920507</v>
      </c>
      <c r="CH98" s="27">
        <f t="shared" si="484"/>
        <v>4.9996262931883564</v>
      </c>
      <c r="CI98" s="27">
        <f t="shared" si="484"/>
        <v>4.9856297312658882</v>
      </c>
      <c r="CJ98" s="27">
        <f t="shared" si="484"/>
        <v>4.9716723530211908</v>
      </c>
      <c r="CK98" s="27">
        <f t="shared" si="484"/>
        <v>4.9577540487586873</v>
      </c>
      <c r="CL98" s="27">
        <f t="shared" si="484"/>
        <v>4.9438747090898545</v>
      </c>
      <c r="CM98" s="27">
        <f t="shared" si="484"/>
        <v>4.9300342249327542</v>
      </c>
      <c r="CN98" s="27">
        <f t="shared" si="484"/>
        <v>4.916232487510257</v>
      </c>
      <c r="CO98" s="27">
        <f t="shared" si="484"/>
        <v>4.9024693883500987</v>
      </c>
      <c r="CP98" s="27">
        <f t="shared" si="484"/>
        <v>4.8887448192837013</v>
      </c>
      <c r="CR98" s="147"/>
      <c r="CS98" s="54">
        <f t="shared" si="427"/>
        <v>260</v>
      </c>
      <c r="CT98" s="27">
        <f t="shared" ref="CT98:DI98" si="485">(CT42-CT43)/2</f>
        <v>4.9833650738640785</v>
      </c>
      <c r="CU98" s="27">
        <f t="shared" si="485"/>
        <v>4.9694140355767757</v>
      </c>
      <c r="CV98" s="27">
        <f t="shared" si="485"/>
        <v>4.9555020535227925</v>
      </c>
      <c r="CW98" s="27">
        <f t="shared" si="485"/>
        <v>4.941629018363443</v>
      </c>
      <c r="CX98" s="27">
        <f t="shared" si="485"/>
        <v>4.9277948210660298</v>
      </c>
      <c r="CY98" s="27">
        <f t="shared" si="485"/>
        <v>4.9139993529030903</v>
      </c>
      <c r="CZ98" s="27">
        <f t="shared" si="485"/>
        <v>4.90024250545153</v>
      </c>
      <c r="DA98" s="27">
        <f t="shared" si="485"/>
        <v>4.8865241705918692</v>
      </c>
      <c r="DB98" s="27">
        <f t="shared" si="485"/>
        <v>4.8728442405074759</v>
      </c>
      <c r="DC98" s="27">
        <f t="shared" si="485"/>
        <v>4.8592026076831019</v>
      </c>
      <c r="DD98" s="27">
        <f t="shared" si="485"/>
        <v>4.8455991649048471</v>
      </c>
      <c r="DE98" s="27">
        <f t="shared" si="485"/>
        <v>4.8320338052586536</v>
      </c>
      <c r="DF98" s="27">
        <f t="shared" si="485"/>
        <v>4.8185064221303406</v>
      </c>
      <c r="DG98" s="27">
        <f t="shared" si="485"/>
        <v>4.8050169092034523</v>
      </c>
      <c r="DH98" s="27">
        <f t="shared" si="485"/>
        <v>4.7915651604598821</v>
      </c>
      <c r="DI98" s="27">
        <f t="shared" si="485"/>
        <v>4.7781510701776426</v>
      </c>
      <c r="DK98" s="147"/>
      <c r="DL98" s="54">
        <f t="shared" si="429"/>
        <v>260</v>
      </c>
      <c r="DM98" s="27">
        <f t="shared" ref="DM98:EB98" si="486">(DM42-DM43)/2</f>
        <v>4.7891015813960323</v>
      </c>
      <c r="DN98" s="27">
        <f t="shared" si="486"/>
        <v>4.7756943879567828</v>
      </c>
      <c r="DO98" s="27">
        <f t="shared" si="486"/>
        <v>4.762324728245396</v>
      </c>
      <c r="DP98" s="27">
        <f t="shared" si="486"/>
        <v>4.7489924971854194</v>
      </c>
      <c r="DQ98" s="27">
        <f t="shared" si="486"/>
        <v>4.735697589994686</v>
      </c>
      <c r="DR98" s="27">
        <f t="shared" si="486"/>
        <v>4.7224399021843624</v>
      </c>
      <c r="DS98" s="27">
        <f t="shared" si="486"/>
        <v>4.7092193295573423</v>
      </c>
      <c r="DT98" s="27">
        <f t="shared" si="486"/>
        <v>4.6960357682094127</v>
      </c>
      <c r="DU98" s="27">
        <f t="shared" si="486"/>
        <v>4.682889114526624</v>
      </c>
      <c r="DV98" s="27">
        <f t="shared" si="486"/>
        <v>4.6697792651852197</v>
      </c>
      <c r="DW98" s="27">
        <f t="shared" si="486"/>
        <v>4.6567061171503141</v>
      </c>
      <c r="DX98" s="27">
        <f t="shared" si="486"/>
        <v>4.6436695676763193</v>
      </c>
      <c r="DY98" s="27">
        <f t="shared" si="486"/>
        <v>4.6306695143042305</v>
      </c>
      <c r="DZ98" s="27">
        <f t="shared" si="486"/>
        <v>4.6177058548627592</v>
      </c>
      <c r="EA98" s="27">
        <f t="shared" si="486"/>
        <v>4.6047784874661879</v>
      </c>
      <c r="EB98" s="27">
        <f t="shared" si="486"/>
        <v>4.5918873105143376</v>
      </c>
    </row>
    <row r="99" spans="1:132">
      <c r="A99" s="147"/>
      <c r="B99" s="54">
        <f t="shared" si="417"/>
        <v>280</v>
      </c>
      <c r="C99" s="27">
        <f t="shared" ref="C99:R99" si="487">(C43-C44)/2</f>
        <v>5.711608683227638</v>
      </c>
      <c r="D99" s="27">
        <f t="shared" si="487"/>
        <v>5.6956189112077311</v>
      </c>
      <c r="E99" s="27">
        <f t="shared" si="487"/>
        <v>5.6796739029006744</v>
      </c>
      <c r="F99" s="27">
        <f t="shared" si="487"/>
        <v>5.6637735329892109</v>
      </c>
      <c r="G99" s="27">
        <f t="shared" si="487"/>
        <v>5.6479176765066939</v>
      </c>
      <c r="H99" s="27">
        <f t="shared" si="487"/>
        <v>5.6321062088375982</v>
      </c>
      <c r="I99" s="27">
        <f t="shared" si="487"/>
        <v>5.6163390057144511</v>
      </c>
      <c r="J99" s="27">
        <f t="shared" si="487"/>
        <v>5.6006159432169227</v>
      </c>
      <c r="K99" s="27">
        <f t="shared" si="487"/>
        <v>5.5849368977730762</v>
      </c>
      <c r="L99" s="27">
        <f t="shared" si="487"/>
        <v>5.5693017461561851</v>
      </c>
      <c r="M99" s="27">
        <f t="shared" si="487"/>
        <v>5.5537103654840223</v>
      </c>
      <c r="N99" s="27">
        <f t="shared" si="487"/>
        <v>5.538162633219315</v>
      </c>
      <c r="O99" s="27">
        <f t="shared" si="487"/>
        <v>5.5226584271672436</v>
      </c>
      <c r="P99" s="27">
        <f t="shared" si="487"/>
        <v>5.5071976254753281</v>
      </c>
      <c r="Q99" s="27">
        <f t="shared" si="487"/>
        <v>5.4917801066321772</v>
      </c>
      <c r="R99" s="27">
        <f t="shared" si="487"/>
        <v>5.476405749466295</v>
      </c>
      <c r="T99" s="147"/>
      <c r="U99" s="54">
        <f t="shared" si="419"/>
        <v>280</v>
      </c>
      <c r="V99" s="27">
        <f t="shared" ref="V99:AK99" si="488">(V43-V44)/2</f>
        <v>5.5119224260873807</v>
      </c>
      <c r="W99" s="27">
        <f t="shared" si="488"/>
        <v>5.4964916800624337</v>
      </c>
      <c r="X99" s="27">
        <f t="shared" si="488"/>
        <v>5.4811041327449743</v>
      </c>
      <c r="Y99" s="27">
        <f t="shared" si="488"/>
        <v>5.4657596631990089</v>
      </c>
      <c r="Z99" s="27">
        <f t="shared" si="488"/>
        <v>5.4504581508271031</v>
      </c>
      <c r="AA99" s="27">
        <f t="shared" si="488"/>
        <v>5.4351994753702684</v>
      </c>
      <c r="AB99" s="27">
        <f t="shared" si="488"/>
        <v>5.4199835169053756</v>
      </c>
      <c r="AC99" s="27">
        <f t="shared" si="488"/>
        <v>5.4048101558448423</v>
      </c>
      <c r="AD99" s="27">
        <f t="shared" si="488"/>
        <v>5.3896792729369167</v>
      </c>
      <c r="AE99" s="27">
        <f t="shared" si="488"/>
        <v>5.3745907492629783</v>
      </c>
      <c r="AF99" s="27">
        <f t="shared" si="488"/>
        <v>5.3595444662372529</v>
      </c>
      <c r="AG99" s="27">
        <f t="shared" si="488"/>
        <v>5.344540305606273</v>
      </c>
      <c r="AH99" s="27">
        <f t="shared" si="488"/>
        <v>5.3295781494473999</v>
      </c>
      <c r="AI99" s="27">
        <f t="shared" si="488"/>
        <v>5.3146578801682836</v>
      </c>
      <c r="AJ99" s="27">
        <f t="shared" si="488"/>
        <v>5.299779380505683</v>
      </c>
      <c r="AK99" s="27">
        <f t="shared" si="488"/>
        <v>5.2849425335244291</v>
      </c>
      <c r="AM99" s="147"/>
      <c r="AN99" s="54">
        <f t="shared" si="421"/>
        <v>280</v>
      </c>
      <c r="AO99" s="27">
        <f t="shared" ref="AO99:BD99" si="489">(AO43-AO44)/2</f>
        <v>5.3407621809616046</v>
      </c>
      <c r="AP99" s="27">
        <f t="shared" si="489"/>
        <v>5.3258106017444504</v>
      </c>
      <c r="AQ99" s="27">
        <f t="shared" si="489"/>
        <v>5.3109008797966339</v>
      </c>
      <c r="AR99" s="27">
        <f t="shared" si="489"/>
        <v>5.2960328979377636</v>
      </c>
      <c r="AS99" s="27">
        <f t="shared" si="489"/>
        <v>5.2812065393157184</v>
      </c>
      <c r="AT99" s="27">
        <f t="shared" si="489"/>
        <v>5.2664216874049856</v>
      </c>
      <c r="AU99" s="27">
        <f t="shared" si="489"/>
        <v>5.2516782260071437</v>
      </c>
      <c r="AV99" s="27">
        <f t="shared" si="489"/>
        <v>5.2369760392482618</v>
      </c>
      <c r="AW99" s="27">
        <f t="shared" si="489"/>
        <v>5.2223150115788997</v>
      </c>
      <c r="AX99" s="27">
        <f t="shared" si="489"/>
        <v>5.2076950277737666</v>
      </c>
      <c r="AY99" s="27">
        <f t="shared" si="489"/>
        <v>5.1931159729295899</v>
      </c>
      <c r="AZ99" s="27">
        <f t="shared" si="489"/>
        <v>5.1785777324644044</v>
      </c>
      <c r="BA99" s="27">
        <f t="shared" si="489"/>
        <v>5.164080192117936</v>
      </c>
      <c r="BB99" s="27">
        <f t="shared" si="489"/>
        <v>5.149623237949271</v>
      </c>
      <c r="BC99" s="27">
        <f t="shared" si="489"/>
        <v>5.1352067563362027</v>
      </c>
      <c r="BD99" s="27">
        <f t="shared" si="489"/>
        <v>5.120830633975288</v>
      </c>
      <c r="BF99" s="147"/>
      <c r="BG99" s="54">
        <f t="shared" si="423"/>
        <v>280</v>
      </c>
      <c r="BH99" s="27">
        <f t="shared" ref="BH99:BW99" si="490">(BH43-BH44)/2</f>
        <v>5.1924228423405197</v>
      </c>
      <c r="BI99" s="27">
        <f t="shared" si="490"/>
        <v>5.1778865423093521</v>
      </c>
      <c r="BJ99" s="27">
        <f t="shared" si="490"/>
        <v>5.1633909369646602</v>
      </c>
      <c r="BK99" s="27">
        <f t="shared" si="490"/>
        <v>5.1489359123806793</v>
      </c>
      <c r="BL99" s="27">
        <f t="shared" si="490"/>
        <v>5.1345213549504933</v>
      </c>
      <c r="BM99" s="27">
        <f t="shared" si="490"/>
        <v>5.1201471513855381</v>
      </c>
      <c r="BN99" s="27">
        <f t="shared" si="490"/>
        <v>5.1058131887145493</v>
      </c>
      <c r="BO99" s="27">
        <f t="shared" si="490"/>
        <v>5.0915193542815729</v>
      </c>
      <c r="BP99" s="27">
        <f t="shared" si="490"/>
        <v>5.0772655357474434</v>
      </c>
      <c r="BQ99" s="27">
        <f t="shared" si="490"/>
        <v>5.0630516210866858</v>
      </c>
      <c r="BR99" s="27">
        <f t="shared" si="490"/>
        <v>5.0488774985870748</v>
      </c>
      <c r="BS99" s="27">
        <f t="shared" si="490"/>
        <v>5.034743056849976</v>
      </c>
      <c r="BT99" s="27">
        <f t="shared" si="490"/>
        <v>5.0206481847883992</v>
      </c>
      <c r="BU99" s="27">
        <f t="shared" si="490"/>
        <v>5.0065927716255487</v>
      </c>
      <c r="BV99" s="27">
        <f t="shared" si="490"/>
        <v>4.9925767068961591</v>
      </c>
      <c r="BW99" s="27">
        <f t="shared" si="490"/>
        <v>4.9785998804429141</v>
      </c>
      <c r="BY99" s="147"/>
      <c r="BZ99" s="54">
        <f t="shared" si="425"/>
        <v>280</v>
      </c>
      <c r="CA99" s="27">
        <f t="shared" ref="CA99:CP99" si="491">(CA43-CA44)/2</f>
        <v>5.0626255609527107</v>
      </c>
      <c r="CB99" s="27">
        <f t="shared" si="491"/>
        <v>5.0484526312176001</v>
      </c>
      <c r="CC99" s="27">
        <f t="shared" si="491"/>
        <v>5.0343193789060194</v>
      </c>
      <c r="CD99" s="27">
        <f t="shared" si="491"/>
        <v>5.0202256929399169</v>
      </c>
      <c r="CE99" s="27">
        <f t="shared" si="491"/>
        <v>5.0061714625522598</v>
      </c>
      <c r="CF99" s="27">
        <f t="shared" si="491"/>
        <v>4.9921565772865506</v>
      </c>
      <c r="CG99" s="27">
        <f t="shared" si="491"/>
        <v>4.9781809269955204</v>
      </c>
      <c r="CH99" s="27">
        <f t="shared" si="491"/>
        <v>4.9642444018393235</v>
      </c>
      <c r="CI99" s="27">
        <f t="shared" si="491"/>
        <v>4.9503468922866887</v>
      </c>
      <c r="CJ99" s="27">
        <f t="shared" si="491"/>
        <v>4.9364882891127593</v>
      </c>
      <c r="CK99" s="27">
        <f t="shared" si="491"/>
        <v>4.9226684833979704</v>
      </c>
      <c r="CL99" s="27">
        <f t="shared" si="491"/>
        <v>4.9088873665282478</v>
      </c>
      <c r="CM99" s="27">
        <f t="shared" si="491"/>
        <v>4.8951448301930469</v>
      </c>
      <c r="CN99" s="27">
        <f t="shared" si="491"/>
        <v>4.881440766385623</v>
      </c>
      <c r="CO99" s="27">
        <f t="shared" si="491"/>
        <v>4.8677750674012685</v>
      </c>
      <c r="CP99" s="27">
        <f t="shared" si="491"/>
        <v>4.8541476258364042</v>
      </c>
      <c r="CR99" s="147"/>
      <c r="CS99" s="54">
        <f t="shared" si="427"/>
        <v>280</v>
      </c>
      <c r="CT99" s="27">
        <f t="shared" ref="CT99:DI99" si="492">(CT43-CT44)/2</f>
        <v>4.9480982616552751</v>
      </c>
      <c r="CU99" s="27">
        <f t="shared" si="492"/>
        <v>4.9342459535713488</v>
      </c>
      <c r="CV99" s="27">
        <f t="shared" si="492"/>
        <v>4.9204324253235256</v>
      </c>
      <c r="CW99" s="27">
        <f t="shared" si="492"/>
        <v>4.9066575683466453</v>
      </c>
      <c r="CX99" s="27">
        <f t="shared" si="492"/>
        <v>4.8929212743797308</v>
      </c>
      <c r="CY99" s="27">
        <f t="shared" si="492"/>
        <v>4.8792234354648656</v>
      </c>
      <c r="CZ99" s="27">
        <f t="shared" si="492"/>
        <v>4.8655639439462277</v>
      </c>
      <c r="DA99" s="27">
        <f t="shared" si="492"/>
        <v>4.851942692469521</v>
      </c>
      <c r="DB99" s="27">
        <f t="shared" si="492"/>
        <v>4.8383595739807888</v>
      </c>
      <c r="DC99" s="27">
        <f t="shared" si="492"/>
        <v>4.8248144817260794</v>
      </c>
      <c r="DD99" s="27">
        <f t="shared" si="492"/>
        <v>4.8113073092500045</v>
      </c>
      <c r="DE99" s="27">
        <f t="shared" si="492"/>
        <v>4.7978379503953903</v>
      </c>
      <c r="DF99" s="27">
        <f t="shared" si="492"/>
        <v>4.7844062993020486</v>
      </c>
      <c r="DG99" s="27">
        <f t="shared" si="492"/>
        <v>4.7710122504065779</v>
      </c>
      <c r="DH99" s="27">
        <f t="shared" si="492"/>
        <v>4.7576556984405016</v>
      </c>
      <c r="DI99" s="27">
        <f t="shared" si="492"/>
        <v>4.7443365384304315</v>
      </c>
      <c r="DK99" s="147"/>
      <c r="DL99" s="54">
        <f t="shared" si="429"/>
        <v>280</v>
      </c>
      <c r="DM99" s="27">
        <f t="shared" ref="DM99:EB99" si="493">(DM43-DM44)/2</f>
        <v>4.7552095538971741</v>
      </c>
      <c r="DN99" s="27">
        <f t="shared" si="493"/>
        <v>4.7418972419216772</v>
      </c>
      <c r="DO99" s="27">
        <f t="shared" si="493"/>
        <v>4.7286221980515322</v>
      </c>
      <c r="DP99" s="27">
        <f t="shared" si="493"/>
        <v>4.7153843179539194</v>
      </c>
      <c r="DQ99" s="27">
        <f t="shared" si="493"/>
        <v>4.7021834975875478</v>
      </c>
      <c r="DR99" s="27">
        <f t="shared" si="493"/>
        <v>4.6890196332033156</v>
      </c>
      <c r="DS99" s="27">
        <f t="shared" si="493"/>
        <v>4.6758926213423777</v>
      </c>
      <c r="DT99" s="27">
        <f t="shared" si="493"/>
        <v>4.66280235883481</v>
      </c>
      <c r="DU99" s="27">
        <f t="shared" si="493"/>
        <v>4.6497487428001349</v>
      </c>
      <c r="DV99" s="27">
        <f t="shared" si="493"/>
        <v>4.6367316706460002</v>
      </c>
      <c r="DW99" s="27">
        <f t="shared" si="493"/>
        <v>4.6237510400668071</v>
      </c>
      <c r="DX99" s="27">
        <f t="shared" si="493"/>
        <v>4.6108067490434124</v>
      </c>
      <c r="DY99" s="27">
        <f t="shared" si="493"/>
        <v>4.5978986958429147</v>
      </c>
      <c r="DZ99" s="27">
        <f t="shared" si="493"/>
        <v>4.5850267790164771</v>
      </c>
      <c r="EA99" s="27">
        <f t="shared" si="493"/>
        <v>4.5721908973994196</v>
      </c>
      <c r="EB99" s="27">
        <f t="shared" si="493"/>
        <v>4.5593909501104335</v>
      </c>
    </row>
    <row r="100" spans="1:132">
      <c r="A100" s="147"/>
      <c r="B100" s="54">
        <f t="shared" si="417"/>
        <v>300</v>
      </c>
      <c r="C100" s="27">
        <f t="shared" ref="C100:R100" si="494">(C44-C45)/2</f>
        <v>5.6711881585706578</v>
      </c>
      <c r="D100" s="27">
        <f t="shared" si="494"/>
        <v>5.6553115446839968</v>
      </c>
      <c r="E100" s="27">
        <f t="shared" si="494"/>
        <v>5.6394793777209316</v>
      </c>
      <c r="F100" s="27">
        <f t="shared" si="494"/>
        <v>5.6236915332516162</v>
      </c>
      <c r="G100" s="27">
        <f t="shared" si="494"/>
        <v>5.6079478871946833</v>
      </c>
      <c r="H100" s="27">
        <f t="shared" si="494"/>
        <v>5.5922483158151124</v>
      </c>
      <c r="I100" s="27">
        <f t="shared" si="494"/>
        <v>5.5765926957249405</v>
      </c>
      <c r="J100" s="27">
        <f t="shared" si="494"/>
        <v>5.5609809038820117</v>
      </c>
      <c r="K100" s="27">
        <f t="shared" si="494"/>
        <v>5.5454128175877884</v>
      </c>
      <c r="L100" s="27">
        <f t="shared" si="494"/>
        <v>5.5298883144877777</v>
      </c>
      <c r="M100" s="27">
        <f t="shared" si="494"/>
        <v>5.5144072725700539</v>
      </c>
      <c r="N100" s="27">
        <f t="shared" si="494"/>
        <v>5.4989695701637515</v>
      </c>
      <c r="O100" s="27">
        <f t="shared" si="494"/>
        <v>5.4835750859394921</v>
      </c>
      <c r="P100" s="27">
        <f t="shared" si="494"/>
        <v>5.4682236989065132</v>
      </c>
      <c r="Q100" s="27">
        <f t="shared" si="494"/>
        <v>5.452915288413493</v>
      </c>
      <c r="R100" s="27">
        <f t="shared" si="494"/>
        <v>5.4376497341467029</v>
      </c>
      <c r="T100" s="147"/>
      <c r="U100" s="54">
        <f t="shared" si="419"/>
        <v>300</v>
      </c>
      <c r="V100" s="27">
        <f t="shared" ref="V100:AK100" si="495">(V44-V45)/2</f>
        <v>5.4729150625428531</v>
      </c>
      <c r="W100" s="27">
        <f t="shared" si="495"/>
        <v>5.4575935184760738</v>
      </c>
      <c r="X100" s="27">
        <f t="shared" si="495"/>
        <v>5.4423148674029846</v>
      </c>
      <c r="Y100" s="27">
        <f t="shared" si="495"/>
        <v>5.4270789892439382</v>
      </c>
      <c r="Z100" s="27">
        <f t="shared" si="495"/>
        <v>5.4118857642556009</v>
      </c>
      <c r="AA100" s="27">
        <f t="shared" si="495"/>
        <v>5.3967350730288501</v>
      </c>
      <c r="AB100" s="27">
        <f t="shared" si="495"/>
        <v>5.3816267964897406</v>
      </c>
      <c r="AC100" s="27">
        <f t="shared" si="495"/>
        <v>5.3665608158978557</v>
      </c>
      <c r="AD100" s="27">
        <f t="shared" si="495"/>
        <v>5.3515370128442896</v>
      </c>
      <c r="AE100" s="27">
        <f t="shared" si="495"/>
        <v>5.3365552692521021</v>
      </c>
      <c r="AF100" s="27">
        <f t="shared" si="495"/>
        <v>5.3216154673752669</v>
      </c>
      <c r="AG100" s="27">
        <f t="shared" si="495"/>
        <v>5.3067174897966254</v>
      </c>
      <c r="AH100" s="27">
        <f t="shared" si="495"/>
        <v>5.2918612194287107</v>
      </c>
      <c r="AI100" s="27">
        <f t="shared" si="495"/>
        <v>5.2770465395106783</v>
      </c>
      <c r="AJ100" s="27">
        <f t="shared" si="495"/>
        <v>5.2622733336094427</v>
      </c>
      <c r="AK100" s="27">
        <f t="shared" si="495"/>
        <v>5.2475414856178446</v>
      </c>
      <c r="AM100" s="147"/>
      <c r="AN100" s="54">
        <f t="shared" si="421"/>
        <v>300</v>
      </c>
      <c r="AO100" s="27">
        <f t="shared" ref="AO100:BD100" si="496">(AO44-AO45)/2</f>
        <v>5.302966102589707</v>
      </c>
      <c r="AP100" s="27">
        <f t="shared" si="496"/>
        <v>5.2881203343110741</v>
      </c>
      <c r="AQ100" s="27">
        <f t="shared" si="496"/>
        <v>5.2733161270819409</v>
      </c>
      <c r="AR100" s="27">
        <f t="shared" si="496"/>
        <v>5.2585533645511191</v>
      </c>
      <c r="AS100" s="27">
        <f t="shared" si="496"/>
        <v>5.2438319306930481</v>
      </c>
      <c r="AT100" s="27">
        <f t="shared" si="496"/>
        <v>5.2291517098077804</v>
      </c>
      <c r="AU100" s="27">
        <f t="shared" si="496"/>
        <v>5.2145125865179409</v>
      </c>
      <c r="AV100" s="27">
        <f t="shared" si="496"/>
        <v>5.1999144457704318</v>
      </c>
      <c r="AW100" s="27">
        <f t="shared" si="496"/>
        <v>5.1853571728337755</v>
      </c>
      <c r="AX100" s="27">
        <f t="shared" si="496"/>
        <v>5.170840653297418</v>
      </c>
      <c r="AY100" s="27">
        <f t="shared" si="496"/>
        <v>5.156364773071175</v>
      </c>
      <c r="AZ100" s="27">
        <f t="shared" si="496"/>
        <v>5.1419294183851179</v>
      </c>
      <c r="BA100" s="27">
        <f t="shared" si="496"/>
        <v>5.1275344757862342</v>
      </c>
      <c r="BB100" s="27">
        <f t="shared" si="496"/>
        <v>5.1131798321406592</v>
      </c>
      <c r="BC100" s="27">
        <f t="shared" si="496"/>
        <v>5.0988653746303925</v>
      </c>
      <c r="BD100" s="27">
        <f t="shared" si="496"/>
        <v>5.0845909907532558</v>
      </c>
      <c r="BF100" s="147"/>
      <c r="BG100" s="54">
        <f t="shared" si="423"/>
        <v>300</v>
      </c>
      <c r="BH100" s="27">
        <f t="shared" ref="BH100:BW100" si="497">(BH44-BH45)/2</f>
        <v>5.1556765477030666</v>
      </c>
      <c r="BI100" s="27">
        <f t="shared" si="497"/>
        <v>5.1412431197187232</v>
      </c>
      <c r="BJ100" s="27">
        <f t="shared" si="497"/>
        <v>5.126850098427866</v>
      </c>
      <c r="BK100" s="27">
        <f t="shared" si="497"/>
        <v>5.1124973707112815</v>
      </c>
      <c r="BL100" s="27">
        <f t="shared" si="497"/>
        <v>5.0981848237666725</v>
      </c>
      <c r="BM100" s="27">
        <f t="shared" si="497"/>
        <v>5.0839123451064836</v>
      </c>
      <c r="BN100" s="27">
        <f t="shared" si="497"/>
        <v>5.0696798225588537</v>
      </c>
      <c r="BO100" s="27">
        <f t="shared" si="497"/>
        <v>5.0554871442662375</v>
      </c>
      <c r="BP100" s="27">
        <f t="shared" si="497"/>
        <v>5.0413341986831455</v>
      </c>
      <c r="BQ100" s="27">
        <f t="shared" si="497"/>
        <v>5.0272208745772389</v>
      </c>
      <c r="BR100" s="27">
        <f t="shared" si="497"/>
        <v>5.0131470610275528</v>
      </c>
      <c r="BS100" s="27">
        <f t="shared" si="497"/>
        <v>4.9991126474231606</v>
      </c>
      <c r="BT100" s="27">
        <f t="shared" si="497"/>
        <v>4.985117523462975</v>
      </c>
      <c r="BU100" s="27">
        <f t="shared" si="497"/>
        <v>4.9711615791551225</v>
      </c>
      <c r="BV100" s="27">
        <f t="shared" si="497"/>
        <v>4.9572447048152242</v>
      </c>
      <c r="BW100" s="27">
        <f t="shared" si="497"/>
        <v>4.9433667910657846</v>
      </c>
      <c r="BY100" s="147"/>
      <c r="BZ100" s="54">
        <f t="shared" si="425"/>
        <v>300</v>
      </c>
      <c r="CA100" s="27">
        <f t="shared" ref="CA100:CP100" si="498">(CA44-CA45)/2</f>
        <v>5.0267978296312634</v>
      </c>
      <c r="CB100" s="27">
        <f t="shared" si="498"/>
        <v>5.0127252004050433</v>
      </c>
      <c r="CC100" s="27">
        <f t="shared" si="498"/>
        <v>4.9986919678085968</v>
      </c>
      <c r="CD100" s="27">
        <f t="shared" si="498"/>
        <v>4.9846980215501162</v>
      </c>
      <c r="CE100" s="27">
        <f t="shared" si="498"/>
        <v>4.9707432516469794</v>
      </c>
      <c r="CF100" s="27">
        <f t="shared" si="498"/>
        <v>4.9568275484239592</v>
      </c>
      <c r="CG100" s="27">
        <f t="shared" si="498"/>
        <v>4.9429508025127831</v>
      </c>
      <c r="CH100" s="27">
        <f t="shared" si="498"/>
        <v>4.929112904852019</v>
      </c>
      <c r="CI100" s="27">
        <f t="shared" si="498"/>
        <v>4.9153137466851433</v>
      </c>
      <c r="CJ100" s="27">
        <f t="shared" si="498"/>
        <v>4.9015532195598013</v>
      </c>
      <c r="CK100" s="27">
        <f t="shared" si="498"/>
        <v>4.8878312153277932</v>
      </c>
      <c r="CL100" s="27">
        <f t="shared" si="498"/>
        <v>4.8741476261430989</v>
      </c>
      <c r="CM100" s="27">
        <f t="shared" si="498"/>
        <v>4.8605023444625317</v>
      </c>
      <c r="CN100" s="27">
        <f t="shared" si="498"/>
        <v>4.8468952630429243</v>
      </c>
      <c r="CO100" s="27">
        <f t="shared" si="498"/>
        <v>4.8333262749420669</v>
      </c>
      <c r="CP100" s="27">
        <f t="shared" si="498"/>
        <v>4.8197952735170304</v>
      </c>
      <c r="CR100" s="147"/>
      <c r="CS100" s="54">
        <f t="shared" si="427"/>
        <v>300</v>
      </c>
      <c r="CT100" s="27">
        <f t="shared" ref="CT100:DI100" si="499">(CT44-CT45)/2</f>
        <v>4.9130810294039264</v>
      </c>
      <c r="CU100" s="27">
        <f t="shared" si="499"/>
        <v>4.8993267528189932</v>
      </c>
      <c r="CV100" s="27">
        <f t="shared" si="499"/>
        <v>4.8856109816285453</v>
      </c>
      <c r="CW100" s="27">
        <f t="shared" si="499"/>
        <v>4.8719336080363718</v>
      </c>
      <c r="CX100" s="27">
        <f t="shared" si="499"/>
        <v>4.8582945245473326</v>
      </c>
      <c r="CY100" s="27">
        <f t="shared" si="499"/>
        <v>4.8446936239674443</v>
      </c>
      <c r="CZ100" s="27">
        <f t="shared" si="499"/>
        <v>4.8311307994026791</v>
      </c>
      <c r="DA100" s="27">
        <f t="shared" si="499"/>
        <v>4.817605944258851</v>
      </c>
      <c r="DB100" s="27">
        <f t="shared" si="499"/>
        <v>4.8041189522391932</v>
      </c>
      <c r="DC100" s="27">
        <f t="shared" si="499"/>
        <v>4.7906697173455086</v>
      </c>
      <c r="DD100" s="27">
        <f t="shared" si="499"/>
        <v>4.7772581338757121</v>
      </c>
      <c r="DE100" s="27">
        <f t="shared" si="499"/>
        <v>4.763884096423709</v>
      </c>
      <c r="DF100" s="27">
        <f t="shared" si="499"/>
        <v>4.7505474998789268</v>
      </c>
      <c r="DG100" s="27">
        <f t="shared" si="499"/>
        <v>4.7372482394245736</v>
      </c>
      <c r="DH100" s="27">
        <f t="shared" si="499"/>
        <v>4.7239862105373973</v>
      </c>
      <c r="DI100" s="27">
        <f t="shared" si="499"/>
        <v>4.710761308986946</v>
      </c>
      <c r="DK100" s="147"/>
      <c r="DL100" s="54">
        <f t="shared" si="429"/>
        <v>300</v>
      </c>
      <c r="DM100" s="27">
        <f t="shared" ref="DM100:EB100" si="500">(DM44-DM45)/2</f>
        <v>4.7215573771321715</v>
      </c>
      <c r="DN100" s="27">
        <f t="shared" si="500"/>
        <v>4.7083392751533069</v>
      </c>
      <c r="DO100" s="27">
        <f t="shared" si="500"/>
        <v>4.6951581775366833</v>
      </c>
      <c r="DP100" s="27">
        <f t="shared" si="500"/>
        <v>4.6820139806878416</v>
      </c>
      <c r="DQ100" s="27">
        <f t="shared" si="500"/>
        <v>4.6689065813025223</v>
      </c>
      <c r="DR100" s="27">
        <f t="shared" si="500"/>
        <v>4.6558358763651526</v>
      </c>
      <c r="DS100" s="27">
        <f t="shared" si="500"/>
        <v>4.6428017631488459</v>
      </c>
      <c r="DT100" s="27">
        <f t="shared" si="500"/>
        <v>4.6298041392142935</v>
      </c>
      <c r="DU100" s="27">
        <f t="shared" si="500"/>
        <v>4.6168429024093172</v>
      </c>
      <c r="DV100" s="27">
        <f t="shared" si="500"/>
        <v>4.6039179508667019</v>
      </c>
      <c r="DW100" s="27">
        <f t="shared" si="500"/>
        <v>4.5910291830055776</v>
      </c>
      <c r="DX100" s="27">
        <f t="shared" si="500"/>
        <v>4.5781764975288368</v>
      </c>
      <c r="DY100" s="27">
        <f t="shared" si="500"/>
        <v>4.5653597934229317</v>
      </c>
      <c r="DZ100" s="27">
        <f t="shared" si="500"/>
        <v>4.5525789699572918</v>
      </c>
      <c r="EA100" s="27">
        <f t="shared" si="500"/>
        <v>4.5398339266834036</v>
      </c>
      <c r="EB100" s="27">
        <f t="shared" si="500"/>
        <v>4.5271245634338477</v>
      </c>
    </row>
    <row r="101" spans="1:132">
      <c r="A101" s="147"/>
      <c r="B101" s="54">
        <f t="shared" si="417"/>
        <v>320</v>
      </c>
      <c r="C101" s="27">
        <f t="shared" ref="C101:R101" si="501">(C45-C46)/2</f>
        <v>5.6310536862162053</v>
      </c>
      <c r="D101" s="27">
        <f t="shared" si="501"/>
        <v>5.6152894296525631</v>
      </c>
      <c r="E101" s="27">
        <f t="shared" si="501"/>
        <v>5.5995693054661899</v>
      </c>
      <c r="F101" s="27">
        <f t="shared" si="501"/>
        <v>5.5838931901073181</v>
      </c>
      <c r="G101" s="27">
        <f t="shared" si="501"/>
        <v>5.5682609603724984</v>
      </c>
      <c r="H101" s="27">
        <f t="shared" si="501"/>
        <v>5.5526724934027243</v>
      </c>
      <c r="I101" s="27">
        <f t="shared" si="501"/>
        <v>5.5371276666833751</v>
      </c>
      <c r="J101" s="27">
        <f t="shared" si="501"/>
        <v>5.5216263580425107</v>
      </c>
      <c r="K101" s="27">
        <f t="shared" si="501"/>
        <v>5.5061684456505589</v>
      </c>
      <c r="L101" s="27">
        <f t="shared" si="501"/>
        <v>5.4907538080185532</v>
      </c>
      <c r="M101" s="27">
        <f t="shared" si="501"/>
        <v>5.4753823239977919</v>
      </c>
      <c r="N101" s="27">
        <f t="shared" si="501"/>
        <v>5.4600538727791559</v>
      </c>
      <c r="O101" s="27">
        <f t="shared" si="501"/>
        <v>5.4447683338910338</v>
      </c>
      <c r="P101" s="27">
        <f t="shared" si="501"/>
        <v>5.4295255871996062</v>
      </c>
      <c r="Q101" s="27">
        <f t="shared" si="501"/>
        <v>5.4143255129070269</v>
      </c>
      <c r="R101" s="27">
        <f t="shared" si="501"/>
        <v>5.3991679915512805</v>
      </c>
      <c r="T101" s="147"/>
      <c r="U101" s="54">
        <f t="shared" si="419"/>
        <v>320</v>
      </c>
      <c r="V101" s="27">
        <f t="shared" ref="V101:AK101" si="502">(V45-V46)/2</f>
        <v>5.4341837504909165</v>
      </c>
      <c r="W101" s="27">
        <f t="shared" si="502"/>
        <v>5.4189706355695932</v>
      </c>
      <c r="X101" s="27">
        <f t="shared" si="502"/>
        <v>5.403800110092476</v>
      </c>
      <c r="Y101" s="27">
        <f t="shared" si="502"/>
        <v>5.3886720548294988</v>
      </c>
      <c r="Z101" s="27">
        <f t="shared" si="502"/>
        <v>5.3735863508843238</v>
      </c>
      <c r="AA101" s="27">
        <f t="shared" si="502"/>
        <v>5.3585428796936014</v>
      </c>
      <c r="AB101" s="27">
        <f t="shared" si="502"/>
        <v>5.343541523025749</v>
      </c>
      <c r="AC101" s="27">
        <f t="shared" si="502"/>
        <v>5.3285821629802399</v>
      </c>
      <c r="AD101" s="27">
        <f t="shared" si="502"/>
        <v>5.3136646819867508</v>
      </c>
      <c r="AE101" s="27">
        <f t="shared" si="502"/>
        <v>5.2987889628040534</v>
      </c>
      <c r="AF101" s="27">
        <f t="shared" si="502"/>
        <v>5.2839548885186218</v>
      </c>
      <c r="AG101" s="27">
        <f t="shared" si="502"/>
        <v>5.269162342545016</v>
      </c>
      <c r="AH101" s="27">
        <f t="shared" si="502"/>
        <v>5.254411208623722</v>
      </c>
      <c r="AI101" s="27">
        <f t="shared" si="502"/>
        <v>5.2397013708208959</v>
      </c>
      <c r="AJ101" s="27">
        <f t="shared" si="502"/>
        <v>5.2250327135271704</v>
      </c>
      <c r="AK101" s="27">
        <f t="shared" si="502"/>
        <v>5.2104051214566596</v>
      </c>
      <c r="AM101" s="147"/>
      <c r="AN101" s="54">
        <f t="shared" si="421"/>
        <v>320</v>
      </c>
      <c r="AO101" s="27">
        <f t="shared" ref="AO101:BD101" si="503">(AO45-AO46)/2</f>
        <v>5.2654375035571093</v>
      </c>
      <c r="AP101" s="27">
        <f t="shared" si="503"/>
        <v>5.2506967974032932</v>
      </c>
      <c r="AQ101" s="27">
        <f t="shared" si="503"/>
        <v>5.2359973581749273</v>
      </c>
      <c r="AR101" s="27">
        <f t="shared" si="503"/>
        <v>5.221339070344527</v>
      </c>
      <c r="AS101" s="27">
        <f t="shared" si="503"/>
        <v>5.2067218187080329</v>
      </c>
      <c r="AT101" s="27">
        <f t="shared" si="503"/>
        <v>5.1921454883833604</v>
      </c>
      <c r="AU101" s="27">
        <f t="shared" si="503"/>
        <v>5.1776099648107987</v>
      </c>
      <c r="AV101" s="27">
        <f t="shared" si="503"/>
        <v>5.163115133750793</v>
      </c>
      <c r="AW101" s="27">
        <f t="shared" si="503"/>
        <v>5.1486608812839165</v>
      </c>
      <c r="AX101" s="27">
        <f t="shared" si="503"/>
        <v>5.1342470938091651</v>
      </c>
      <c r="AY101" s="27">
        <f t="shared" si="503"/>
        <v>5.1198736580441704</v>
      </c>
      <c r="AZ101" s="27">
        <f t="shared" si="503"/>
        <v>5.1055404610235371</v>
      </c>
      <c r="BA101" s="27">
        <f t="shared" si="503"/>
        <v>5.0912473900979478</v>
      </c>
      <c r="BB101" s="27">
        <f t="shared" si="503"/>
        <v>5.0769943329332534</v>
      </c>
      <c r="BC101" s="27">
        <f t="shared" si="503"/>
        <v>5.0627811775104306</v>
      </c>
      <c r="BD101" s="27">
        <f t="shared" si="503"/>
        <v>5.0486078121237341</v>
      </c>
      <c r="BF101" s="147"/>
      <c r="BG101" s="54">
        <f t="shared" si="423"/>
        <v>320</v>
      </c>
      <c r="BH101" s="27">
        <f t="shared" ref="BH101:BW101" si="504">(BH45-BH46)/2</f>
        <v>5.1191903031830179</v>
      </c>
      <c r="BI101" s="27">
        <f t="shared" si="504"/>
        <v>5.104859019229167</v>
      </c>
      <c r="BJ101" s="27">
        <f t="shared" si="504"/>
        <v>5.090567856014502</v>
      </c>
      <c r="BK101" s="27">
        <f t="shared" si="504"/>
        <v>5.0763167012203922</v>
      </c>
      <c r="BL101" s="27">
        <f t="shared" si="504"/>
        <v>5.0621054428421246</v>
      </c>
      <c r="BM101" s="27">
        <f t="shared" si="504"/>
        <v>5.047933969189188</v>
      </c>
      <c r="BN101" s="27">
        <f t="shared" si="504"/>
        <v>5.0338021688832271</v>
      </c>
      <c r="BO101" s="27">
        <f t="shared" si="504"/>
        <v>5.0197099308575446</v>
      </c>
      <c r="BP101" s="27">
        <f t="shared" si="504"/>
        <v>5.0056571443571443</v>
      </c>
      <c r="BQ101" s="27">
        <f t="shared" si="504"/>
        <v>4.9916436989363717</v>
      </c>
      <c r="BR101" s="27">
        <f t="shared" si="504"/>
        <v>4.977669484459085</v>
      </c>
      <c r="BS101" s="27">
        <f t="shared" si="504"/>
        <v>4.9637343910974039</v>
      </c>
      <c r="BT101" s="27">
        <f t="shared" si="504"/>
        <v>4.9498383093310991</v>
      </c>
      <c r="BU101" s="27">
        <f t="shared" si="504"/>
        <v>4.9359811299460574</v>
      </c>
      <c r="BV101" s="27">
        <f t="shared" si="504"/>
        <v>4.9221627440342104</v>
      </c>
      <c r="BW101" s="27">
        <f t="shared" si="504"/>
        <v>4.9083830429929094</v>
      </c>
      <c r="BY101" s="147"/>
      <c r="BZ101" s="54">
        <f t="shared" si="425"/>
        <v>320</v>
      </c>
      <c r="CA101" s="27">
        <f t="shared" ref="CA101:CP101" si="505">(CA45-CA46)/2</f>
        <v>4.9912236478403003</v>
      </c>
      <c r="CB101" s="27">
        <f t="shared" si="505"/>
        <v>4.97725060930523</v>
      </c>
      <c r="CC101" s="27">
        <f t="shared" si="505"/>
        <v>4.9633166885934656</v>
      </c>
      <c r="CD101" s="27">
        <f t="shared" si="505"/>
        <v>4.9494217761942849</v>
      </c>
      <c r="CE101" s="27">
        <f t="shared" si="505"/>
        <v>4.9355657629028542</v>
      </c>
      <c r="CF101" s="27">
        <f t="shared" si="505"/>
        <v>4.9217485398200722</v>
      </c>
      <c r="CG101" s="27">
        <f t="shared" si="505"/>
        <v>4.9079699983522147</v>
      </c>
      <c r="CH101" s="27">
        <f t="shared" si="505"/>
        <v>4.8942300302091866</v>
      </c>
      <c r="CI101" s="27">
        <f t="shared" si="505"/>
        <v>4.8805285274040813</v>
      </c>
      <c r="CJ101" s="27">
        <f t="shared" si="505"/>
        <v>4.8668653822522572</v>
      </c>
      <c r="CK101" s="27">
        <f t="shared" si="505"/>
        <v>4.8532404873708259</v>
      </c>
      <c r="CL101" s="27">
        <f t="shared" si="505"/>
        <v>4.8396537356773948</v>
      </c>
      <c r="CM101" s="27">
        <f t="shared" si="505"/>
        <v>4.8261050203890505</v>
      </c>
      <c r="CN101" s="27">
        <f t="shared" si="505"/>
        <v>4.8125942350220825</v>
      </c>
      <c r="CO101" s="27">
        <f t="shared" si="505"/>
        <v>4.7991212733908171</v>
      </c>
      <c r="CP101" s="27">
        <f t="shared" si="505"/>
        <v>4.7856860296071275</v>
      </c>
      <c r="CR101" s="147"/>
      <c r="CS101" s="54">
        <f t="shared" si="427"/>
        <v>320</v>
      </c>
      <c r="CT101" s="27">
        <f t="shared" ref="CT101:DI101" si="506">(CT45-CT46)/2</f>
        <v>4.8783116108560165</v>
      </c>
      <c r="CU101" s="27">
        <f t="shared" si="506"/>
        <v>4.8646546720099764</v>
      </c>
      <c r="CV101" s="27">
        <f t="shared" si="506"/>
        <v>4.8510359660598823</v>
      </c>
      <c r="CW101" s="27">
        <f t="shared" si="506"/>
        <v>4.8374553859712677</v>
      </c>
      <c r="CX101" s="27">
        <f t="shared" si="506"/>
        <v>4.8239128250104599</v>
      </c>
      <c r="CY101" s="27">
        <f t="shared" si="506"/>
        <v>4.8104081767418023</v>
      </c>
      <c r="CZ101" s="27">
        <f t="shared" si="506"/>
        <v>4.7969413350282011</v>
      </c>
      <c r="DA101" s="27">
        <f t="shared" si="506"/>
        <v>4.7835121940288801</v>
      </c>
      <c r="DB101" s="27">
        <f t="shared" si="506"/>
        <v>4.7701206482005247</v>
      </c>
      <c r="DC101" s="27">
        <f t="shared" si="506"/>
        <v>4.75676659229417</v>
      </c>
      <c r="DD101" s="27">
        <f t="shared" si="506"/>
        <v>4.7434499213559178</v>
      </c>
      <c r="DE101" s="27">
        <f t="shared" si="506"/>
        <v>4.7301705307262125</v>
      </c>
      <c r="DF101" s="27">
        <f t="shared" si="506"/>
        <v>4.7169283160375812</v>
      </c>
      <c r="DG101" s="27">
        <f t="shared" si="506"/>
        <v>4.7037231732154083</v>
      </c>
      <c r="DH101" s="27">
        <f t="shared" si="506"/>
        <v>4.6905549984759745</v>
      </c>
      <c r="DI101" s="27">
        <f t="shared" si="506"/>
        <v>4.6774236883265985</v>
      </c>
      <c r="DK101" s="147"/>
      <c r="DL101" s="54">
        <f t="shared" si="429"/>
        <v>320</v>
      </c>
      <c r="DM101" s="27">
        <f t="shared" ref="DM101:EB101" si="507">(DM45-DM46)/2</f>
        <v>4.6881433536991182</v>
      </c>
      <c r="DN101" s="27">
        <f t="shared" si="507"/>
        <v>4.6750187950015203</v>
      </c>
      <c r="DO101" s="27">
        <f t="shared" si="507"/>
        <v>4.6619309787897905</v>
      </c>
      <c r="DP101" s="27">
        <f t="shared" si="507"/>
        <v>4.6488798022024369</v>
      </c>
      <c r="DQ101" s="27">
        <f t="shared" si="507"/>
        <v>4.6358651626662279</v>
      </c>
      <c r="DR101" s="27">
        <f t="shared" si="507"/>
        <v>4.6228869578947709</v>
      </c>
      <c r="DS101" s="27">
        <f t="shared" si="507"/>
        <v>4.6099450858882065</v>
      </c>
      <c r="DT101" s="27">
        <f t="shared" si="507"/>
        <v>4.5970394449323564</v>
      </c>
      <c r="DU101" s="27">
        <f t="shared" si="507"/>
        <v>4.5841699335972734</v>
      </c>
      <c r="DV101" s="27">
        <f t="shared" si="507"/>
        <v>4.57133645073759</v>
      </c>
      <c r="DW101" s="27">
        <f t="shared" si="507"/>
        <v>4.5585388954904964</v>
      </c>
      <c r="DX101" s="27">
        <f t="shared" si="507"/>
        <v>4.5457771672762526</v>
      </c>
      <c r="DY101" s="27">
        <f t="shared" si="507"/>
        <v>4.533051165795996</v>
      </c>
      <c r="DZ101" s="27">
        <f t="shared" si="507"/>
        <v>4.5203607910321324</v>
      </c>
      <c r="EA101" s="27">
        <f t="shared" si="507"/>
        <v>4.5077059432469611</v>
      </c>
      <c r="EB101" s="27">
        <f t="shared" si="507"/>
        <v>4.4950865229816532</v>
      </c>
    </row>
    <row r="102" spans="1:132">
      <c r="A102" s="148"/>
      <c r="B102" s="54">
        <f t="shared" si="417"/>
        <v>340</v>
      </c>
      <c r="C102" s="27">
        <f t="shared" ref="C102:R102" si="508">(C46-C47)/2</f>
        <v>5.5912032417985813</v>
      </c>
      <c r="D102" s="27">
        <f t="shared" si="508"/>
        <v>5.5755505474158156</v>
      </c>
      <c r="E102" s="27">
        <f t="shared" si="508"/>
        <v>5.5599416730895541</v>
      </c>
      <c r="F102" s="27">
        <f t="shared" si="508"/>
        <v>5.5443764961445083</v>
      </c>
      <c r="G102" s="27">
        <f t="shared" si="508"/>
        <v>5.5288548942486671</v>
      </c>
      <c r="H102" s="27">
        <f t="shared" si="508"/>
        <v>5.5133767454132396</v>
      </c>
      <c r="I102" s="27">
        <f t="shared" si="508"/>
        <v>5.4979419279902118</v>
      </c>
      <c r="J102" s="27">
        <f t="shared" si="508"/>
        <v>5.482550320672317</v>
      </c>
      <c r="K102" s="27">
        <f t="shared" si="508"/>
        <v>5.4672018024917861</v>
      </c>
      <c r="L102" s="27">
        <f t="shared" si="508"/>
        <v>5.4518962528197505</v>
      </c>
      <c r="M102" s="27">
        <f t="shared" si="508"/>
        <v>5.4366335513652757</v>
      </c>
      <c r="N102" s="27">
        <f t="shared" si="508"/>
        <v>5.4214135781733432</v>
      </c>
      <c r="O102" s="27">
        <f t="shared" si="508"/>
        <v>5.4062362136256468</v>
      </c>
      <c r="P102" s="27">
        <f t="shared" si="508"/>
        <v>5.3911013384381761</v>
      </c>
      <c r="Q102" s="27">
        <f t="shared" si="508"/>
        <v>5.3760088336611034</v>
      </c>
      <c r="R102" s="27">
        <f t="shared" si="508"/>
        <v>5.3609585806773339</v>
      </c>
      <c r="T102" s="148"/>
      <c r="U102" s="54">
        <f t="shared" si="419"/>
        <v>340</v>
      </c>
      <c r="V102" s="27">
        <f t="shared" ref="V102:AK102" si="509">(V46-V47)/2</f>
        <v>5.3957265363400495</v>
      </c>
      <c r="W102" s="27">
        <f t="shared" si="509"/>
        <v>5.3806210832212855</v>
      </c>
      <c r="X102" s="27">
        <f t="shared" si="509"/>
        <v>5.3655579181452708</v>
      </c>
      <c r="Y102" s="27">
        <f t="shared" si="509"/>
        <v>5.3505369227258086</v>
      </c>
      <c r="Z102" s="27">
        <f t="shared" si="509"/>
        <v>5.3355579789074739</v>
      </c>
      <c r="AA102" s="27">
        <f t="shared" si="509"/>
        <v>5.3206209689665798</v>
      </c>
      <c r="AB102" s="27">
        <f t="shared" si="509"/>
        <v>5.3057257755077956</v>
      </c>
      <c r="AC102" s="27">
        <f t="shared" si="509"/>
        <v>5.2908722814654823</v>
      </c>
      <c r="AD102" s="27">
        <f t="shared" si="509"/>
        <v>5.2760603701007653</v>
      </c>
      <c r="AE102" s="27">
        <f t="shared" si="509"/>
        <v>5.2612899250020178</v>
      </c>
      <c r="AF102" s="27">
        <f t="shared" si="509"/>
        <v>5.2465608300840358</v>
      </c>
      <c r="AG102" s="27">
        <f t="shared" si="509"/>
        <v>5.2318729695857229</v>
      </c>
      <c r="AH102" s="27">
        <f t="shared" si="509"/>
        <v>5.2172262280702739</v>
      </c>
      <c r="AI102" s="27">
        <f t="shared" si="509"/>
        <v>5.2026204904247066</v>
      </c>
      <c r="AJ102" s="27">
        <f t="shared" si="509"/>
        <v>5.1880556418574315</v>
      </c>
      <c r="AK102" s="27">
        <f t="shared" si="509"/>
        <v>5.1735315678984364</v>
      </c>
      <c r="AM102" s="148"/>
      <c r="AN102" s="54">
        <f t="shared" si="421"/>
        <v>340</v>
      </c>
      <c r="AO102" s="27">
        <f t="shared" ref="AO102:BD102" si="510">(AO46-AO47)/2</f>
        <v>5.2281744909375902</v>
      </c>
      <c r="AP102" s="27">
        <f t="shared" si="510"/>
        <v>5.2135381033932759</v>
      </c>
      <c r="AQ102" s="27">
        <f t="shared" si="510"/>
        <v>5.1989426907322809</v>
      </c>
      <c r="AR102" s="27">
        <f t="shared" si="510"/>
        <v>5.1843881382447421</v>
      </c>
      <c r="AS102" s="27">
        <f t="shared" si="510"/>
        <v>5.1698743315416777</v>
      </c>
      <c r="AT102" s="27">
        <f t="shared" si="510"/>
        <v>5.1554011565543192</v>
      </c>
      <c r="AU102" s="27">
        <f t="shared" si="510"/>
        <v>5.1409684995332867</v>
      </c>
      <c r="AV102" s="27">
        <f t="shared" si="510"/>
        <v>5.126576247047808</v>
      </c>
      <c r="AW102" s="27">
        <f t="shared" si="510"/>
        <v>5.1122242859840838</v>
      </c>
      <c r="AX102" s="27">
        <f t="shared" si="510"/>
        <v>5.0979125035459134</v>
      </c>
      <c r="AY102" s="27">
        <f t="shared" si="510"/>
        <v>5.0836407872522216</v>
      </c>
      <c r="AZ102" s="27">
        <f t="shared" si="510"/>
        <v>5.0694090249367747</v>
      </c>
      <c r="BA102" s="27">
        <f t="shared" si="510"/>
        <v>5.0552171047477401</v>
      </c>
      <c r="BB102" s="27">
        <f t="shared" si="510"/>
        <v>5.0410649151461939</v>
      </c>
      <c r="BC102" s="27">
        <f t="shared" si="510"/>
        <v>5.0269523449055384</v>
      </c>
      <c r="BD102" s="27">
        <f t="shared" si="510"/>
        <v>5.0128792831102942</v>
      </c>
      <c r="BF102" s="148"/>
      <c r="BG102" s="54">
        <f t="shared" si="423"/>
        <v>340</v>
      </c>
      <c r="BH102" s="27">
        <f t="shared" ref="BH102:BW102" si="511">(BH46-BH47)/2</f>
        <v>5.0829622684300375</v>
      </c>
      <c r="BI102" s="27">
        <f t="shared" si="511"/>
        <v>5.0687324056425638</v>
      </c>
      <c r="BJ102" s="27">
        <f t="shared" si="511"/>
        <v>5.0545423796639568</v>
      </c>
      <c r="BK102" s="27">
        <f t="shared" si="511"/>
        <v>5.0403920789698873</v>
      </c>
      <c r="BL102" s="27">
        <f t="shared" si="511"/>
        <v>5.0262813923485083</v>
      </c>
      <c r="BM102" s="27">
        <f t="shared" si="511"/>
        <v>5.0122102088995604</v>
      </c>
      <c r="BN102" s="27">
        <f t="shared" si="511"/>
        <v>4.9981784180329072</v>
      </c>
      <c r="BO102" s="27">
        <f t="shared" si="511"/>
        <v>4.9841859094682519</v>
      </c>
      <c r="BP102" s="27">
        <f t="shared" si="511"/>
        <v>4.9702325732338437</v>
      </c>
      <c r="BQ102" s="27">
        <f t="shared" si="511"/>
        <v>4.9563182996660657</v>
      </c>
      <c r="BR102" s="27">
        <f t="shared" si="511"/>
        <v>4.9424429794080282</v>
      </c>
      <c r="BS102" s="27">
        <f t="shared" si="511"/>
        <v>4.9286065034090285</v>
      </c>
      <c r="BT102" s="27">
        <f t="shared" si="511"/>
        <v>4.9148087629237551</v>
      </c>
      <c r="BU102" s="27">
        <f t="shared" si="511"/>
        <v>4.9010496495114353</v>
      </c>
      <c r="BV102" s="27">
        <f t="shared" si="511"/>
        <v>4.8873290550346127</v>
      </c>
      <c r="BW102" s="27">
        <f t="shared" si="511"/>
        <v>4.8736468716586501</v>
      </c>
      <c r="BY102" s="148"/>
      <c r="BZ102" s="54">
        <f t="shared" si="425"/>
        <v>340</v>
      </c>
      <c r="CA102" s="27">
        <f t="shared" ref="CA102:CP102" si="512">(CA46-CA47)/2</f>
        <v>4.9559012212326365</v>
      </c>
      <c r="CB102" s="27">
        <f t="shared" si="512"/>
        <v>4.9420270685945837</v>
      </c>
      <c r="CC102" s="27">
        <f t="shared" si="512"/>
        <v>4.9281917569469158</v>
      </c>
      <c r="CD102" s="27">
        <f t="shared" si="512"/>
        <v>4.9143951775534163</v>
      </c>
      <c r="CE102" s="27">
        <f t="shared" si="512"/>
        <v>4.900637221982123</v>
      </c>
      <c r="CF102" s="27">
        <f t="shared" si="512"/>
        <v>4.886917782105229</v>
      </c>
      <c r="CG102" s="27">
        <f t="shared" si="512"/>
        <v>4.8732367500967086</v>
      </c>
      <c r="CH102" s="27">
        <f t="shared" si="512"/>
        <v>4.8595940184333983</v>
      </c>
      <c r="CI102" s="27">
        <f t="shared" si="512"/>
        <v>4.8459894798921255</v>
      </c>
      <c r="CJ102" s="27">
        <f t="shared" si="512"/>
        <v>4.8324230275508526</v>
      </c>
      <c r="CK102" s="27">
        <f t="shared" si="512"/>
        <v>4.8188945547861763</v>
      </c>
      <c r="CL102" s="27">
        <f t="shared" si="512"/>
        <v>4.8054039552736683</v>
      </c>
      <c r="CM102" s="27">
        <f t="shared" si="512"/>
        <v>4.7919511229859708</v>
      </c>
      <c r="CN102" s="27">
        <f t="shared" si="512"/>
        <v>4.7785359521934296</v>
      </c>
      <c r="CO102" s="27">
        <f t="shared" si="512"/>
        <v>4.7651583374616138</v>
      </c>
      <c r="CP102" s="27">
        <f t="shared" si="512"/>
        <v>4.7518181736513725</v>
      </c>
      <c r="CR102" s="148"/>
      <c r="CS102" s="54">
        <f t="shared" si="427"/>
        <v>340</v>
      </c>
      <c r="CT102" s="27">
        <f t="shared" ref="CT102:DI102" si="513">(CT46-CT47)/2</f>
        <v>4.8437882522568003</v>
      </c>
      <c r="CU102" s="27">
        <f t="shared" si="513"/>
        <v>4.8302279622997588</v>
      </c>
      <c r="CV102" s="27">
        <f t="shared" si="513"/>
        <v>4.8167056346676986</v>
      </c>
      <c r="CW102" s="27">
        <f t="shared" si="513"/>
        <v>4.8032211630844657</v>
      </c>
      <c r="CX102" s="27">
        <f t="shared" si="513"/>
        <v>4.7897744415707564</v>
      </c>
      <c r="CY102" s="27">
        <f t="shared" si="513"/>
        <v>4.7763653644448709</v>
      </c>
      <c r="CZ102" s="27">
        <f t="shared" si="513"/>
        <v>4.76299382632034</v>
      </c>
      <c r="DA102" s="27">
        <f t="shared" si="513"/>
        <v>4.7496597221059602</v>
      </c>
      <c r="DB102" s="27">
        <f t="shared" si="513"/>
        <v>4.7363629470045723</v>
      </c>
      <c r="DC102" s="27">
        <f t="shared" si="513"/>
        <v>4.7231033965124993</v>
      </c>
      <c r="DD102" s="27">
        <f t="shared" si="513"/>
        <v>4.7098809664192132</v>
      </c>
      <c r="DE102" s="27">
        <f t="shared" si="513"/>
        <v>4.6966955528045702</v>
      </c>
      <c r="DF102" s="27">
        <f t="shared" si="513"/>
        <v>4.6835470520404954</v>
      </c>
      <c r="DG102" s="27">
        <f t="shared" si="513"/>
        <v>4.6704353607886162</v>
      </c>
      <c r="DH102" s="27">
        <f t="shared" si="513"/>
        <v>4.6573603760000992</v>
      </c>
      <c r="DI102" s="27">
        <f t="shared" si="513"/>
        <v>4.6443219949141508</v>
      </c>
      <c r="DK102" s="148"/>
      <c r="DL102" s="54">
        <f t="shared" si="429"/>
        <v>340</v>
      </c>
      <c r="DM102" s="27">
        <f t="shared" ref="DM102:EB102" si="514">(DM46-DM47)/2</f>
        <v>4.6549657982096733</v>
      </c>
      <c r="DN102" s="27">
        <f t="shared" si="514"/>
        <v>4.641934120795959</v>
      </c>
      <c r="DO102" s="27">
        <f t="shared" si="514"/>
        <v>4.6289389258449489</v>
      </c>
      <c r="DP102" s="27">
        <f t="shared" si="514"/>
        <v>4.6159801112233616</v>
      </c>
      <c r="DQ102" s="27">
        <f t="shared" si="514"/>
        <v>4.6030575750834934</v>
      </c>
      <c r="DR102" s="27">
        <f t="shared" si="514"/>
        <v>4.5901712158629664</v>
      </c>
      <c r="DS102" s="27">
        <f t="shared" si="514"/>
        <v>4.57732093228379</v>
      </c>
      <c r="DT102" s="27">
        <f t="shared" si="514"/>
        <v>4.564506623351317</v>
      </c>
      <c r="DU102" s="27">
        <f t="shared" si="514"/>
        <v>4.5517281883536747</v>
      </c>
      <c r="DV102" s="27">
        <f t="shared" si="514"/>
        <v>4.5389855268613672</v>
      </c>
      <c r="DW102" s="27">
        <f t="shared" si="514"/>
        <v>4.5262785387253643</v>
      </c>
      <c r="DX102" s="27">
        <f t="shared" si="514"/>
        <v>4.5136071240775237</v>
      </c>
      <c r="DY102" s="27">
        <f t="shared" si="514"/>
        <v>4.5009711833288844</v>
      </c>
      <c r="DZ102" s="27">
        <f t="shared" si="514"/>
        <v>4.4883706171697728</v>
      </c>
      <c r="EA102" s="27">
        <f t="shared" si="514"/>
        <v>4.4758053265678068</v>
      </c>
      <c r="EB102" s="27">
        <f t="shared" si="514"/>
        <v>4.4632752127688953</v>
      </c>
    </row>
    <row r="103" spans="1:132">
      <c r="A103" s="138"/>
      <c r="B103" s="138"/>
      <c r="C103" s="161" t="s">
        <v>122</v>
      </c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T103" s="138"/>
      <c r="U103" s="138"/>
      <c r="V103" s="161" t="s">
        <v>122</v>
      </c>
      <c r="W103" s="161"/>
      <c r="X103" s="161"/>
      <c r="Y103" s="161"/>
      <c r="Z103" s="161"/>
      <c r="AA103" s="161"/>
      <c r="AB103" s="161"/>
      <c r="AC103" s="161"/>
      <c r="AD103" s="161"/>
      <c r="AE103" s="161"/>
      <c r="AF103" s="161"/>
      <c r="AG103" s="161"/>
      <c r="AH103" s="161"/>
      <c r="AI103" s="161"/>
      <c r="AJ103" s="161"/>
      <c r="AK103" s="161"/>
      <c r="AM103" s="138"/>
      <c r="AN103" s="138"/>
      <c r="AO103" s="161" t="s">
        <v>122</v>
      </c>
      <c r="AP103" s="161"/>
      <c r="AQ103" s="161"/>
      <c r="AR103" s="161"/>
      <c r="AS103" s="161"/>
      <c r="AT103" s="161"/>
      <c r="AU103" s="161"/>
      <c r="AV103" s="161"/>
      <c r="AW103" s="161"/>
      <c r="AX103" s="161"/>
      <c r="AY103" s="161"/>
      <c r="AZ103" s="161"/>
      <c r="BA103" s="161"/>
      <c r="BB103" s="161"/>
      <c r="BC103" s="161"/>
      <c r="BD103" s="161"/>
      <c r="BF103" s="138"/>
      <c r="BG103" s="138"/>
      <c r="BH103" s="161" t="s">
        <v>122</v>
      </c>
      <c r="BI103" s="161"/>
      <c r="BJ103" s="161"/>
      <c r="BK103" s="161"/>
      <c r="BL103" s="161"/>
      <c r="BM103" s="161"/>
      <c r="BN103" s="161"/>
      <c r="BO103" s="161"/>
      <c r="BP103" s="161"/>
      <c r="BQ103" s="161"/>
      <c r="BR103" s="161"/>
      <c r="BS103" s="161"/>
      <c r="BT103" s="161"/>
      <c r="BU103" s="161"/>
      <c r="BV103" s="161"/>
      <c r="BW103" s="161"/>
      <c r="BY103" s="138"/>
      <c r="BZ103" s="138"/>
      <c r="CA103" s="161" t="s">
        <v>122</v>
      </c>
      <c r="CB103" s="161"/>
      <c r="CC103" s="161"/>
      <c r="CD103" s="161"/>
      <c r="CE103" s="161"/>
      <c r="CF103" s="161"/>
      <c r="CG103" s="161"/>
      <c r="CH103" s="161"/>
      <c r="CI103" s="161"/>
      <c r="CJ103" s="161"/>
      <c r="CK103" s="161"/>
      <c r="CL103" s="161"/>
      <c r="CM103" s="161"/>
      <c r="CN103" s="161"/>
      <c r="CO103" s="161"/>
      <c r="CP103" s="161"/>
      <c r="CR103" s="138"/>
      <c r="CS103" s="138"/>
      <c r="CT103" s="161" t="s">
        <v>122</v>
      </c>
      <c r="CU103" s="161"/>
      <c r="CV103" s="161"/>
      <c r="CW103" s="161"/>
      <c r="CX103" s="161"/>
      <c r="CY103" s="161"/>
      <c r="CZ103" s="161"/>
      <c r="DA103" s="161"/>
      <c r="DB103" s="161"/>
      <c r="DC103" s="161"/>
      <c r="DD103" s="161"/>
      <c r="DE103" s="161"/>
      <c r="DF103" s="161"/>
      <c r="DG103" s="161"/>
      <c r="DH103" s="161"/>
      <c r="DI103" s="161"/>
      <c r="DK103" s="138"/>
      <c r="DL103" s="138"/>
      <c r="DM103" s="161" t="s">
        <v>122</v>
      </c>
      <c r="DN103" s="161"/>
      <c r="DO103" s="161"/>
      <c r="DP103" s="161"/>
      <c r="DQ103" s="161"/>
      <c r="DR103" s="161"/>
      <c r="DS103" s="161"/>
      <c r="DT103" s="161"/>
      <c r="DU103" s="161"/>
      <c r="DV103" s="161"/>
      <c r="DW103" s="161"/>
      <c r="DX103" s="161"/>
      <c r="DY103" s="161"/>
      <c r="DZ103" s="161"/>
      <c r="EA103" s="161"/>
      <c r="EB103" s="161"/>
    </row>
    <row r="106" spans="1:132">
      <c r="A106" s="138"/>
      <c r="B106" s="138"/>
      <c r="C106" s="214" t="s">
        <v>64</v>
      </c>
      <c r="D106" s="215"/>
      <c r="E106" s="216"/>
      <c r="F106" s="63">
        <v>1.5</v>
      </c>
      <c r="G106" s="68" t="s">
        <v>76</v>
      </c>
      <c r="H106" s="50"/>
      <c r="I106" s="214" t="s">
        <v>114</v>
      </c>
      <c r="J106" s="215"/>
      <c r="K106" s="215"/>
      <c r="L106" s="216"/>
      <c r="M106" s="217">
        <v>2.4</v>
      </c>
      <c r="N106" s="218"/>
      <c r="O106" s="218"/>
      <c r="P106" s="218"/>
      <c r="Q106" s="218"/>
      <c r="R106" s="218"/>
      <c r="T106" s="138"/>
      <c r="U106" s="138"/>
      <c r="V106" s="214" t="s">
        <v>64</v>
      </c>
      <c r="W106" s="215"/>
      <c r="X106" s="216"/>
      <c r="Y106" s="63">
        <v>1.5</v>
      </c>
      <c r="Z106" s="68" t="s">
        <v>76</v>
      </c>
      <c r="AA106" s="50"/>
      <c r="AB106" s="214" t="s">
        <v>114</v>
      </c>
      <c r="AC106" s="215"/>
      <c r="AD106" s="215"/>
      <c r="AE106" s="216"/>
      <c r="AF106" s="217">
        <v>2.6</v>
      </c>
      <c r="AG106" s="218"/>
      <c r="AH106" s="218"/>
      <c r="AI106" s="218"/>
      <c r="AJ106" s="218"/>
      <c r="AK106" s="218"/>
      <c r="AM106" s="138"/>
      <c r="AN106" s="138"/>
      <c r="AO106" s="214" t="s">
        <v>64</v>
      </c>
      <c r="AP106" s="215"/>
      <c r="AQ106" s="216"/>
      <c r="AR106" s="63">
        <v>1.5</v>
      </c>
      <c r="AS106" s="68" t="s">
        <v>76</v>
      </c>
      <c r="AT106" s="50"/>
      <c r="AU106" s="214" t="s">
        <v>114</v>
      </c>
      <c r="AV106" s="215"/>
      <c r="AW106" s="215"/>
      <c r="AX106" s="216"/>
      <c r="AY106" s="217">
        <v>2.8</v>
      </c>
      <c r="AZ106" s="218"/>
      <c r="BA106" s="218"/>
      <c r="BB106" s="218"/>
      <c r="BC106" s="218"/>
      <c r="BD106" s="218"/>
      <c r="BF106" s="138"/>
      <c r="BG106" s="138"/>
      <c r="BH106" s="214" t="s">
        <v>64</v>
      </c>
      <c r="BI106" s="215"/>
      <c r="BJ106" s="216"/>
      <c r="BK106" s="63">
        <v>1.5</v>
      </c>
      <c r="BL106" s="68" t="s">
        <v>76</v>
      </c>
      <c r="BM106" s="50"/>
      <c r="BN106" s="214" t="s">
        <v>114</v>
      </c>
      <c r="BO106" s="215"/>
      <c r="BP106" s="215"/>
      <c r="BQ106" s="216"/>
      <c r="BR106" s="222">
        <v>3</v>
      </c>
      <c r="BS106" s="223"/>
      <c r="BT106" s="223"/>
      <c r="BU106" s="223"/>
      <c r="BV106" s="223"/>
      <c r="BW106" s="223"/>
      <c r="BY106" s="138"/>
      <c r="BZ106" s="138"/>
      <c r="CA106" s="214" t="s">
        <v>64</v>
      </c>
      <c r="CB106" s="215"/>
      <c r="CC106" s="216"/>
      <c r="CD106" s="63">
        <v>1.5</v>
      </c>
      <c r="CE106" s="68" t="s">
        <v>76</v>
      </c>
      <c r="CF106" s="50"/>
      <c r="CG106" s="214" t="s">
        <v>114</v>
      </c>
      <c r="CH106" s="215"/>
      <c r="CI106" s="215"/>
      <c r="CJ106" s="216"/>
      <c r="CK106" s="217">
        <v>3.2</v>
      </c>
      <c r="CL106" s="218"/>
      <c r="CM106" s="218"/>
      <c r="CN106" s="218"/>
      <c r="CO106" s="218"/>
      <c r="CP106" s="218"/>
      <c r="CR106" s="138"/>
      <c r="CS106" s="138"/>
      <c r="CT106" s="214" t="s">
        <v>64</v>
      </c>
      <c r="CU106" s="215"/>
      <c r="CV106" s="216"/>
      <c r="CW106" s="63">
        <v>1.5</v>
      </c>
      <c r="CX106" s="68" t="s">
        <v>76</v>
      </c>
      <c r="CY106" s="50"/>
      <c r="CZ106" s="214" t="s">
        <v>114</v>
      </c>
      <c r="DA106" s="215"/>
      <c r="DB106" s="215"/>
      <c r="DC106" s="216"/>
      <c r="DD106" s="217">
        <v>3.4</v>
      </c>
      <c r="DE106" s="218"/>
      <c r="DF106" s="218"/>
      <c r="DG106" s="218"/>
      <c r="DH106" s="218"/>
      <c r="DI106" s="218"/>
      <c r="DK106" s="138"/>
      <c r="DL106" s="138"/>
      <c r="DM106" s="214" t="s">
        <v>64</v>
      </c>
      <c r="DN106" s="215"/>
      <c r="DO106" s="216"/>
      <c r="DP106" s="76">
        <v>1.5</v>
      </c>
      <c r="DQ106" s="68" t="s">
        <v>76</v>
      </c>
      <c r="DR106" s="75"/>
      <c r="DS106" s="214" t="s">
        <v>114</v>
      </c>
      <c r="DT106" s="215"/>
      <c r="DU106" s="215"/>
      <c r="DV106" s="216"/>
      <c r="DW106" s="217">
        <v>3.4</v>
      </c>
      <c r="DX106" s="218"/>
      <c r="DY106" s="218"/>
      <c r="DZ106" s="218"/>
      <c r="EA106" s="218"/>
      <c r="EB106" s="218"/>
    </row>
    <row r="107" spans="1:132">
      <c r="A107" s="138"/>
      <c r="B107" s="138"/>
      <c r="C107" s="145" t="s">
        <v>115</v>
      </c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T107" s="138"/>
      <c r="U107" s="138"/>
      <c r="V107" s="145" t="s">
        <v>115</v>
      </c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M107" s="138"/>
      <c r="AN107" s="138"/>
      <c r="AO107" s="145" t="s">
        <v>115</v>
      </c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F107" s="138"/>
      <c r="BG107" s="138"/>
      <c r="BH107" s="145" t="s">
        <v>115</v>
      </c>
      <c r="BI107" s="145"/>
      <c r="BJ107" s="145"/>
      <c r="BK107" s="145"/>
      <c r="BL107" s="145"/>
      <c r="BM107" s="145"/>
      <c r="BN107" s="145"/>
      <c r="BO107" s="145"/>
      <c r="BP107" s="145"/>
      <c r="BQ107" s="145"/>
      <c r="BR107" s="145"/>
      <c r="BS107" s="145"/>
      <c r="BT107" s="145"/>
      <c r="BU107" s="145"/>
      <c r="BV107" s="145"/>
      <c r="BW107" s="145"/>
      <c r="BY107" s="138"/>
      <c r="BZ107" s="138"/>
      <c r="CA107" s="145" t="s">
        <v>115</v>
      </c>
      <c r="CB107" s="145"/>
      <c r="CC107" s="145"/>
      <c r="CD107" s="145"/>
      <c r="CE107" s="145"/>
      <c r="CF107" s="145"/>
      <c r="CG107" s="145"/>
      <c r="CH107" s="145"/>
      <c r="CI107" s="145"/>
      <c r="CJ107" s="145"/>
      <c r="CK107" s="145"/>
      <c r="CL107" s="145"/>
      <c r="CM107" s="145"/>
      <c r="CN107" s="145"/>
      <c r="CO107" s="145"/>
      <c r="CP107" s="145"/>
      <c r="CR107" s="138"/>
      <c r="CS107" s="138"/>
      <c r="CT107" s="145" t="s">
        <v>115</v>
      </c>
      <c r="CU107" s="145"/>
      <c r="CV107" s="145"/>
      <c r="CW107" s="145"/>
      <c r="CX107" s="145"/>
      <c r="CY107" s="145"/>
      <c r="CZ107" s="145"/>
      <c r="DA107" s="145"/>
      <c r="DB107" s="145"/>
      <c r="DC107" s="145"/>
      <c r="DD107" s="145"/>
      <c r="DE107" s="145"/>
      <c r="DF107" s="145"/>
      <c r="DG107" s="145"/>
      <c r="DH107" s="145"/>
      <c r="DI107" s="145"/>
      <c r="DK107" s="138"/>
      <c r="DL107" s="138"/>
      <c r="DM107" s="145" t="s">
        <v>115</v>
      </c>
      <c r="DN107" s="145"/>
      <c r="DO107" s="145"/>
      <c r="DP107" s="145"/>
      <c r="DQ107" s="145"/>
      <c r="DR107" s="145"/>
      <c r="DS107" s="145"/>
      <c r="DT107" s="145"/>
      <c r="DU107" s="145"/>
      <c r="DV107" s="145"/>
      <c r="DW107" s="145"/>
      <c r="DX107" s="145"/>
      <c r="DY107" s="145"/>
      <c r="DZ107" s="145"/>
      <c r="EA107" s="145"/>
      <c r="EB107" s="145"/>
    </row>
    <row r="108" spans="1:132">
      <c r="A108" s="138"/>
      <c r="B108" s="138"/>
      <c r="C108" s="37">
        <v>350</v>
      </c>
      <c r="D108" s="37">
        <f>C108+50</f>
        <v>400</v>
      </c>
      <c r="E108" s="37">
        <f t="shared" ref="E108:R108" si="515">D108+50</f>
        <v>450</v>
      </c>
      <c r="F108" s="37">
        <f t="shared" si="515"/>
        <v>500</v>
      </c>
      <c r="G108" s="37">
        <f t="shared" si="515"/>
        <v>550</v>
      </c>
      <c r="H108" s="37">
        <f t="shared" si="515"/>
        <v>600</v>
      </c>
      <c r="I108" s="37">
        <f t="shared" si="515"/>
        <v>650</v>
      </c>
      <c r="J108" s="37">
        <f t="shared" si="515"/>
        <v>700</v>
      </c>
      <c r="K108" s="37">
        <f t="shared" si="515"/>
        <v>750</v>
      </c>
      <c r="L108" s="37">
        <f t="shared" si="515"/>
        <v>800</v>
      </c>
      <c r="M108" s="37">
        <f t="shared" si="515"/>
        <v>850</v>
      </c>
      <c r="N108" s="37">
        <f t="shared" si="515"/>
        <v>900</v>
      </c>
      <c r="O108" s="37">
        <f t="shared" si="515"/>
        <v>950</v>
      </c>
      <c r="P108" s="37">
        <f t="shared" si="515"/>
        <v>1000</v>
      </c>
      <c r="Q108" s="37">
        <f t="shared" si="515"/>
        <v>1050</v>
      </c>
      <c r="R108" s="37">
        <f t="shared" si="515"/>
        <v>1100</v>
      </c>
      <c r="T108" s="138"/>
      <c r="U108" s="138"/>
      <c r="V108" s="37">
        <v>350</v>
      </c>
      <c r="W108" s="37">
        <f>V108+50</f>
        <v>400</v>
      </c>
      <c r="X108" s="37">
        <f t="shared" ref="X108:AK108" si="516">W108+50</f>
        <v>450</v>
      </c>
      <c r="Y108" s="37">
        <f t="shared" si="516"/>
        <v>500</v>
      </c>
      <c r="Z108" s="37">
        <f t="shared" si="516"/>
        <v>550</v>
      </c>
      <c r="AA108" s="37">
        <f t="shared" si="516"/>
        <v>600</v>
      </c>
      <c r="AB108" s="37">
        <f t="shared" si="516"/>
        <v>650</v>
      </c>
      <c r="AC108" s="37">
        <f t="shared" si="516"/>
        <v>700</v>
      </c>
      <c r="AD108" s="37">
        <f t="shared" si="516"/>
        <v>750</v>
      </c>
      <c r="AE108" s="37">
        <f t="shared" si="516"/>
        <v>800</v>
      </c>
      <c r="AF108" s="37">
        <f t="shared" si="516"/>
        <v>850</v>
      </c>
      <c r="AG108" s="37">
        <f t="shared" si="516"/>
        <v>900</v>
      </c>
      <c r="AH108" s="37">
        <f t="shared" si="516"/>
        <v>950</v>
      </c>
      <c r="AI108" s="37">
        <f t="shared" si="516"/>
        <v>1000</v>
      </c>
      <c r="AJ108" s="37">
        <f t="shared" si="516"/>
        <v>1050</v>
      </c>
      <c r="AK108" s="37">
        <f t="shared" si="516"/>
        <v>1100</v>
      </c>
      <c r="AM108" s="138"/>
      <c r="AN108" s="138"/>
      <c r="AO108" s="37">
        <v>350</v>
      </c>
      <c r="AP108" s="37">
        <f>AO108+50</f>
        <v>400</v>
      </c>
      <c r="AQ108" s="37">
        <f t="shared" ref="AQ108:BD108" si="517">AP108+50</f>
        <v>450</v>
      </c>
      <c r="AR108" s="37">
        <f t="shared" si="517"/>
        <v>500</v>
      </c>
      <c r="AS108" s="37">
        <f t="shared" si="517"/>
        <v>550</v>
      </c>
      <c r="AT108" s="37">
        <f t="shared" si="517"/>
        <v>600</v>
      </c>
      <c r="AU108" s="37">
        <f t="shared" si="517"/>
        <v>650</v>
      </c>
      <c r="AV108" s="37">
        <f t="shared" si="517"/>
        <v>700</v>
      </c>
      <c r="AW108" s="37">
        <f t="shared" si="517"/>
        <v>750</v>
      </c>
      <c r="AX108" s="37">
        <f t="shared" si="517"/>
        <v>800</v>
      </c>
      <c r="AY108" s="37">
        <f t="shared" si="517"/>
        <v>850</v>
      </c>
      <c r="AZ108" s="37">
        <f t="shared" si="517"/>
        <v>900</v>
      </c>
      <c r="BA108" s="37">
        <f t="shared" si="517"/>
        <v>950</v>
      </c>
      <c r="BB108" s="37">
        <f t="shared" si="517"/>
        <v>1000</v>
      </c>
      <c r="BC108" s="37">
        <f t="shared" si="517"/>
        <v>1050</v>
      </c>
      <c r="BD108" s="37">
        <f t="shared" si="517"/>
        <v>1100</v>
      </c>
      <c r="BF108" s="138"/>
      <c r="BG108" s="138"/>
      <c r="BH108" s="37">
        <v>350</v>
      </c>
      <c r="BI108" s="37">
        <f>BH108+50</f>
        <v>400</v>
      </c>
      <c r="BJ108" s="37">
        <f t="shared" ref="BJ108:BW108" si="518">BI108+50</f>
        <v>450</v>
      </c>
      <c r="BK108" s="37">
        <f t="shared" si="518"/>
        <v>500</v>
      </c>
      <c r="BL108" s="37">
        <f t="shared" si="518"/>
        <v>550</v>
      </c>
      <c r="BM108" s="37">
        <f t="shared" si="518"/>
        <v>600</v>
      </c>
      <c r="BN108" s="37">
        <f t="shared" si="518"/>
        <v>650</v>
      </c>
      <c r="BO108" s="37">
        <f t="shared" si="518"/>
        <v>700</v>
      </c>
      <c r="BP108" s="37">
        <f t="shared" si="518"/>
        <v>750</v>
      </c>
      <c r="BQ108" s="37">
        <f t="shared" si="518"/>
        <v>800</v>
      </c>
      <c r="BR108" s="37">
        <f t="shared" si="518"/>
        <v>850</v>
      </c>
      <c r="BS108" s="37">
        <f t="shared" si="518"/>
        <v>900</v>
      </c>
      <c r="BT108" s="37">
        <f t="shared" si="518"/>
        <v>950</v>
      </c>
      <c r="BU108" s="37">
        <f t="shared" si="518"/>
        <v>1000</v>
      </c>
      <c r="BV108" s="37">
        <f t="shared" si="518"/>
        <v>1050</v>
      </c>
      <c r="BW108" s="37">
        <f t="shared" si="518"/>
        <v>1100</v>
      </c>
      <c r="BY108" s="138"/>
      <c r="BZ108" s="138"/>
      <c r="CA108" s="37">
        <v>350</v>
      </c>
      <c r="CB108" s="37">
        <f>CA108+50</f>
        <v>400</v>
      </c>
      <c r="CC108" s="37">
        <f t="shared" ref="CC108:CP108" si="519">CB108+50</f>
        <v>450</v>
      </c>
      <c r="CD108" s="37">
        <f t="shared" si="519"/>
        <v>500</v>
      </c>
      <c r="CE108" s="37">
        <f t="shared" si="519"/>
        <v>550</v>
      </c>
      <c r="CF108" s="37">
        <f t="shared" si="519"/>
        <v>600</v>
      </c>
      <c r="CG108" s="37">
        <f t="shared" si="519"/>
        <v>650</v>
      </c>
      <c r="CH108" s="37">
        <f t="shared" si="519"/>
        <v>700</v>
      </c>
      <c r="CI108" s="37">
        <f t="shared" si="519"/>
        <v>750</v>
      </c>
      <c r="CJ108" s="37">
        <f t="shared" si="519"/>
        <v>800</v>
      </c>
      <c r="CK108" s="37">
        <f t="shared" si="519"/>
        <v>850</v>
      </c>
      <c r="CL108" s="37">
        <f t="shared" si="519"/>
        <v>900</v>
      </c>
      <c r="CM108" s="37">
        <f t="shared" si="519"/>
        <v>950</v>
      </c>
      <c r="CN108" s="37">
        <f t="shared" si="519"/>
        <v>1000</v>
      </c>
      <c r="CO108" s="37">
        <f t="shared" si="519"/>
        <v>1050</v>
      </c>
      <c r="CP108" s="37">
        <f t="shared" si="519"/>
        <v>1100</v>
      </c>
      <c r="CR108" s="138"/>
      <c r="CS108" s="138"/>
      <c r="CT108" s="37">
        <v>350</v>
      </c>
      <c r="CU108" s="37">
        <f>CT108+50</f>
        <v>400</v>
      </c>
      <c r="CV108" s="37">
        <f t="shared" ref="CV108:DI108" si="520">CU108+50</f>
        <v>450</v>
      </c>
      <c r="CW108" s="37">
        <f t="shared" si="520"/>
        <v>500</v>
      </c>
      <c r="CX108" s="37">
        <f t="shared" si="520"/>
        <v>550</v>
      </c>
      <c r="CY108" s="37">
        <f t="shared" si="520"/>
        <v>600</v>
      </c>
      <c r="CZ108" s="37">
        <f t="shared" si="520"/>
        <v>650</v>
      </c>
      <c r="DA108" s="37">
        <f t="shared" si="520"/>
        <v>700</v>
      </c>
      <c r="DB108" s="37">
        <f t="shared" si="520"/>
        <v>750</v>
      </c>
      <c r="DC108" s="37">
        <f t="shared" si="520"/>
        <v>800</v>
      </c>
      <c r="DD108" s="37">
        <f t="shared" si="520"/>
        <v>850</v>
      </c>
      <c r="DE108" s="37">
        <f t="shared" si="520"/>
        <v>900</v>
      </c>
      <c r="DF108" s="37">
        <f t="shared" si="520"/>
        <v>950</v>
      </c>
      <c r="DG108" s="37">
        <f t="shared" si="520"/>
        <v>1000</v>
      </c>
      <c r="DH108" s="37">
        <f t="shared" si="520"/>
        <v>1050</v>
      </c>
      <c r="DI108" s="37">
        <f t="shared" si="520"/>
        <v>1100</v>
      </c>
      <c r="DK108" s="138"/>
      <c r="DL108" s="138"/>
      <c r="DM108" s="37">
        <v>350</v>
      </c>
      <c r="DN108" s="37">
        <f>DM108+50</f>
        <v>400</v>
      </c>
      <c r="DO108" s="37">
        <f t="shared" ref="DO108" si="521">DN108+50</f>
        <v>450</v>
      </c>
      <c r="DP108" s="37">
        <f t="shared" ref="DP108" si="522">DO108+50</f>
        <v>500</v>
      </c>
      <c r="DQ108" s="37">
        <f t="shared" ref="DQ108" si="523">DP108+50</f>
        <v>550</v>
      </c>
      <c r="DR108" s="37">
        <f t="shared" ref="DR108" si="524">DQ108+50</f>
        <v>600</v>
      </c>
      <c r="DS108" s="37">
        <f t="shared" ref="DS108" si="525">DR108+50</f>
        <v>650</v>
      </c>
      <c r="DT108" s="37">
        <f t="shared" ref="DT108" si="526">DS108+50</f>
        <v>700</v>
      </c>
      <c r="DU108" s="37">
        <f t="shared" ref="DU108" si="527">DT108+50</f>
        <v>750</v>
      </c>
      <c r="DV108" s="37">
        <f t="shared" ref="DV108" si="528">DU108+50</f>
        <v>800</v>
      </c>
      <c r="DW108" s="37">
        <f t="shared" ref="DW108" si="529">DV108+50</f>
        <v>850</v>
      </c>
      <c r="DX108" s="37">
        <f t="shared" ref="DX108" si="530">DW108+50</f>
        <v>900</v>
      </c>
      <c r="DY108" s="37">
        <f t="shared" ref="DY108" si="531">DX108+50</f>
        <v>950</v>
      </c>
      <c r="DZ108" s="37">
        <f t="shared" ref="DZ108" si="532">DY108+50</f>
        <v>1000</v>
      </c>
      <c r="EA108" s="37">
        <f t="shared" ref="EA108" si="533">DZ108+50</f>
        <v>1050</v>
      </c>
      <c r="EB108" s="37">
        <f t="shared" ref="EB108" si="534">EA108+50</f>
        <v>1100</v>
      </c>
    </row>
    <row r="109" spans="1:132">
      <c r="A109" s="146" t="s">
        <v>119</v>
      </c>
      <c r="B109" s="54">
        <v>60</v>
      </c>
      <c r="C109" s="42"/>
      <c r="D109" s="27">
        <f>(C13-D13)*2</f>
        <v>8.6004269325516134</v>
      </c>
      <c r="E109" s="27">
        <f t="shared" ref="E109:R109" si="535">(D13-E13)*2</f>
        <v>8.5763498513726972</v>
      </c>
      <c r="F109" s="27">
        <f t="shared" si="535"/>
        <v>8.5523401745051615</v>
      </c>
      <c r="G109" s="27">
        <f t="shared" si="535"/>
        <v>8.5283977132453401</v>
      </c>
      <c r="H109" s="27">
        <f t="shared" si="535"/>
        <v>8.5045222794242363</v>
      </c>
      <c r="I109" s="27">
        <f t="shared" si="535"/>
        <v>8.4807136853966085</v>
      </c>
      <c r="J109" s="27">
        <f t="shared" si="535"/>
        <v>8.4569717440431305</v>
      </c>
      <c r="K109" s="27">
        <f t="shared" si="535"/>
        <v>8.4332962687668669</v>
      </c>
      <c r="L109" s="27">
        <f t="shared" si="535"/>
        <v>8.4096870734960021</v>
      </c>
      <c r="M109" s="27">
        <f t="shared" si="535"/>
        <v>8.3861439726783829</v>
      </c>
      <c r="N109" s="27">
        <f t="shared" si="535"/>
        <v>8.3626667812800406</v>
      </c>
      <c r="O109" s="27">
        <f t="shared" si="535"/>
        <v>8.3392553147874082</v>
      </c>
      <c r="P109" s="27">
        <f t="shared" si="535"/>
        <v>8.3159093892002147</v>
      </c>
      <c r="Q109" s="27">
        <f t="shared" si="535"/>
        <v>8.29262882103734</v>
      </c>
      <c r="R109" s="27">
        <f t="shared" si="535"/>
        <v>8.2694134273292548</v>
      </c>
      <c r="T109" s="146" t="s">
        <v>119</v>
      </c>
      <c r="U109" s="54">
        <v>60</v>
      </c>
      <c r="V109" s="42"/>
      <c r="W109" s="27">
        <f t="shared" ref="W109:AK109" si="536">(V13-W13)*2</f>
        <v>8.3460024199631562</v>
      </c>
      <c r="X109" s="27">
        <f t="shared" si="536"/>
        <v>8.3226376057089624</v>
      </c>
      <c r="Y109" s="27">
        <f t="shared" si="536"/>
        <v>8.299338201759042</v>
      </c>
      <c r="Z109" s="27">
        <f t="shared" si="536"/>
        <v>8.2761040249936286</v>
      </c>
      <c r="AA109" s="27">
        <f t="shared" si="536"/>
        <v>8.2529348928085824</v>
      </c>
      <c r="AB109" s="27">
        <f t="shared" si="536"/>
        <v>8.2298306231101037</v>
      </c>
      <c r="AC109" s="27">
        <f t="shared" si="536"/>
        <v>8.206791034314449</v>
      </c>
      <c r="AD109" s="27">
        <f t="shared" si="536"/>
        <v>8.1838159453454296</v>
      </c>
      <c r="AE109" s="27">
        <f t="shared" si="536"/>
        <v>8.1609051756346389</v>
      </c>
      <c r="AF109" s="27">
        <f t="shared" si="536"/>
        <v>8.138058545119975</v>
      </c>
      <c r="AG109" s="27">
        <f t="shared" si="536"/>
        <v>8.1152758742409219</v>
      </c>
      <c r="AH109" s="27">
        <f t="shared" si="536"/>
        <v>8.0925569839421314</v>
      </c>
      <c r="AI109" s="27">
        <f t="shared" si="536"/>
        <v>8.069901695667113</v>
      </c>
      <c r="AJ109" s="27">
        <f t="shared" si="536"/>
        <v>8.0473098313624973</v>
      </c>
      <c r="AK109" s="27">
        <f t="shared" si="536"/>
        <v>8.0247812134697369</v>
      </c>
      <c r="AM109" s="146" t="s">
        <v>119</v>
      </c>
      <c r="AN109" s="54">
        <v>60</v>
      </c>
      <c r="AO109" s="42"/>
      <c r="AP109" s="27">
        <f t="shared" ref="AP109:BD109" si="537">(AO13-AP13)*2</f>
        <v>8.1145934684859071</v>
      </c>
      <c r="AQ109" s="27">
        <f t="shared" si="537"/>
        <v>8.0918764885969381</v>
      </c>
      <c r="AR109" s="27">
        <f t="shared" si="537"/>
        <v>8.0692231053836281</v>
      </c>
      <c r="AS109" s="27">
        <f t="shared" si="537"/>
        <v>8.046633140806648</v>
      </c>
      <c r="AT109" s="27">
        <f t="shared" si="537"/>
        <v>8.024106417323992</v>
      </c>
      <c r="AU109" s="27">
        <f t="shared" si="537"/>
        <v>8.0016427578912044</v>
      </c>
      <c r="AV109" s="27">
        <f t="shared" si="537"/>
        <v>7.9792419859585948</v>
      </c>
      <c r="AW109" s="27">
        <f t="shared" si="537"/>
        <v>7.9569039254709537</v>
      </c>
      <c r="AX109" s="27">
        <f t="shared" si="537"/>
        <v>7.9346284008676662</v>
      </c>
      <c r="AY109" s="27">
        <f t="shared" si="537"/>
        <v>7.9124152370762317</v>
      </c>
      <c r="AZ109" s="27">
        <f t="shared" si="537"/>
        <v>7.8902642595177213</v>
      </c>
      <c r="BA109" s="27">
        <f t="shared" si="537"/>
        <v>7.8681752940998422</v>
      </c>
      <c r="BB109" s="27">
        <f t="shared" si="537"/>
        <v>7.8461481672180184</v>
      </c>
      <c r="BC109" s="27">
        <f t="shared" si="537"/>
        <v>7.8241827057541968</v>
      </c>
      <c r="BD109" s="27">
        <f t="shared" si="537"/>
        <v>7.8022787370753122</v>
      </c>
      <c r="BF109" s="146" t="s">
        <v>119</v>
      </c>
      <c r="BG109" s="54">
        <v>60</v>
      </c>
      <c r="BH109" s="42"/>
      <c r="BI109" s="27">
        <f t="shared" ref="BI109:BW109" si="538">(BH13-BI13)*2</f>
        <v>7.9259013296092462</v>
      </c>
      <c r="BJ109" s="27">
        <f t="shared" si="538"/>
        <v>7.9037125974430182</v>
      </c>
      <c r="BK109" s="27">
        <f t="shared" si="538"/>
        <v>7.8815859831123589</v>
      </c>
      <c r="BL109" s="27">
        <f t="shared" si="538"/>
        <v>7.859521312716538</v>
      </c>
      <c r="BM109" s="27">
        <f t="shared" si="538"/>
        <v>7.8375184128430533</v>
      </c>
      <c r="BN109" s="27">
        <f t="shared" si="538"/>
        <v>7.8155771105635381</v>
      </c>
      <c r="BO109" s="27">
        <f t="shared" si="538"/>
        <v>7.7936972334340453</v>
      </c>
      <c r="BP109" s="27">
        <f t="shared" si="538"/>
        <v>7.7718786094945358</v>
      </c>
      <c r="BQ109" s="27">
        <f t="shared" si="538"/>
        <v>7.7501210672625689</v>
      </c>
      <c r="BR109" s="27">
        <f t="shared" si="538"/>
        <v>7.7284244357429088</v>
      </c>
      <c r="BS109" s="27">
        <f t="shared" si="538"/>
        <v>7.7067885444106423</v>
      </c>
      <c r="BT109" s="27">
        <f t="shared" si="538"/>
        <v>7.6852132232247641</v>
      </c>
      <c r="BU109" s="27">
        <f t="shared" si="538"/>
        <v>7.663698302617604</v>
      </c>
      <c r="BV109" s="27">
        <f t="shared" si="538"/>
        <v>7.6422436134943155</v>
      </c>
      <c r="BW109" s="27">
        <f t="shared" si="538"/>
        <v>7.6208489872394125</v>
      </c>
      <c r="BY109" s="146" t="s">
        <v>119</v>
      </c>
      <c r="BZ109" s="54">
        <v>60</v>
      </c>
      <c r="CA109" s="42"/>
      <c r="CB109" s="27">
        <f t="shared" ref="CB109:CP109" si="539">(CA13-CB13)*2</f>
        <v>7.7607953263215563</v>
      </c>
      <c r="CC109" s="27">
        <f t="shared" si="539"/>
        <v>7.7390688119816105</v>
      </c>
      <c r="CD109" s="27">
        <f t="shared" si="539"/>
        <v>7.7174031214887009</v>
      </c>
      <c r="CE109" s="27">
        <f t="shared" si="539"/>
        <v>7.695798084564899</v>
      </c>
      <c r="CF109" s="27">
        <f t="shared" si="539"/>
        <v>7.6742535314082829</v>
      </c>
      <c r="CG109" s="27">
        <f t="shared" si="539"/>
        <v>7.6527692926952113</v>
      </c>
      <c r="CH109" s="27">
        <f t="shared" si="539"/>
        <v>7.6313451995726496</v>
      </c>
      <c r="CI109" s="27">
        <f t="shared" si="539"/>
        <v>7.6099810836621202</v>
      </c>
      <c r="CJ109" s="27">
        <f t="shared" si="539"/>
        <v>7.5886767770557526</v>
      </c>
      <c r="CK109" s="27">
        <f t="shared" si="539"/>
        <v>7.5674321123163679</v>
      </c>
      <c r="CL109" s="27">
        <f t="shared" si="539"/>
        <v>7.546246922475774</v>
      </c>
      <c r="CM109" s="27">
        <f t="shared" si="539"/>
        <v>7.525121041032321</v>
      </c>
      <c r="CN109" s="27">
        <f t="shared" si="539"/>
        <v>7.5040543019499637</v>
      </c>
      <c r="CO109" s="27">
        <f t="shared" si="539"/>
        <v>7.4830465396603643</v>
      </c>
      <c r="CP109" s="27">
        <f t="shared" si="539"/>
        <v>7.4620975890547356</v>
      </c>
      <c r="CR109" s="146" t="s">
        <v>119</v>
      </c>
      <c r="CS109" s="54">
        <v>60</v>
      </c>
      <c r="CT109" s="42"/>
      <c r="CU109" s="27">
        <f t="shared" ref="CU109:DI109" si="540">(CT13-CU13)*2</f>
        <v>7.6151132564697832</v>
      </c>
      <c r="CV109" s="27">
        <f t="shared" si="540"/>
        <v>7.5937945822354038</v>
      </c>
      <c r="CW109" s="27">
        <f t="shared" si="540"/>
        <v>7.5725355900893305</v>
      </c>
      <c r="CX109" s="27">
        <f t="shared" si="540"/>
        <v>7.5513361129524981</v>
      </c>
      <c r="CY109" s="27">
        <f t="shared" si="540"/>
        <v>7.5301959842101667</v>
      </c>
      <c r="CZ109" s="27">
        <f t="shared" si="540"/>
        <v>7.5091150377148779</v>
      </c>
      <c r="DA109" s="27">
        <f t="shared" si="540"/>
        <v>7.4880931077856019</v>
      </c>
      <c r="DB109" s="27">
        <f t="shared" si="540"/>
        <v>7.4671300292033891</v>
      </c>
      <c r="DC109" s="27">
        <f t="shared" si="540"/>
        <v>7.4462256372137574</v>
      </c>
      <c r="DD109" s="27">
        <f t="shared" si="540"/>
        <v>7.4253797675209512</v>
      </c>
      <c r="DE109" s="27">
        <f t="shared" si="540"/>
        <v>7.4045922562915223</v>
      </c>
      <c r="DF109" s="27">
        <f t="shared" si="540"/>
        <v>7.3838629401482763</v>
      </c>
      <c r="DG109" s="27">
        <f t="shared" si="540"/>
        <v>7.3631916561750472</v>
      </c>
      <c r="DH109" s="27">
        <f t="shared" si="540"/>
        <v>7.3425782419076882</v>
      </c>
      <c r="DI109" s="27">
        <f t="shared" si="540"/>
        <v>7.3220225353397268</v>
      </c>
      <c r="DK109" s="146" t="s">
        <v>119</v>
      </c>
      <c r="DL109" s="54">
        <v>60</v>
      </c>
      <c r="DM109" s="42"/>
      <c r="DN109" s="27">
        <f t="shared" ref="DN109:DN123" si="541">(DM13-DN13)*2</f>
        <v>7.3697533247454885</v>
      </c>
      <c r="DO109" s="27">
        <f t="shared" ref="DO109:DO123" si="542">(DN13-DO13)*2</f>
        <v>7.3491215409449637</v>
      </c>
      <c r="DP109" s="27">
        <f t="shared" ref="DP109:DP123" si="543">(DO13-DP13)*2</f>
        <v>7.3285475162701346</v>
      </c>
      <c r="DQ109" s="27">
        <f t="shared" ref="DQ109:DQ123" si="544">(DP13-DQ13)*2</f>
        <v>7.3080310890210001</v>
      </c>
      <c r="DR109" s="27">
        <f t="shared" ref="DR109:DR123" si="545">(DQ13-DR13)*2</f>
        <v>7.2875720979552625</v>
      </c>
      <c r="DS109" s="27">
        <f t="shared" ref="DS109:DS123" si="546">(DR13-DS13)*2</f>
        <v>7.2671703822759213</v>
      </c>
      <c r="DT109" s="27">
        <f t="shared" ref="DT109:DT123" si="547">(DS13-DT13)*2</f>
        <v>7.2468257816413626</v>
      </c>
      <c r="DU109" s="27">
        <f t="shared" ref="DU109:DU123" si="548">(DT13-DU13)*2</f>
        <v>7.2265381361567762</v>
      </c>
      <c r="DV109" s="27">
        <f t="shared" ref="DV109:DV123" si="549">(DU13-DV13)*2</f>
        <v>7.2063072863732174</v>
      </c>
      <c r="DW109" s="27">
        <f t="shared" ref="DW109:DW123" si="550">(DV13-DW13)*2</f>
        <v>7.1861330732921829</v>
      </c>
      <c r="DX109" s="27">
        <f t="shared" ref="DX109:DX123" si="551">(DW13-DX13)*2</f>
        <v>7.1660153383565728</v>
      </c>
      <c r="DY109" s="27">
        <f t="shared" ref="DY109:DY123" si="552">(DX13-DY13)*2</f>
        <v>7.1459539234549965</v>
      </c>
      <c r="DZ109" s="27">
        <f t="shared" ref="DZ109:DZ123" si="553">(DY13-DZ13)*2</f>
        <v>7.1259486709182482</v>
      </c>
      <c r="EA109" s="27">
        <f t="shared" ref="EA109:EA123" si="554">(DZ13-EA13)*2</f>
        <v>7.1059994235184831</v>
      </c>
      <c r="EB109" s="27">
        <f t="shared" ref="EB109:EB123" si="555">(EA13-EB13)*2</f>
        <v>7.086106024468009</v>
      </c>
    </row>
    <row r="110" spans="1:132">
      <c r="A110" s="147"/>
      <c r="B110" s="54">
        <f>B109+20</f>
        <v>80</v>
      </c>
      <c r="C110" s="42"/>
      <c r="D110" s="27">
        <f t="shared" ref="D110:R110" si="556">(C14-D14)*2</f>
        <v>8.5395625092044156</v>
      </c>
      <c r="E110" s="27">
        <f t="shared" si="556"/>
        <v>8.5156558192961711</v>
      </c>
      <c r="F110" s="27">
        <f t="shared" si="556"/>
        <v>8.4918160566826373</v>
      </c>
      <c r="G110" s="27">
        <f t="shared" si="556"/>
        <v>8.4680430340002886</v>
      </c>
      <c r="H110" s="27">
        <f t="shared" si="556"/>
        <v>8.4443365644084452</v>
      </c>
      <c r="I110" s="27">
        <f t="shared" si="556"/>
        <v>8.4206964615918878</v>
      </c>
      <c r="J110" s="27">
        <f t="shared" si="556"/>
        <v>8.3971225397535818</v>
      </c>
      <c r="K110" s="27">
        <f t="shared" si="556"/>
        <v>8.3736146136195657</v>
      </c>
      <c r="L110" s="27">
        <f t="shared" si="556"/>
        <v>8.3501724984330963</v>
      </c>
      <c r="M110" s="27">
        <f t="shared" si="556"/>
        <v>8.3267960099553875</v>
      </c>
      <c r="N110" s="27">
        <f t="shared" si="556"/>
        <v>8.3034849644613473</v>
      </c>
      <c r="O110" s="27">
        <f t="shared" si="556"/>
        <v>8.2802391787445799</v>
      </c>
      <c r="P110" s="27">
        <f t="shared" si="556"/>
        <v>8.2570584701075518</v>
      </c>
      <c r="Q110" s="27">
        <f t="shared" si="556"/>
        <v>8.2339426563649454</v>
      </c>
      <c r="R110" s="27">
        <f t="shared" si="556"/>
        <v>8.2108915558429771</v>
      </c>
      <c r="T110" s="147"/>
      <c r="U110" s="54">
        <f>U109+20</f>
        <v>80</v>
      </c>
      <c r="V110" s="42"/>
      <c r="W110" s="27">
        <f t="shared" ref="W110:AK110" si="557">(V14-W14)*2</f>
        <v>8.2869385352833547</v>
      </c>
      <c r="X110" s="27">
        <f t="shared" si="557"/>
        <v>8.2637390716516848</v>
      </c>
      <c r="Y110" s="27">
        <f t="shared" si="557"/>
        <v>8.2406045554218963</v>
      </c>
      <c r="Z110" s="27">
        <f t="shared" si="557"/>
        <v>8.2175348047687748</v>
      </c>
      <c r="AA110" s="27">
        <f t="shared" si="557"/>
        <v>8.1945296383829032</v>
      </c>
      <c r="AB110" s="27">
        <f t="shared" si="557"/>
        <v>8.1715888754566777</v>
      </c>
      <c r="AC110" s="27">
        <f t="shared" si="557"/>
        <v>8.1487123356931193</v>
      </c>
      <c r="AD110" s="27">
        <f t="shared" si="557"/>
        <v>8.1258998392967214</v>
      </c>
      <c r="AE110" s="27">
        <f t="shared" si="557"/>
        <v>8.1031512069781684</v>
      </c>
      <c r="AF110" s="27">
        <f t="shared" si="557"/>
        <v>8.0804662599469452</v>
      </c>
      <c r="AG110" s="27">
        <f t="shared" si="557"/>
        <v>8.0578448199154309</v>
      </c>
      <c r="AH110" s="27">
        <f t="shared" si="557"/>
        <v>8.0352867090950326</v>
      </c>
      <c r="AI110" s="27">
        <f t="shared" si="557"/>
        <v>8.0127917501937986</v>
      </c>
      <c r="AJ110" s="27">
        <f t="shared" si="557"/>
        <v>7.9903597664155654</v>
      </c>
      <c r="AK110" s="27">
        <f t="shared" si="557"/>
        <v>7.9679905814616632</v>
      </c>
      <c r="AM110" s="147"/>
      <c r="AN110" s="54">
        <f>AN109+20</f>
        <v>80</v>
      </c>
      <c r="AO110" s="42"/>
      <c r="AP110" s="27">
        <f t="shared" ref="AP110:BD110" si="558">(AO14-AP14)*2</f>
        <v>8.0571672434831498</v>
      </c>
      <c r="AQ110" s="27">
        <f t="shared" si="558"/>
        <v>8.0346110295528206</v>
      </c>
      <c r="AR110" s="27">
        <f t="shared" si="558"/>
        <v>8.0121179622299223</v>
      </c>
      <c r="AS110" s="27">
        <f t="shared" si="558"/>
        <v>7.9896878647365952</v>
      </c>
      <c r="AT110" s="27">
        <f t="shared" si="558"/>
        <v>7.967320560785538</v>
      </c>
      <c r="AU110" s="27">
        <f t="shared" si="558"/>
        <v>7.9450158745860904</v>
      </c>
      <c r="AV110" s="27">
        <f t="shared" si="558"/>
        <v>7.9227736308375825</v>
      </c>
      <c r="AW110" s="27">
        <f t="shared" si="558"/>
        <v>7.900593654732063</v>
      </c>
      <c r="AX110" s="27">
        <f t="shared" si="558"/>
        <v>7.8784757719482172</v>
      </c>
      <c r="AY110" s="27">
        <f t="shared" si="558"/>
        <v>7.8564198086567671</v>
      </c>
      <c r="AZ110" s="27">
        <f t="shared" si="558"/>
        <v>7.8344255915098984</v>
      </c>
      <c r="BA110" s="27">
        <f t="shared" si="558"/>
        <v>7.8124929476513216</v>
      </c>
      <c r="BB110" s="27">
        <f t="shared" si="558"/>
        <v>7.7906217047023461</v>
      </c>
      <c r="BC110" s="27">
        <f t="shared" si="558"/>
        <v>7.7688116907710878</v>
      </c>
      <c r="BD110" s="27">
        <f t="shared" si="558"/>
        <v>7.7470627344458762</v>
      </c>
      <c r="BF110" s="147"/>
      <c r="BG110" s="54">
        <f>BG109+20</f>
        <v>80</v>
      </c>
      <c r="BH110" s="42"/>
      <c r="BI110" s="27">
        <f t="shared" ref="BI110:BW110" si="559">(BH14-BI14)*2</f>
        <v>7.8698104613635564</v>
      </c>
      <c r="BJ110" s="27">
        <f t="shared" si="559"/>
        <v>7.8477787567965152</v>
      </c>
      <c r="BK110" s="27">
        <f t="shared" si="559"/>
        <v>7.8258087304617447</v>
      </c>
      <c r="BL110" s="27">
        <f t="shared" si="559"/>
        <v>7.8039002096915056</v>
      </c>
      <c r="BM110" s="27">
        <f t="shared" si="559"/>
        <v>7.782053022298328</v>
      </c>
      <c r="BN110" s="27">
        <f t="shared" si="559"/>
        <v>7.7602669965791051</v>
      </c>
      <c r="BO110" s="27">
        <f t="shared" si="559"/>
        <v>7.7385419613094086</v>
      </c>
      <c r="BP110" s="27">
        <f t="shared" si="559"/>
        <v>7.7168777457466149</v>
      </c>
      <c r="BQ110" s="27">
        <f t="shared" si="559"/>
        <v>7.6952741796238229</v>
      </c>
      <c r="BR110" s="27">
        <f t="shared" si="559"/>
        <v>7.6737310931503089</v>
      </c>
      <c r="BS110" s="27">
        <f t="shared" si="559"/>
        <v>7.652248317014255</v>
      </c>
      <c r="BT110" s="27">
        <f t="shared" si="559"/>
        <v>7.6308256823743079</v>
      </c>
      <c r="BU110" s="27">
        <f t="shared" si="559"/>
        <v>7.6094630208630747</v>
      </c>
      <c r="BV110" s="27">
        <f t="shared" si="559"/>
        <v>7.588160164585446</v>
      </c>
      <c r="BW110" s="27">
        <f t="shared" si="559"/>
        <v>7.5669169461133663</v>
      </c>
      <c r="BY110" s="147"/>
      <c r="BZ110" s="54">
        <f>BZ109+20</f>
        <v>80</v>
      </c>
      <c r="CA110" s="42"/>
      <c r="CB110" s="27">
        <f t="shared" ref="CB110:CP110" si="560">(CA14-CB14)*2</f>
        <v>7.7058728979402531</v>
      </c>
      <c r="CC110" s="27">
        <f t="shared" si="560"/>
        <v>7.6843001401273909</v>
      </c>
      <c r="CD110" s="27">
        <f t="shared" si="560"/>
        <v>7.6627877757152305</v>
      </c>
      <c r="CE110" s="27">
        <f t="shared" si="560"/>
        <v>7.6413356356322879</v>
      </c>
      <c r="CF110" s="27">
        <f t="shared" si="560"/>
        <v>7.6199435512799596</v>
      </c>
      <c r="CG110" s="27">
        <f t="shared" si="560"/>
        <v>7.5986113545307603</v>
      </c>
      <c r="CH110" s="27">
        <f t="shared" si="560"/>
        <v>7.5773388777265041</v>
      </c>
      <c r="CI110" s="27">
        <f t="shared" si="560"/>
        <v>7.5561259536818568</v>
      </c>
      <c r="CJ110" s="27">
        <f t="shared" si="560"/>
        <v>7.5349724156769469</v>
      </c>
      <c r="CK110" s="27">
        <f t="shared" si="560"/>
        <v>7.5138780974589281</v>
      </c>
      <c r="CL110" s="27">
        <f t="shared" si="560"/>
        <v>7.4928428332404451</v>
      </c>
      <c r="CM110" s="27">
        <f t="shared" si="560"/>
        <v>7.47186645769915</v>
      </c>
      <c r="CN110" s="27">
        <f t="shared" si="560"/>
        <v>7.4509488059754005</v>
      </c>
      <c r="CO110" s="27">
        <f t="shared" si="560"/>
        <v>7.4300897136696449</v>
      </c>
      <c r="CP110" s="27">
        <f t="shared" si="560"/>
        <v>7.4092890168437009</v>
      </c>
      <c r="CR110" s="147"/>
      <c r="CS110" s="54">
        <f>CS109+20</f>
        <v>80</v>
      </c>
      <c r="CT110" s="42"/>
      <c r="CU110" s="27">
        <f t="shared" ref="CU110:DI110" si="561">(CT14-CU14)*2</f>
        <v>7.561221806579681</v>
      </c>
      <c r="CV110" s="27">
        <f t="shared" si="561"/>
        <v>7.5400540026236342</v>
      </c>
      <c r="CW110" s="27">
        <f t="shared" si="561"/>
        <v>7.5189454583932616</v>
      </c>
      <c r="CX110" s="27">
        <f t="shared" si="561"/>
        <v>7.4978960079883166</v>
      </c>
      <c r="CY110" s="27">
        <f t="shared" si="561"/>
        <v>7.4769054859753226</v>
      </c>
      <c r="CZ110" s="27">
        <f t="shared" si="561"/>
        <v>7.4559737273828262</v>
      </c>
      <c r="DA110" s="27">
        <f t="shared" si="561"/>
        <v>7.4351005677006583</v>
      </c>
      <c r="DB110" s="27">
        <f t="shared" si="561"/>
        <v>7.4142858428808154</v>
      </c>
      <c r="DC110" s="27">
        <f t="shared" si="561"/>
        <v>7.3935293893327696</v>
      </c>
      <c r="DD110" s="27">
        <f t="shared" si="561"/>
        <v>7.3728310439258564</v>
      </c>
      <c r="DE110" s="27">
        <f t="shared" si="561"/>
        <v>7.3521906439837892</v>
      </c>
      <c r="DF110" s="27">
        <f t="shared" si="561"/>
        <v>7.3316080272880129</v>
      </c>
      <c r="DG110" s="27">
        <f t="shared" si="561"/>
        <v>7.3110830320732418</v>
      </c>
      <c r="DH110" s="27">
        <f t="shared" si="561"/>
        <v>7.290615497025982</v>
      </c>
      <c r="DI110" s="27">
        <f t="shared" si="561"/>
        <v>7.2702052612859518</v>
      </c>
      <c r="DK110" s="147"/>
      <c r="DL110" s="54">
        <f>DL109+20</f>
        <v>80</v>
      </c>
      <c r="DM110" s="42"/>
      <c r="DN110" s="27">
        <f t="shared" si="541"/>
        <v>7.3175982643242037</v>
      </c>
      <c r="DO110" s="27">
        <f t="shared" si="542"/>
        <v>7.2971124897431707</v>
      </c>
      <c r="DP110" s="27">
        <f t="shared" si="543"/>
        <v>7.2766840655318958</v>
      </c>
      <c r="DQ110" s="27">
        <f t="shared" si="544"/>
        <v>7.2563128311345508</v>
      </c>
      <c r="DR110" s="27">
        <f t="shared" si="545"/>
        <v>7.2359986264498701</v>
      </c>
      <c r="DS110" s="27">
        <f t="shared" si="546"/>
        <v>7.2157412918191</v>
      </c>
      <c r="DT110" s="27">
        <f t="shared" si="547"/>
        <v>7.1955406680360596</v>
      </c>
      <c r="DU110" s="27">
        <f t="shared" si="548"/>
        <v>7.1753965963354034</v>
      </c>
      <c r="DV110" s="27">
        <f t="shared" si="549"/>
        <v>7.1553089183996974</v>
      </c>
      <c r="DW110" s="27">
        <f t="shared" si="550"/>
        <v>7.1352774763515185</v>
      </c>
      <c r="DX110" s="27">
        <f t="shared" si="551"/>
        <v>7.1153021127596645</v>
      </c>
      <c r="DY110" s="27">
        <f t="shared" si="552"/>
        <v>7.0953826706291068</v>
      </c>
      <c r="DZ110" s="27">
        <f t="shared" si="553"/>
        <v>7.0755189934085863</v>
      </c>
      <c r="EA110" s="27">
        <f t="shared" si="554"/>
        <v>7.0557109249817955</v>
      </c>
      <c r="EB110" s="27">
        <f t="shared" si="555"/>
        <v>7.0359583096710381</v>
      </c>
    </row>
    <row r="111" spans="1:132">
      <c r="A111" s="147"/>
      <c r="B111" s="54">
        <f t="shared" ref="B111:B123" si="562">B110+20</f>
        <v>100</v>
      </c>
      <c r="C111" s="42"/>
      <c r="D111" s="27">
        <f t="shared" ref="D111:R111" si="563">(C15-D15)*2</f>
        <v>8.4791288177344768</v>
      </c>
      <c r="E111" s="27">
        <f t="shared" si="563"/>
        <v>8.4553913132521075</v>
      </c>
      <c r="F111" s="27">
        <f t="shared" si="563"/>
        <v>8.4317202624262109</v>
      </c>
      <c r="G111" s="27">
        <f t="shared" si="563"/>
        <v>8.4081154792193047</v>
      </c>
      <c r="H111" s="27">
        <f t="shared" si="563"/>
        <v>8.3845767781137965</v>
      </c>
      <c r="I111" s="27">
        <f t="shared" si="563"/>
        <v>8.3611039741099376</v>
      </c>
      <c r="J111" s="27">
        <f t="shared" si="563"/>
        <v>8.3376968827303131</v>
      </c>
      <c r="K111" s="27">
        <f t="shared" si="563"/>
        <v>8.3143553200076212</v>
      </c>
      <c r="L111" s="27">
        <f t="shared" si="563"/>
        <v>8.2910791024949617</v>
      </c>
      <c r="M111" s="27">
        <f t="shared" si="563"/>
        <v>8.2678680472568544</v>
      </c>
      <c r="N111" s="27">
        <f t="shared" si="563"/>
        <v>8.2447219718694669</v>
      </c>
      <c r="O111" s="27">
        <f t="shared" si="563"/>
        <v>8.2216406944204437</v>
      </c>
      <c r="P111" s="27">
        <f t="shared" si="563"/>
        <v>8.1986240335074854</v>
      </c>
      <c r="Q111" s="27">
        <f t="shared" si="563"/>
        <v>8.1756718082340853</v>
      </c>
      <c r="R111" s="27">
        <f t="shared" si="563"/>
        <v>8.1527838382114624</v>
      </c>
      <c r="T111" s="147"/>
      <c r="U111" s="54">
        <f t="shared" ref="U111:U123" si="564">U110+20</f>
        <v>100</v>
      </c>
      <c r="V111" s="42"/>
      <c r="W111" s="27">
        <f t="shared" ref="W111:AK111" si="565">(V15-W15)*2</f>
        <v>8.2282926402343151</v>
      </c>
      <c r="X111" s="27">
        <f t="shared" si="565"/>
        <v>8.205257357055018</v>
      </c>
      <c r="Y111" s="27">
        <f t="shared" si="565"/>
        <v>8.1822865616491072</v>
      </c>
      <c r="Z111" s="27">
        <f t="shared" si="565"/>
        <v>8.1593800734810884</v>
      </c>
      <c r="AA111" s="27">
        <f t="shared" si="565"/>
        <v>8.1365377125226814</v>
      </c>
      <c r="AB111" s="27">
        <f t="shared" si="565"/>
        <v>8.1137592992473628</v>
      </c>
      <c r="AC111" s="27">
        <f t="shared" si="565"/>
        <v>8.091044654632924</v>
      </c>
      <c r="AD111" s="27">
        <f t="shared" si="565"/>
        <v>8.0683936001569805</v>
      </c>
      <c r="AE111" s="27">
        <f t="shared" si="565"/>
        <v>8.0458059577978815</v>
      </c>
      <c r="AF111" s="27">
        <f t="shared" si="565"/>
        <v>8.0232815500317543</v>
      </c>
      <c r="AG111" s="27">
        <f t="shared" si="565"/>
        <v>8.0008201998330719</v>
      </c>
      <c r="AH111" s="27">
        <f t="shared" si="565"/>
        <v>7.9784217306689129</v>
      </c>
      <c r="AI111" s="27">
        <f t="shared" si="565"/>
        <v>7.9560859665040198</v>
      </c>
      <c r="AJ111" s="27">
        <f t="shared" si="565"/>
        <v>7.9338127317948306</v>
      </c>
      <c r="AK111" s="27">
        <f t="shared" si="565"/>
        <v>7.9116018514859547</v>
      </c>
      <c r="AM111" s="147"/>
      <c r="AN111" s="54">
        <f t="shared" ref="AN111:AN123" si="566">AN110+20</f>
        <v>100</v>
      </c>
      <c r="AO111" s="42"/>
      <c r="AP111" s="27">
        <f t="shared" ref="AP111:BD111" si="567">(AO15-AP15)*2</f>
        <v>8.0001474185459074</v>
      </c>
      <c r="AQ111" s="27">
        <f t="shared" si="567"/>
        <v>7.9777508328473914</v>
      </c>
      <c r="AR111" s="27">
        <f t="shared" si="567"/>
        <v>7.9554169468763689</v>
      </c>
      <c r="AS111" s="27">
        <f t="shared" si="567"/>
        <v>7.9331455851013288</v>
      </c>
      <c r="AT111" s="27">
        <f t="shared" si="567"/>
        <v>7.9109365724842178</v>
      </c>
      <c r="AU111" s="27">
        <f t="shared" si="567"/>
        <v>7.8887897344795306</v>
      </c>
      <c r="AV111" s="27">
        <f t="shared" si="567"/>
        <v>7.8667048970264091</v>
      </c>
      <c r="AW111" s="27">
        <f t="shared" si="567"/>
        <v>7.8446818865527916</v>
      </c>
      <c r="AX111" s="27">
        <f t="shared" si="567"/>
        <v>7.8227205299739353</v>
      </c>
      <c r="AY111" s="27">
        <f t="shared" si="567"/>
        <v>7.8008206546874135</v>
      </c>
      <c r="AZ111" s="27">
        <f t="shared" si="567"/>
        <v>7.778982088574935</v>
      </c>
      <c r="BA111" s="27">
        <f t="shared" si="567"/>
        <v>7.7572046600010935</v>
      </c>
      <c r="BB111" s="27">
        <f t="shared" si="567"/>
        <v>7.7354881978095591</v>
      </c>
      <c r="BC111" s="27">
        <f t="shared" si="567"/>
        <v>7.7138325313233054</v>
      </c>
      <c r="BD111" s="27">
        <f t="shared" si="567"/>
        <v>7.6922374903434161</v>
      </c>
      <c r="BF111" s="147"/>
      <c r="BG111" s="54">
        <f t="shared" ref="BG111:BG123" si="568">BG110+20</f>
        <v>100</v>
      </c>
      <c r="BH111" s="42"/>
      <c r="BI111" s="27">
        <f t="shared" ref="BI111:BW111" si="569">(BH15-BI15)*2</f>
        <v>7.814116542988188</v>
      </c>
      <c r="BJ111" s="27">
        <f t="shared" si="569"/>
        <v>7.7922407547497983</v>
      </c>
      <c r="BK111" s="27">
        <f t="shared" si="569"/>
        <v>7.7704262082523314</v>
      </c>
      <c r="BL111" s="27">
        <f t="shared" si="569"/>
        <v>7.7486727320509772</v>
      </c>
      <c r="BM111" s="27">
        <f t="shared" si="569"/>
        <v>7.7269801551756245</v>
      </c>
      <c r="BN111" s="27">
        <f t="shared" si="569"/>
        <v>7.7053483071386495</v>
      </c>
      <c r="BO111" s="27">
        <f t="shared" si="569"/>
        <v>7.6837770179284348</v>
      </c>
      <c r="BP111" s="27">
        <f t="shared" si="569"/>
        <v>7.662266118007949</v>
      </c>
      <c r="BQ111" s="27">
        <f t="shared" si="569"/>
        <v>7.6408154383179863</v>
      </c>
      <c r="BR111" s="27">
        <f t="shared" si="569"/>
        <v>7.6194248102692654</v>
      </c>
      <c r="BS111" s="27">
        <f t="shared" si="569"/>
        <v>7.5980940657455847</v>
      </c>
      <c r="BT111" s="27">
        <f t="shared" si="569"/>
        <v>7.5768230371038783</v>
      </c>
      <c r="BU111" s="27">
        <f t="shared" si="569"/>
        <v>7.555611557165804</v>
      </c>
      <c r="BV111" s="27">
        <f t="shared" si="569"/>
        <v>7.5344594592244505</v>
      </c>
      <c r="BW111" s="27">
        <f t="shared" si="569"/>
        <v>7.5133665770391644</v>
      </c>
      <c r="BY111" s="147"/>
      <c r="BZ111" s="54">
        <f t="shared" ref="BZ111:BZ123" si="570">BZ110+20</f>
        <v>100</v>
      </c>
      <c r="CA111" s="42"/>
      <c r="CB111" s="27">
        <f t="shared" ref="CB111:CP111" si="571">(CA15-CB15)*2</f>
        <v>7.6513391504890365</v>
      </c>
      <c r="CC111" s="27">
        <f t="shared" si="571"/>
        <v>7.6299190610808694</v>
      </c>
      <c r="CD111" s="27">
        <f t="shared" si="571"/>
        <v>7.608558937675383</v>
      </c>
      <c r="CE111" s="27">
        <f t="shared" si="571"/>
        <v>7.5872586123975907</v>
      </c>
      <c r="CF111" s="27">
        <f t="shared" si="571"/>
        <v>7.5660179178411511</v>
      </c>
      <c r="CG111" s="27">
        <f t="shared" si="571"/>
        <v>7.5448366870686527</v>
      </c>
      <c r="CH111" s="27">
        <f t="shared" si="571"/>
        <v>7.523714753609454</v>
      </c>
      <c r="CI111" s="27">
        <f t="shared" si="571"/>
        <v>7.5026519514597396</v>
      </c>
      <c r="CJ111" s="27">
        <f t="shared" si="571"/>
        <v>7.4816481150802474</v>
      </c>
      <c r="CK111" s="27">
        <f t="shared" si="571"/>
        <v>7.4607030793943636</v>
      </c>
      <c r="CL111" s="27">
        <f t="shared" si="571"/>
        <v>7.4398166797889758</v>
      </c>
      <c r="CM111" s="27">
        <f t="shared" si="571"/>
        <v>7.4189887521116589</v>
      </c>
      <c r="CN111" s="27">
        <f t="shared" si="571"/>
        <v>7.3982191326677196</v>
      </c>
      <c r="CO111" s="27">
        <f t="shared" si="571"/>
        <v>7.3775076582221857</v>
      </c>
      <c r="CP111" s="27">
        <f t="shared" si="571"/>
        <v>7.356854165998044</v>
      </c>
      <c r="CR111" s="147"/>
      <c r="CS111" s="54">
        <f t="shared" ref="CS111:CS123" si="572">CS110+20</f>
        <v>100</v>
      </c>
      <c r="CT111" s="42"/>
      <c r="CU111" s="27">
        <f t="shared" ref="CU111:DI111" si="573">(CT15-CU15)*2</f>
        <v>7.5077117414792269</v>
      </c>
      <c r="CV111" s="27">
        <f t="shared" si="573"/>
        <v>7.4866937401073983</v>
      </c>
      <c r="CW111" s="27">
        <f t="shared" si="573"/>
        <v>7.4657345790855913</v>
      </c>
      <c r="CX111" s="27">
        <f t="shared" si="573"/>
        <v>7.4448340936886837</v>
      </c>
      <c r="CY111" s="27">
        <f t="shared" si="573"/>
        <v>7.4239921196516718</v>
      </c>
      <c r="CZ111" s="27">
        <f t="shared" si="573"/>
        <v>7.4032084931724285</v>
      </c>
      <c r="DA111" s="27">
        <f t="shared" si="573"/>
        <v>7.3824830509045114</v>
      </c>
      <c r="DB111" s="27">
        <f t="shared" si="573"/>
        <v>7.3618156299611144</v>
      </c>
      <c r="DC111" s="27">
        <f t="shared" si="573"/>
        <v>7.3412060679087858</v>
      </c>
      <c r="DD111" s="27">
        <f t="shared" si="573"/>
        <v>7.3206542027712942</v>
      </c>
      <c r="DE111" s="27">
        <f t="shared" si="573"/>
        <v>7.3001598730246258</v>
      </c>
      <c r="DF111" s="27">
        <f t="shared" si="573"/>
        <v>7.2797229175975247</v>
      </c>
      <c r="DG111" s="27">
        <f t="shared" si="573"/>
        <v>7.2593431758685938</v>
      </c>
      <c r="DH111" s="27">
        <f t="shared" si="573"/>
        <v>7.2390204876680428</v>
      </c>
      <c r="DI111" s="27">
        <f t="shared" si="573"/>
        <v>7.2187546932719044</v>
      </c>
      <c r="DK111" s="147"/>
      <c r="DL111" s="54">
        <f t="shared" ref="DL111:DL123" si="574">DL110+20</f>
        <v>100</v>
      </c>
      <c r="DM111" s="42"/>
      <c r="DN111" s="27">
        <f t="shared" si="541"/>
        <v>7.2658123004255515</v>
      </c>
      <c r="DO111" s="27">
        <f t="shared" si="542"/>
        <v>7.2454715017705098</v>
      </c>
      <c r="DP111" s="27">
        <f t="shared" si="543"/>
        <v>7.2251876476214107</v>
      </c>
      <c r="DQ111" s="27">
        <f t="shared" si="544"/>
        <v>7.2049605785602893</v>
      </c>
      <c r="DR111" s="27">
        <f t="shared" si="545"/>
        <v>7.1847901356165096</v>
      </c>
      <c r="DS111" s="27">
        <f t="shared" si="546"/>
        <v>7.1646761602644204</v>
      </c>
      <c r="DT111" s="27">
        <f t="shared" si="547"/>
        <v>7.1446184944205129</v>
      </c>
      <c r="DU111" s="27">
        <f t="shared" si="548"/>
        <v>7.1246169804457935</v>
      </c>
      <c r="DV111" s="27">
        <f t="shared" si="549"/>
        <v>7.1046714611430701</v>
      </c>
      <c r="DW111" s="27">
        <f t="shared" si="550"/>
        <v>7.0847817797517436</v>
      </c>
      <c r="DX111" s="27">
        <f t="shared" si="551"/>
        <v>7.0649477799541174</v>
      </c>
      <c r="DY111" s="27">
        <f t="shared" si="552"/>
        <v>7.0451693058679581</v>
      </c>
      <c r="DZ111" s="27">
        <f t="shared" si="553"/>
        <v>7.0254462020475685</v>
      </c>
      <c r="EA111" s="27">
        <f t="shared" si="554"/>
        <v>7.0057783134822706</v>
      </c>
      <c r="EB111" s="27">
        <f t="shared" si="555"/>
        <v>6.98616548559718</v>
      </c>
    </row>
    <row r="112" spans="1:132">
      <c r="A112" s="147"/>
      <c r="B112" s="54">
        <f t="shared" si="562"/>
        <v>120</v>
      </c>
      <c r="C112" s="42"/>
      <c r="D112" s="27">
        <f t="shared" ref="D112:R112" si="575">(C16-D16)*2</f>
        <v>8.4191228098914053</v>
      </c>
      <c r="E112" s="27">
        <f t="shared" si="575"/>
        <v>8.3955532935245856</v>
      </c>
      <c r="F112" s="27">
        <f t="shared" si="575"/>
        <v>8.3720497605297624</v>
      </c>
      <c r="G112" s="27">
        <f t="shared" si="575"/>
        <v>8.3486120261829342</v>
      </c>
      <c r="H112" s="27">
        <f t="shared" si="575"/>
        <v>8.3252399062807285</v>
      </c>
      <c r="I112" s="27">
        <f t="shared" si="575"/>
        <v>8.3019332171335805</v>
      </c>
      <c r="J112" s="27">
        <f t="shared" si="575"/>
        <v>8.2786917755664717</v>
      </c>
      <c r="K112" s="27">
        <f t="shared" si="575"/>
        <v>8.2555153989175096</v>
      </c>
      <c r="L112" s="27">
        <f t="shared" si="575"/>
        <v>8.2324039050370175</v>
      </c>
      <c r="M112" s="27">
        <f t="shared" si="575"/>
        <v>8.2093571122822482</v>
      </c>
      <c r="N112" s="27">
        <f t="shared" si="575"/>
        <v>8.1863748395226708</v>
      </c>
      <c r="O112" s="27">
        <f t="shared" si="575"/>
        <v>8.1634569061334332</v>
      </c>
      <c r="P112" s="27">
        <f t="shared" si="575"/>
        <v>8.140603131992691</v>
      </c>
      <c r="Q112" s="27">
        <f t="shared" si="575"/>
        <v>8.1178133374879167</v>
      </c>
      <c r="R112" s="27">
        <f t="shared" si="575"/>
        <v>8.0950873435058952</v>
      </c>
      <c r="T112" s="147"/>
      <c r="U112" s="54">
        <f t="shared" si="564"/>
        <v>120</v>
      </c>
      <c r="V112" s="42"/>
      <c r="W112" s="27">
        <f t="shared" ref="W112:AK112" si="576">(V16-W16)*2</f>
        <v>8.1700617767436938</v>
      </c>
      <c r="X112" s="27">
        <f t="shared" si="576"/>
        <v>8.1471895121257489</v>
      </c>
      <c r="Y112" s="27">
        <f t="shared" si="576"/>
        <v>8.1243812789064123</v>
      </c>
      <c r="Z112" s="27">
        <f t="shared" si="576"/>
        <v>8.1016368978313267</v>
      </c>
      <c r="AA112" s="27">
        <f t="shared" si="576"/>
        <v>8.078956190140218</v>
      </c>
      <c r="AB112" s="27">
        <f t="shared" si="576"/>
        <v>8.0563389775829819</v>
      </c>
      <c r="AC112" s="27">
        <f t="shared" si="576"/>
        <v>8.0337850824001293</v>
      </c>
      <c r="AD112" s="27">
        <f t="shared" si="576"/>
        <v>8.0112943273348947</v>
      </c>
      <c r="AE112" s="27">
        <f t="shared" si="576"/>
        <v>7.9888665356251636</v>
      </c>
      <c r="AF112" s="27">
        <f t="shared" si="576"/>
        <v>7.9665015310023932</v>
      </c>
      <c r="AG112" s="27">
        <f t="shared" si="576"/>
        <v>7.9441991376946248</v>
      </c>
      <c r="AH112" s="27">
        <f t="shared" si="576"/>
        <v>7.9219591804192078</v>
      </c>
      <c r="AI112" s="27">
        <f t="shared" si="576"/>
        <v>7.8997814843842775</v>
      </c>
      <c r="AJ112" s="27">
        <f t="shared" si="576"/>
        <v>7.8776658752898925</v>
      </c>
      <c r="AK112" s="27">
        <f t="shared" si="576"/>
        <v>7.8556121793204738</v>
      </c>
      <c r="AM112" s="147"/>
      <c r="AN112" s="54">
        <f t="shared" si="566"/>
        <v>120</v>
      </c>
      <c r="AO112" s="42"/>
      <c r="AP112" s="27">
        <f t="shared" ref="AP112:BD112" si="577">(AO16-AP16)*2</f>
        <v>7.9435311176186474</v>
      </c>
      <c r="AQ112" s="27">
        <f t="shared" si="577"/>
        <v>7.9212930304790348</v>
      </c>
      <c r="AR112" s="27">
        <f t="shared" si="577"/>
        <v>7.8991171993458238</v>
      </c>
      <c r="AS112" s="27">
        <f t="shared" si="577"/>
        <v>7.8770034499317489</v>
      </c>
      <c r="AT112" s="27">
        <f t="shared" si="577"/>
        <v>7.8549516084364654</v>
      </c>
      <c r="AU112" s="27">
        <f t="shared" si="577"/>
        <v>7.832961501548823</v>
      </c>
      <c r="AV112" s="27">
        <f t="shared" si="577"/>
        <v>7.8110329564415792</v>
      </c>
      <c r="AW112" s="27">
        <f t="shared" si="577"/>
        <v>7.7891658007695241</v>
      </c>
      <c r="AX112" s="27">
        <f t="shared" si="577"/>
        <v>7.7673598626732314</v>
      </c>
      <c r="AY112" s="27">
        <f t="shared" si="577"/>
        <v>7.7456149707714985</v>
      </c>
      <c r="AZ112" s="27">
        <f t="shared" si="577"/>
        <v>7.7239309541656098</v>
      </c>
      <c r="BA112" s="27">
        <f t="shared" si="577"/>
        <v>7.702307642433027</v>
      </c>
      <c r="BB112" s="27">
        <f t="shared" si="577"/>
        <v>7.6807448656286965</v>
      </c>
      <c r="BC112" s="27">
        <f t="shared" si="577"/>
        <v>7.659242454284481</v>
      </c>
      <c r="BD112" s="27">
        <f t="shared" si="577"/>
        <v>7.6378002394067153</v>
      </c>
      <c r="BF112" s="147"/>
      <c r="BG112" s="54">
        <f t="shared" si="568"/>
        <v>120</v>
      </c>
      <c r="BH112" s="42"/>
      <c r="BI112" s="27">
        <f t="shared" ref="BI112:BW112" si="578">(BH16-BI16)*2</f>
        <v>7.7588167653049709</v>
      </c>
      <c r="BJ112" s="27">
        <f t="shared" si="578"/>
        <v>7.7370957899894393</v>
      </c>
      <c r="BK112" s="27">
        <f t="shared" si="578"/>
        <v>7.7154356230140593</v>
      </c>
      <c r="BL112" s="27">
        <f t="shared" si="578"/>
        <v>7.6938360941448423</v>
      </c>
      <c r="BM112" s="27">
        <f t="shared" si="578"/>
        <v>7.6722970336233516</v>
      </c>
      <c r="BN112" s="27">
        <f t="shared" si="578"/>
        <v>7.6508182721677258</v>
      </c>
      <c r="BO112" s="27">
        <f t="shared" si="578"/>
        <v>7.6293996409694103</v>
      </c>
      <c r="BP112" s="27">
        <f t="shared" si="578"/>
        <v>7.6080409716922759</v>
      </c>
      <c r="BQ112" s="27">
        <f t="shared" si="578"/>
        <v>7.5867420964709424</v>
      </c>
      <c r="BR112" s="27">
        <f t="shared" si="578"/>
        <v>7.5655028479120006</v>
      </c>
      <c r="BS112" s="27">
        <f t="shared" si="578"/>
        <v>7.5443230590894359</v>
      </c>
      <c r="BT112" s="27">
        <f t="shared" si="578"/>
        <v>7.5232025635422985</v>
      </c>
      <c r="BU112" s="27">
        <f t="shared" si="578"/>
        <v>7.5021411952793926</v>
      </c>
      <c r="BV112" s="27">
        <f t="shared" si="578"/>
        <v>7.4811387887730234</v>
      </c>
      <c r="BW112" s="27">
        <f t="shared" si="578"/>
        <v>7.4601951789577754</v>
      </c>
      <c r="BY112" s="147"/>
      <c r="BZ112" s="54">
        <f t="shared" si="570"/>
        <v>120</v>
      </c>
      <c r="CA112" s="42"/>
      <c r="CB112" s="27">
        <f t="shared" ref="CB112:CP112" si="579">(CA16-CB16)*2</f>
        <v>7.5971913333079328</v>
      </c>
      <c r="CC112" s="27">
        <f t="shared" si="579"/>
        <v>7.5759228318851228</v>
      </c>
      <c r="CD112" s="27">
        <f t="shared" si="579"/>
        <v>7.5547138720907014</v>
      </c>
      <c r="CE112" s="27">
        <f t="shared" si="579"/>
        <v>7.5335642872382778</v>
      </c>
      <c r="CF112" s="27">
        <f t="shared" si="579"/>
        <v>7.5124739111067811</v>
      </c>
      <c r="CG112" s="27">
        <f t="shared" si="579"/>
        <v>7.4914425779383578</v>
      </c>
      <c r="CH112" s="27">
        <f t="shared" si="579"/>
        <v>7.4704701224424639</v>
      </c>
      <c r="CI112" s="27">
        <f t="shared" si="579"/>
        <v>7.4495563797888735</v>
      </c>
      <c r="CJ112" s="27">
        <f t="shared" si="579"/>
        <v>7.4287011856108052</v>
      </c>
      <c r="CK112" s="27">
        <f t="shared" si="579"/>
        <v>7.4079043759985836</v>
      </c>
      <c r="CL112" s="27">
        <f t="shared" si="579"/>
        <v>7.3871657875058929</v>
      </c>
      <c r="CM112" s="27">
        <f t="shared" si="579"/>
        <v>7.3664852571392601</v>
      </c>
      <c r="CN112" s="27">
        <f t="shared" si="579"/>
        <v>7.3458626223650185</v>
      </c>
      <c r="CO112" s="27">
        <f t="shared" si="579"/>
        <v>7.3252977211026007</v>
      </c>
      <c r="CP112" s="27">
        <f t="shared" si="579"/>
        <v>7.3047903917260442</v>
      </c>
      <c r="CR112" s="147"/>
      <c r="CS112" s="54">
        <f t="shared" si="572"/>
        <v>120</v>
      </c>
      <c r="CT112" s="42"/>
      <c r="CU112" s="27">
        <f t="shared" ref="CU112:DI112" si="580">(CT16-CU16)*2</f>
        <v>7.4545803621437585</v>
      </c>
      <c r="CV112" s="27">
        <f t="shared" si="580"/>
        <v>7.433711103217945</v>
      </c>
      <c r="CW112" s="27">
        <f t="shared" si="580"/>
        <v>7.4129002682337273</v>
      </c>
      <c r="CX112" s="27">
        <f t="shared" si="580"/>
        <v>7.3921476936320971</v>
      </c>
      <c r="CY112" s="27">
        <f t="shared" si="580"/>
        <v>7.3714532163122044</v>
      </c>
      <c r="CZ112" s="27">
        <f t="shared" si="580"/>
        <v>7.3508166736280316</v>
      </c>
      <c r="DA112" s="27">
        <f t="shared" si="580"/>
        <v>7.3302379033924296</v>
      </c>
      <c r="DB112" s="27">
        <f t="shared" si="580"/>
        <v>7.3097167438692452</v>
      </c>
      <c r="DC112" s="27">
        <f t="shared" si="580"/>
        <v>7.2892530337751396</v>
      </c>
      <c r="DD112" s="27">
        <f t="shared" si="580"/>
        <v>7.268846612279674</v>
      </c>
      <c r="DE112" s="27">
        <f t="shared" si="580"/>
        <v>7.2484973190034623</v>
      </c>
      <c r="DF112" s="27">
        <f t="shared" si="580"/>
        <v>7.2282049940134669</v>
      </c>
      <c r="DG112" s="27">
        <f t="shared" si="580"/>
        <v>7.2079694778257419</v>
      </c>
      <c r="DH112" s="27">
        <f t="shared" si="580"/>
        <v>7.1877906114035284</v>
      </c>
      <c r="DI112" s="27">
        <f t="shared" si="580"/>
        <v>7.1676682361539719</v>
      </c>
      <c r="DK112" s="147"/>
      <c r="DL112" s="54">
        <f t="shared" si="574"/>
        <v>120</v>
      </c>
      <c r="DM112" s="42"/>
      <c r="DN112" s="27">
        <f t="shared" si="541"/>
        <v>7.214392820988806</v>
      </c>
      <c r="DO112" s="27">
        <f t="shared" si="542"/>
        <v>7.1941959722779956</v>
      </c>
      <c r="DP112" s="27">
        <f t="shared" si="543"/>
        <v>7.1740556650823777</v>
      </c>
      <c r="DQ112" s="27">
        <f t="shared" si="544"/>
        <v>7.1539717411118318</v>
      </c>
      <c r="DR112" s="27">
        <f t="shared" si="545"/>
        <v>7.1339440425220886</v>
      </c>
      <c r="DS112" s="27">
        <f t="shared" si="546"/>
        <v>7.1139724119057774</v>
      </c>
      <c r="DT112" s="27">
        <f t="shared" si="547"/>
        <v>7.0940566923028783</v>
      </c>
      <c r="DU112" s="27">
        <f t="shared" si="548"/>
        <v>7.0741967271860275</v>
      </c>
      <c r="DV112" s="27">
        <f t="shared" si="549"/>
        <v>7.0543923604727468</v>
      </c>
      <c r="DW112" s="27">
        <f t="shared" si="550"/>
        <v>7.0346434365112245</v>
      </c>
      <c r="DX112" s="27">
        <f t="shared" si="551"/>
        <v>7.0149498000893686</v>
      </c>
      <c r="DY112" s="27">
        <f t="shared" si="552"/>
        <v>6.9953112964293496</v>
      </c>
      <c r="DZ112" s="27">
        <f t="shared" si="553"/>
        <v>6.9757277711842995</v>
      </c>
      <c r="EA112" s="27">
        <f t="shared" si="554"/>
        <v>6.9561990704415795</v>
      </c>
      <c r="EB112" s="27">
        <f t="shared" si="555"/>
        <v>6.9367250407195682</v>
      </c>
    </row>
    <row r="113" spans="1:132">
      <c r="A113" s="147"/>
      <c r="B113" s="54">
        <f t="shared" si="562"/>
        <v>140</v>
      </c>
      <c r="C113" s="42"/>
      <c r="D113" s="27">
        <f t="shared" ref="D113:R113" si="581">(C17-D17)*2</f>
        <v>8.3595414589970005</v>
      </c>
      <c r="E113" s="27">
        <f t="shared" si="581"/>
        <v>8.3361387419110429</v>
      </c>
      <c r="F113" s="27">
        <f t="shared" si="581"/>
        <v>8.3128015412376044</v>
      </c>
      <c r="G113" s="27">
        <f t="shared" si="581"/>
        <v>8.2895296735629813</v>
      </c>
      <c r="H113" s="27">
        <f t="shared" si="581"/>
        <v>8.2663229559833553</v>
      </c>
      <c r="I113" s="27">
        <f t="shared" si="581"/>
        <v>8.2431812061131495</v>
      </c>
      <c r="J113" s="27">
        <f t="shared" si="581"/>
        <v>8.220104242071784</v>
      </c>
      <c r="K113" s="27">
        <f t="shared" si="581"/>
        <v>8.1970918824890759</v>
      </c>
      <c r="L113" s="27">
        <f t="shared" si="581"/>
        <v>8.1741439465063195</v>
      </c>
      <c r="M113" s="27">
        <f t="shared" si="581"/>
        <v>8.1512602537652583</v>
      </c>
      <c r="N113" s="27">
        <f t="shared" si="581"/>
        <v>8.1284406244183742</v>
      </c>
      <c r="O113" s="27">
        <f t="shared" si="581"/>
        <v>8.1056848791150173</v>
      </c>
      <c r="P113" s="27">
        <f t="shared" si="581"/>
        <v>8.0829928390151622</v>
      </c>
      <c r="Q113" s="27">
        <f t="shared" si="581"/>
        <v>8.06036432577082</v>
      </c>
      <c r="R113" s="27">
        <f t="shared" si="581"/>
        <v>8.0377991615394535</v>
      </c>
      <c r="T113" s="147"/>
      <c r="U113" s="54">
        <f t="shared" si="564"/>
        <v>140</v>
      </c>
      <c r="V113" s="42"/>
      <c r="W113" s="27">
        <f t="shared" ref="W113:AK113" si="582">(V17-W17)*2</f>
        <v>8.1122430076699175</v>
      </c>
      <c r="X113" s="27">
        <f t="shared" si="582"/>
        <v>8.0895326079462961</v>
      </c>
      <c r="Y113" s="27">
        <f t="shared" si="582"/>
        <v>8.0668857864782808</v>
      </c>
      <c r="Z113" s="27">
        <f t="shared" si="582"/>
        <v>8.0443023652754277</v>
      </c>
      <c r="AA113" s="27">
        <f t="shared" si="582"/>
        <v>8.0217821668499028</v>
      </c>
      <c r="AB113" s="27">
        <f t="shared" si="582"/>
        <v>7.9993250142062493</v>
      </c>
      <c r="AC113" s="27">
        <f t="shared" si="582"/>
        <v>7.9769307308471298</v>
      </c>
      <c r="AD113" s="27">
        <f t="shared" si="582"/>
        <v>7.9545991407685506</v>
      </c>
      <c r="AE113" s="27">
        <f t="shared" si="582"/>
        <v>7.9323300684590663</v>
      </c>
      <c r="AF113" s="27">
        <f t="shared" si="582"/>
        <v>7.9101233388994956</v>
      </c>
      <c r="AG113" s="27">
        <f t="shared" si="582"/>
        <v>7.8879787775594536</v>
      </c>
      <c r="AH113" s="27">
        <f t="shared" si="582"/>
        <v>7.8658962103973522</v>
      </c>
      <c r="AI113" s="27">
        <f t="shared" si="582"/>
        <v>7.8438754638597743</v>
      </c>
      <c r="AJ113" s="27">
        <f t="shared" si="582"/>
        <v>7.8219163648786321</v>
      </c>
      <c r="AK113" s="27">
        <f t="shared" si="582"/>
        <v>7.8000187408691204</v>
      </c>
      <c r="AM113" s="147"/>
      <c r="AN113" s="54">
        <f t="shared" si="566"/>
        <v>140</v>
      </c>
      <c r="AO113" s="42"/>
      <c r="AP113" s="27">
        <f t="shared" ref="AP113:BD113" si="583">(AO17-AP17)*2</f>
        <v>7.887315484999192</v>
      </c>
      <c r="AQ113" s="27">
        <f t="shared" si="583"/>
        <v>7.8652347747384965</v>
      </c>
      <c r="AR113" s="27">
        <f t="shared" si="583"/>
        <v>7.8432158799057561</v>
      </c>
      <c r="AS113" s="27">
        <f t="shared" si="583"/>
        <v>7.8212586274428872</v>
      </c>
      <c r="AT113" s="27">
        <f t="shared" si="583"/>
        <v>7.7993628447846959</v>
      </c>
      <c r="AU113" s="27">
        <f t="shared" si="583"/>
        <v>7.7775283598424494</v>
      </c>
      <c r="AV113" s="27">
        <f t="shared" si="583"/>
        <v>7.7557550010136538</v>
      </c>
      <c r="AW113" s="27">
        <f t="shared" si="583"/>
        <v>7.7340425971739819</v>
      </c>
      <c r="AX113" s="27">
        <f t="shared" si="583"/>
        <v>7.7123909776776145</v>
      </c>
      <c r="AY113" s="27">
        <f t="shared" si="583"/>
        <v>7.6907999723586045</v>
      </c>
      <c r="AZ113" s="27">
        <f t="shared" si="583"/>
        <v>7.6692694115254767</v>
      </c>
      <c r="BA113" s="27">
        <f t="shared" si="583"/>
        <v>7.6477991259638429</v>
      </c>
      <c r="BB113" s="27">
        <f t="shared" si="583"/>
        <v>7.6263889469303194</v>
      </c>
      <c r="BC113" s="27">
        <f t="shared" si="583"/>
        <v>7.6050387061560798</v>
      </c>
      <c r="BD113" s="27">
        <f t="shared" si="583"/>
        <v>7.5837482358428758</v>
      </c>
      <c r="BF113" s="147"/>
      <c r="BG113" s="54">
        <f t="shared" si="568"/>
        <v>140</v>
      </c>
      <c r="BH113" s="42"/>
      <c r="BI113" s="27">
        <f t="shared" ref="BI113:BW113" si="584">(BH17-BI17)*2</f>
        <v>7.7039083390167775</v>
      </c>
      <c r="BJ113" s="27">
        <f t="shared" si="584"/>
        <v>7.6823410810282553</v>
      </c>
      <c r="BK113" s="27">
        <f t="shared" si="584"/>
        <v>7.6608342010451338</v>
      </c>
      <c r="BL113" s="27">
        <f t="shared" si="584"/>
        <v>7.6393875300366858</v>
      </c>
      <c r="BM113" s="27">
        <f t="shared" si="584"/>
        <v>7.6180008994480204</v>
      </c>
      <c r="BN113" s="27">
        <f t="shared" si="584"/>
        <v>7.5966741411941996</v>
      </c>
      <c r="BO113" s="27">
        <f t="shared" si="584"/>
        <v>7.57540708766129</v>
      </c>
      <c r="BP113" s="27">
        <f t="shared" si="584"/>
        <v>7.5541995717044585</v>
      </c>
      <c r="BQ113" s="27">
        <f t="shared" si="584"/>
        <v>7.5330514266469208</v>
      </c>
      <c r="BR113" s="27">
        <f t="shared" si="584"/>
        <v>7.5119624862795433</v>
      </c>
      <c r="BS113" s="27">
        <f t="shared" si="584"/>
        <v>7.490932584856381</v>
      </c>
      <c r="BT113" s="27">
        <f t="shared" si="584"/>
        <v>7.4699615570972355</v>
      </c>
      <c r="BU113" s="27">
        <f t="shared" si="584"/>
        <v>7.4490492381827096</v>
      </c>
      <c r="BV113" s="27">
        <f t="shared" si="584"/>
        <v>7.4281954637586409</v>
      </c>
      <c r="BW113" s="27">
        <f t="shared" si="584"/>
        <v>7.4074000699261546</v>
      </c>
      <c r="BY113" s="147"/>
      <c r="BZ113" s="54">
        <f t="shared" si="570"/>
        <v>140</v>
      </c>
      <c r="CA113" s="42"/>
      <c r="CB113" s="27">
        <f t="shared" ref="CB113:CP113" si="585">(CA17-CB17)*2</f>
        <v>7.5434267152047596</v>
      </c>
      <c r="CC113" s="27">
        <f t="shared" si="585"/>
        <v>7.5223087289923853</v>
      </c>
      <c r="CD113" s="27">
        <f t="shared" si="585"/>
        <v>7.5012498630390212</v>
      </c>
      <c r="CE113" s="27">
        <f t="shared" si="585"/>
        <v>7.4802499518357308</v>
      </c>
      <c r="CF113" s="27">
        <f t="shared" si="585"/>
        <v>7.4593088303389266</v>
      </c>
      <c r="CG113" s="27">
        <f t="shared" si="585"/>
        <v>7.4384263339641166</v>
      </c>
      <c r="CH113" s="27">
        <f t="shared" si="585"/>
        <v>7.4176022985895145</v>
      </c>
      <c r="CI113" s="27">
        <f t="shared" si="585"/>
        <v>7.396836560551975</v>
      </c>
      <c r="CJ113" s="27">
        <f t="shared" si="585"/>
        <v>7.376128956647392</v>
      </c>
      <c r="CK113" s="27">
        <f t="shared" si="585"/>
        <v>7.3554793241279697</v>
      </c>
      <c r="CL113" s="27">
        <f t="shared" si="585"/>
        <v>7.334887500701484</v>
      </c>
      <c r="CM113" s="27">
        <f t="shared" si="585"/>
        <v>7.314353324528696</v>
      </c>
      <c r="CN113" s="27">
        <f t="shared" si="585"/>
        <v>7.2938766342278996</v>
      </c>
      <c r="CO113" s="27">
        <f t="shared" si="585"/>
        <v>7.2734572688629413</v>
      </c>
      <c r="CP113" s="27">
        <f t="shared" si="585"/>
        <v>7.2530950679539785</v>
      </c>
      <c r="CR113" s="147"/>
      <c r="CS113" s="54">
        <f t="shared" si="572"/>
        <v>140</v>
      </c>
      <c r="CT113" s="42"/>
      <c r="CU113" s="27">
        <f t="shared" ref="CU113:DI113" si="586">(CT17-CU17)*2</f>
        <v>7.4018249886500485</v>
      </c>
      <c r="CV113" s="27">
        <f t="shared" si="586"/>
        <v>7.3811034195330762</v>
      </c>
      <c r="CW113" s="27">
        <f t="shared" si="586"/>
        <v>7.3604398608972303</v>
      </c>
      <c r="CX113" s="27">
        <f t="shared" si="586"/>
        <v>7.3398341503399536</v>
      </c>
      <c r="CY113" s="27">
        <f t="shared" si="586"/>
        <v>7.3192861259157951</v>
      </c>
      <c r="CZ113" s="27">
        <f t="shared" si="586"/>
        <v>7.2987956261300724</v>
      </c>
      <c r="DA113" s="27">
        <f t="shared" si="586"/>
        <v>7.2783624899407187</v>
      </c>
      <c r="DB113" s="27">
        <f t="shared" si="586"/>
        <v>7.2579865567596329</v>
      </c>
      <c r="DC113" s="27">
        <f t="shared" si="586"/>
        <v>7.237667666442988</v>
      </c>
      <c r="DD113" s="27">
        <f t="shared" si="586"/>
        <v>7.2174056592993878</v>
      </c>
      <c r="DE113" s="27">
        <f t="shared" si="586"/>
        <v>7.1972003760828329</v>
      </c>
      <c r="DF113" s="27">
        <f t="shared" si="586"/>
        <v>7.1770516579942267</v>
      </c>
      <c r="DG113" s="27">
        <f t="shared" si="586"/>
        <v>7.156959346676615</v>
      </c>
      <c r="DH113" s="27">
        <f t="shared" si="586"/>
        <v>7.1369232842200319</v>
      </c>
      <c r="DI113" s="27">
        <f t="shared" si="586"/>
        <v>7.1169433131526461</v>
      </c>
      <c r="DK113" s="147"/>
      <c r="DL113" s="54">
        <f t="shared" si="574"/>
        <v>140</v>
      </c>
      <c r="DM113" s="42"/>
      <c r="DN113" s="27">
        <f t="shared" si="541"/>
        <v>7.1633372324355946</v>
      </c>
      <c r="DO113" s="27">
        <f t="shared" si="542"/>
        <v>7.1432833149500681</v>
      </c>
      <c r="DP113" s="27">
        <f t="shared" si="543"/>
        <v>7.1232855388389424</v>
      </c>
      <c r="DQ113" s="27">
        <f t="shared" si="544"/>
        <v>7.1033437469355931</v>
      </c>
      <c r="DR113" s="27">
        <f t="shared" si="545"/>
        <v>7.0834577825089085</v>
      </c>
      <c r="DS113" s="27">
        <f t="shared" si="546"/>
        <v>7.0636274892702531</v>
      </c>
      <c r="DT113" s="27">
        <f t="shared" si="547"/>
        <v>7.0438527113664264</v>
      </c>
      <c r="DU113" s="27">
        <f t="shared" si="548"/>
        <v>7.0241332933804017</v>
      </c>
      <c r="DV113" s="27">
        <f t="shared" si="549"/>
        <v>7.0044690803325302</v>
      </c>
      <c r="DW113" s="27">
        <f t="shared" si="550"/>
        <v>6.9848599176730062</v>
      </c>
      <c r="DX113" s="27">
        <f t="shared" si="551"/>
        <v>6.9653056512889968</v>
      </c>
      <c r="DY113" s="27">
        <f t="shared" si="552"/>
        <v>6.9458061274966933</v>
      </c>
      <c r="DZ113" s="27">
        <f t="shared" si="553"/>
        <v>6.9263611930429159</v>
      </c>
      <c r="EA113" s="27">
        <f t="shared" si="554"/>
        <v>6.9069706951034995</v>
      </c>
      <c r="EB113" s="27">
        <f t="shared" si="555"/>
        <v>6.8876344812821202</v>
      </c>
    </row>
    <row r="114" spans="1:132">
      <c r="A114" s="147"/>
      <c r="B114" s="54">
        <f t="shared" si="562"/>
        <v>160</v>
      </c>
      <c r="C114" s="42"/>
      <c r="D114" s="27">
        <f t="shared" ref="D114:R114" si="587">(C18-D18)*2</f>
        <v>8.3003817597939928</v>
      </c>
      <c r="E114" s="27">
        <f t="shared" si="587"/>
        <v>8.2771446615657283</v>
      </c>
      <c r="F114" s="27">
        <f t="shared" si="587"/>
        <v>8.2539726160960072</v>
      </c>
      <c r="G114" s="27">
        <f t="shared" si="587"/>
        <v>8.2308654412687474</v>
      </c>
      <c r="H114" s="27">
        <f t="shared" si="587"/>
        <v>8.2078229554771269</v>
      </c>
      <c r="I114" s="27">
        <f t="shared" si="587"/>
        <v>8.1848449776226175</v>
      </c>
      <c r="J114" s="27">
        <f t="shared" si="587"/>
        <v>8.161931327114587</v>
      </c>
      <c r="K114" s="27">
        <f t="shared" si="587"/>
        <v>8.1390818238661495</v>
      </c>
      <c r="L114" s="27">
        <f t="shared" si="587"/>
        <v>8.1162962882955298</v>
      </c>
      <c r="M114" s="27">
        <f t="shared" si="587"/>
        <v>8.0935745413252107</v>
      </c>
      <c r="N114" s="27">
        <f t="shared" si="587"/>
        <v>8.0709164043773853</v>
      </c>
      <c r="O114" s="27">
        <f t="shared" si="587"/>
        <v>8.0483216993731617</v>
      </c>
      <c r="P114" s="27">
        <f t="shared" si="587"/>
        <v>8.0257902487342108</v>
      </c>
      <c r="Q114" s="27">
        <f t="shared" si="587"/>
        <v>8.003321875378731</v>
      </c>
      <c r="R114" s="27">
        <f t="shared" si="587"/>
        <v>7.9809164027205952</v>
      </c>
      <c r="T114" s="147"/>
      <c r="U114" s="54">
        <f t="shared" si="564"/>
        <v>160</v>
      </c>
      <c r="V114" s="42"/>
      <c r="W114" s="27">
        <f t="shared" ref="W114:AK114" si="588">(V18-W18)*2</f>
        <v>8.0548334166597328</v>
      </c>
      <c r="X114" s="27">
        <f t="shared" si="588"/>
        <v>8.0322837363282815</v>
      </c>
      <c r="Y114" s="27">
        <f t="shared" si="588"/>
        <v>8.0097971843134701</v>
      </c>
      <c r="Z114" s="27">
        <f t="shared" si="588"/>
        <v>7.9873735838878019</v>
      </c>
      <c r="AA114" s="27">
        <f t="shared" si="588"/>
        <v>7.9650127588157034</v>
      </c>
      <c r="AB114" s="27">
        <f t="shared" si="588"/>
        <v>7.9427145333582985</v>
      </c>
      <c r="AC114" s="27">
        <f t="shared" si="588"/>
        <v>7.920478732264371</v>
      </c>
      <c r="AD114" s="27">
        <f t="shared" si="588"/>
        <v>7.8983051807762763</v>
      </c>
      <c r="AE114" s="27">
        <f t="shared" si="588"/>
        <v>7.8761937046254502</v>
      </c>
      <c r="AF114" s="27">
        <f t="shared" si="588"/>
        <v>7.8541441300303063</v>
      </c>
      <c r="AG114" s="27">
        <f t="shared" si="588"/>
        <v>7.8321562836954399</v>
      </c>
      <c r="AH114" s="27">
        <f t="shared" si="588"/>
        <v>7.8102299928125944</v>
      </c>
      <c r="AI114" s="27">
        <f t="shared" si="588"/>
        <v>7.7883650850553181</v>
      </c>
      <c r="AJ114" s="27">
        <f t="shared" si="588"/>
        <v>7.7665613885796461</v>
      </c>
      <c r="AK114" s="27">
        <f t="shared" si="588"/>
        <v>7.7448187320232478</v>
      </c>
      <c r="AM114" s="147"/>
      <c r="AN114" s="54">
        <f t="shared" si="566"/>
        <v>160</v>
      </c>
      <c r="AO114" s="42"/>
      <c r="AP114" s="27">
        <f t="shared" ref="AP114:BD114" si="589">(AO18-AP18)*2</f>
        <v>7.8314976851956999</v>
      </c>
      <c r="AQ114" s="27">
        <f t="shared" si="589"/>
        <v>7.8095732380730851</v>
      </c>
      <c r="AR114" s="27">
        <f t="shared" si="589"/>
        <v>7.7877101689147707</v>
      </c>
      <c r="AS114" s="27">
        <f t="shared" si="589"/>
        <v>7.7659083058907754</v>
      </c>
      <c r="AT114" s="27">
        <f t="shared" si="589"/>
        <v>7.7441674776545142</v>
      </c>
      <c r="AU114" s="27">
        <f t="shared" si="589"/>
        <v>7.7224875133363184</v>
      </c>
      <c r="AV114" s="27">
        <f t="shared" si="589"/>
        <v>7.7008682425471875</v>
      </c>
      <c r="AW114" s="27">
        <f t="shared" si="589"/>
        <v>7.6793094953749801</v>
      </c>
      <c r="AX114" s="27">
        <f t="shared" si="589"/>
        <v>7.657811102380947</v>
      </c>
      <c r="AY114" s="27">
        <f t="shared" si="589"/>
        <v>7.6363728946022889</v>
      </c>
      <c r="AZ114" s="27">
        <f t="shared" si="589"/>
        <v>7.6149947035511047</v>
      </c>
      <c r="BA114" s="27">
        <f t="shared" si="589"/>
        <v>7.5936763612076561</v>
      </c>
      <c r="BB114" s="27">
        <f t="shared" si="589"/>
        <v>7.5724177000248858</v>
      </c>
      <c r="BC114" s="27">
        <f t="shared" si="589"/>
        <v>7.5512185529228191</v>
      </c>
      <c r="BD114" s="27">
        <f t="shared" si="589"/>
        <v>7.5300787532927131</v>
      </c>
      <c r="BF114" s="147"/>
      <c r="BG114" s="54">
        <f t="shared" si="568"/>
        <v>160</v>
      </c>
      <c r="BH114" s="42"/>
      <c r="BI114" s="27">
        <f t="shared" ref="BI114:BW114" si="590">(BH18-BI18)*2</f>
        <v>7.6493884945663808</v>
      </c>
      <c r="BJ114" s="27">
        <f t="shared" si="590"/>
        <v>7.6279738660616658</v>
      </c>
      <c r="BK114" s="27">
        <f t="shared" si="590"/>
        <v>7.6066191882718783</v>
      </c>
      <c r="BL114" s="27">
        <f t="shared" si="590"/>
        <v>7.5853242933646641</v>
      </c>
      <c r="BM114" s="27">
        <f t="shared" si="590"/>
        <v>7.5640890139762007</v>
      </c>
      <c r="BN114" s="27">
        <f t="shared" si="590"/>
        <v>7.5429131832113114</v>
      </c>
      <c r="BO114" s="27">
        <f t="shared" si="590"/>
        <v>7.5217966346426408</v>
      </c>
      <c r="BP114" s="27">
        <f t="shared" si="590"/>
        <v>7.5007392023083241</v>
      </c>
      <c r="BQ114" s="27">
        <f t="shared" si="590"/>
        <v>7.4797407207118738</v>
      </c>
      <c r="BR114" s="27">
        <f t="shared" si="590"/>
        <v>7.4588010248178875</v>
      </c>
      <c r="BS114" s="27">
        <f t="shared" si="590"/>
        <v>7.4379199500552886</v>
      </c>
      <c r="BT114" s="27">
        <f t="shared" si="590"/>
        <v>7.4170973323138583</v>
      </c>
      <c r="BU114" s="27">
        <f t="shared" si="590"/>
        <v>7.3963330079407399</v>
      </c>
      <c r="BV114" s="27">
        <f t="shared" si="590"/>
        <v>7.3756268137423149</v>
      </c>
      <c r="BW114" s="27">
        <f t="shared" si="590"/>
        <v>7.3549785869821847</v>
      </c>
      <c r="BY114" s="147"/>
      <c r="BZ114" s="54">
        <f t="shared" si="570"/>
        <v>160</v>
      </c>
      <c r="CA114" s="42"/>
      <c r="CB114" s="27">
        <f t="shared" ref="CB114:CP114" si="591">(CA18-CB18)*2</f>
        <v>7.4900425843145513</v>
      </c>
      <c r="CC114" s="27">
        <f t="shared" si="591"/>
        <v>7.4690740481305511</v>
      </c>
      <c r="CD114" s="27">
        <f t="shared" si="591"/>
        <v>7.4481642138184725</v>
      </c>
      <c r="CE114" s="27">
        <f t="shared" si="591"/>
        <v>7.4273129170377103</v>
      </c>
      <c r="CF114" s="27">
        <f t="shared" si="591"/>
        <v>7.4065199939141166</v>
      </c>
      <c r="CG114" s="27">
        <f t="shared" si="591"/>
        <v>7.3857852810291433</v>
      </c>
      <c r="CH114" s="27">
        <f t="shared" si="591"/>
        <v>7.3651086154200414</v>
      </c>
      <c r="CI114" s="27">
        <f t="shared" si="591"/>
        <v>7.344489834584067</v>
      </c>
      <c r="CJ114" s="27">
        <f t="shared" si="591"/>
        <v>7.323928776471007</v>
      </c>
      <c r="CK114" s="27">
        <f t="shared" si="591"/>
        <v>7.3034252794843439</v>
      </c>
      <c r="CL114" s="27">
        <f t="shared" si="591"/>
        <v>7.2829791824813128</v>
      </c>
      <c r="CM114" s="27">
        <f t="shared" si="591"/>
        <v>7.2625903247686949</v>
      </c>
      <c r="CN114" s="27">
        <f t="shared" si="591"/>
        <v>7.2422585461036277</v>
      </c>
      <c r="CO114" s="27">
        <f t="shared" si="591"/>
        <v>7.221983686694017</v>
      </c>
      <c r="CP114" s="27">
        <f t="shared" si="591"/>
        <v>7.2017655871907635</v>
      </c>
      <c r="CR114" s="147"/>
      <c r="CS114" s="54">
        <f t="shared" si="572"/>
        <v>160</v>
      </c>
      <c r="CT114" s="42"/>
      <c r="CU114" s="27">
        <f t="shared" ref="CU114:DI114" si="592">(CT18-CU18)*2</f>
        <v>7.3494429600390276</v>
      </c>
      <c r="CV114" s="27">
        <f t="shared" si="592"/>
        <v>7.3288680355440761</v>
      </c>
      <c r="CW114" s="27">
        <f t="shared" si="592"/>
        <v>7.3083507109952848</v>
      </c>
      <c r="CX114" s="27">
        <f t="shared" si="592"/>
        <v>7.2878908251395274</v>
      </c>
      <c r="CY114" s="27">
        <f t="shared" si="592"/>
        <v>7.2674882171775153</v>
      </c>
      <c r="CZ114" s="27">
        <f t="shared" si="592"/>
        <v>7.2471427267575592</v>
      </c>
      <c r="DA114" s="27">
        <f t="shared" si="592"/>
        <v>7.2268541939770472</v>
      </c>
      <c r="DB114" s="27">
        <f t="shared" si="592"/>
        <v>7.206622459384505</v>
      </c>
      <c r="DC114" s="27">
        <f t="shared" si="592"/>
        <v>7.1864473639687674</v>
      </c>
      <c r="DD114" s="27">
        <f t="shared" si="592"/>
        <v>7.1663287491695371</v>
      </c>
      <c r="DE114" s="27">
        <f t="shared" si="592"/>
        <v>7.1462664568678633</v>
      </c>
      <c r="DF114" s="27">
        <f t="shared" si="592"/>
        <v>7.1262603293865681</v>
      </c>
      <c r="DG114" s="27">
        <f t="shared" si="592"/>
        <v>7.1063102094926478</v>
      </c>
      <c r="DH114" s="27">
        <f t="shared" si="592"/>
        <v>7.0864159403904665</v>
      </c>
      <c r="DI114" s="27">
        <f t="shared" si="592"/>
        <v>7.0665773657241218</v>
      </c>
      <c r="DK114" s="147"/>
      <c r="DL114" s="54">
        <f t="shared" si="574"/>
        <v>160</v>
      </c>
      <c r="DM114" s="42"/>
      <c r="DN114" s="27">
        <f t="shared" si="541"/>
        <v>7.1126429595461502</v>
      </c>
      <c r="DO114" s="27">
        <f t="shared" si="542"/>
        <v>7.0927309617724603</v>
      </c>
      <c r="DP114" s="27">
        <f t="shared" si="543"/>
        <v>7.0728747080683831</v>
      </c>
      <c r="DQ114" s="27">
        <f t="shared" si="544"/>
        <v>7.0530740423757337</v>
      </c>
      <c r="DR114" s="27">
        <f t="shared" si="545"/>
        <v>7.0333288090737156</v>
      </c>
      <c r="DS114" s="27">
        <f t="shared" si="546"/>
        <v>7.0136388529805203</v>
      </c>
      <c r="DT114" s="27">
        <f t="shared" si="547"/>
        <v>6.9940040193445547</v>
      </c>
      <c r="DU114" s="27">
        <f t="shared" si="548"/>
        <v>6.9744241538504106</v>
      </c>
      <c r="DV114" s="27">
        <f t="shared" si="549"/>
        <v>6.954899102612508</v>
      </c>
      <c r="DW114" s="27">
        <f t="shared" si="550"/>
        <v>6.9354287121790668</v>
      </c>
      <c r="DX114" s="27">
        <f t="shared" si="551"/>
        <v>6.9160128295229528</v>
      </c>
      <c r="DY114" s="27">
        <f t="shared" si="552"/>
        <v>6.8966513020508398</v>
      </c>
      <c r="DZ114" s="27">
        <f t="shared" si="553"/>
        <v>6.8773439775940481</v>
      </c>
      <c r="EA114" s="27">
        <f t="shared" si="554"/>
        <v>6.8580907044093404</v>
      </c>
      <c r="EB114" s="27">
        <f t="shared" si="555"/>
        <v>6.8388913311789246</v>
      </c>
    </row>
    <row r="115" spans="1:132">
      <c r="A115" s="147"/>
      <c r="B115" s="54">
        <f t="shared" si="562"/>
        <v>180</v>
      </c>
      <c r="C115" s="42"/>
      <c r="D115" s="27">
        <f t="shared" ref="D115:R115" si="593">(C19-D19)*2</f>
        <v>8.2416407282933051</v>
      </c>
      <c r="E115" s="27">
        <f t="shared" si="593"/>
        <v>8.2185680768529323</v>
      </c>
      <c r="F115" s="27">
        <f t="shared" si="593"/>
        <v>8.1955600177988117</v>
      </c>
      <c r="G115" s="27">
        <f t="shared" si="593"/>
        <v>8.1726163703032171</v>
      </c>
      <c r="H115" s="27">
        <f t="shared" si="593"/>
        <v>8.1497369540458067</v>
      </c>
      <c r="I115" s="27">
        <f t="shared" si="593"/>
        <v>8.1269215892083366</v>
      </c>
      <c r="J115" s="27">
        <f t="shared" si="593"/>
        <v>8.1041700964781285</v>
      </c>
      <c r="K115" s="27">
        <f t="shared" si="593"/>
        <v>8.0814822970441469</v>
      </c>
      <c r="L115" s="27">
        <f t="shared" si="593"/>
        <v>8.0588580125954081</v>
      </c>
      <c r="M115" s="27">
        <f t="shared" si="593"/>
        <v>8.0362970653196157</v>
      </c>
      <c r="N115" s="27">
        <f t="shared" si="593"/>
        <v>8.0137992779037859</v>
      </c>
      <c r="O115" s="27">
        <f t="shared" si="593"/>
        <v>7.9913644735300977</v>
      </c>
      <c r="P115" s="27">
        <f t="shared" si="593"/>
        <v>7.9689924758775987</v>
      </c>
      <c r="Q115" s="27">
        <f t="shared" si="593"/>
        <v>7.946683109114872</v>
      </c>
      <c r="R115" s="27">
        <f t="shared" si="593"/>
        <v>7.9244361979071414</v>
      </c>
      <c r="T115" s="147"/>
      <c r="U115" s="54">
        <f t="shared" si="564"/>
        <v>180</v>
      </c>
      <c r="V115" s="42"/>
      <c r="W115" s="27">
        <f t="shared" ref="W115:AK115" si="594">(V19-W19)*2</f>
        <v>7.9978301079986522</v>
      </c>
      <c r="X115" s="27">
        <f t="shared" si="594"/>
        <v>7.9754400096617246</v>
      </c>
      <c r="Y115" s="27">
        <f t="shared" si="594"/>
        <v>7.953112592889056</v>
      </c>
      <c r="Z115" s="27">
        <f t="shared" si="594"/>
        <v>7.9308476822030229</v>
      </c>
      <c r="AA115" s="27">
        <f t="shared" si="594"/>
        <v>7.908645102615651</v>
      </c>
      <c r="AB115" s="27">
        <f t="shared" si="594"/>
        <v>7.8865046796298088</v>
      </c>
      <c r="AC115" s="27">
        <f t="shared" si="594"/>
        <v>7.864426239236991</v>
      </c>
      <c r="AD115" s="27">
        <f t="shared" si="594"/>
        <v>7.842409607915215</v>
      </c>
      <c r="AE115" s="27">
        <f t="shared" si="594"/>
        <v>7.8204546126298737</v>
      </c>
      <c r="AF115" s="27">
        <f t="shared" si="594"/>
        <v>7.7985610808274828</v>
      </c>
      <c r="AG115" s="27">
        <f t="shared" si="594"/>
        <v>7.7767288404414785</v>
      </c>
      <c r="AH115" s="27">
        <f t="shared" si="594"/>
        <v>7.7549577198843167</v>
      </c>
      <c r="AI115" s="27">
        <f t="shared" si="594"/>
        <v>7.7332475480499738</v>
      </c>
      <c r="AJ115" s="27">
        <f t="shared" si="594"/>
        <v>7.7115981543114458</v>
      </c>
      <c r="AK115" s="27">
        <f t="shared" si="594"/>
        <v>7.6900093685181901</v>
      </c>
      <c r="AM115" s="147"/>
      <c r="AN115" s="54">
        <f t="shared" si="566"/>
        <v>180</v>
      </c>
      <c r="AO115" s="42"/>
      <c r="AP115" s="27">
        <f t="shared" ref="AP115:BD115" si="595">(AO19-AP19)*2</f>
        <v>7.7760749027816587</v>
      </c>
      <c r="AQ115" s="27">
        <f t="shared" si="595"/>
        <v>7.7543056129368892</v>
      </c>
      <c r="AR115" s="27">
        <f t="shared" si="595"/>
        <v>7.7325972666905614</v>
      </c>
      <c r="AS115" s="27">
        <f t="shared" si="595"/>
        <v>7.7109496934282902</v>
      </c>
      <c r="AT115" s="27">
        <f t="shared" si="595"/>
        <v>7.689362723015563</v>
      </c>
      <c r="AU115" s="27">
        <f t="shared" si="595"/>
        <v>7.6678361857935329</v>
      </c>
      <c r="AV115" s="27">
        <f t="shared" si="595"/>
        <v>7.646369912577768</v>
      </c>
      <c r="AW115" s="27">
        <f t="shared" si="595"/>
        <v>7.6249637346584507</v>
      </c>
      <c r="AX115" s="27">
        <f t="shared" si="595"/>
        <v>7.6036174837960857</v>
      </c>
      <c r="AY115" s="27">
        <f t="shared" si="595"/>
        <v>7.5823309922260762</v>
      </c>
      <c r="AZ115" s="27">
        <f t="shared" si="595"/>
        <v>7.5611040926485202</v>
      </c>
      <c r="BA115" s="27">
        <f t="shared" si="595"/>
        <v>7.5399366182356857</v>
      </c>
      <c r="BB115" s="27">
        <f t="shared" si="595"/>
        <v>7.5188284026252745</v>
      </c>
      <c r="BC115" s="27">
        <f t="shared" si="595"/>
        <v>7.4977792799205361</v>
      </c>
      <c r="BD115" s="27">
        <f t="shared" si="595"/>
        <v>7.4767890846903811</v>
      </c>
      <c r="BF115" s="147"/>
      <c r="BG115" s="54">
        <f t="shared" si="568"/>
        <v>180</v>
      </c>
      <c r="BH115" s="42"/>
      <c r="BI115" s="27">
        <f t="shared" ref="BI115:BW115" si="596">(BH19-BI19)*2</f>
        <v>7.5952544819964771</v>
      </c>
      <c r="BJ115" s="27">
        <f t="shared" si="596"/>
        <v>7.5739914028301598</v>
      </c>
      <c r="BK115" s="27">
        <f t="shared" si="596"/>
        <v>7.5527878501134751</v>
      </c>
      <c r="BL115" s="27">
        <f t="shared" si="596"/>
        <v>7.5316436572019256</v>
      </c>
      <c r="BM115" s="27">
        <f t="shared" si="596"/>
        <v>7.5105586579149417</v>
      </c>
      <c r="BN115" s="27">
        <f t="shared" si="596"/>
        <v>7.489532686539718</v>
      </c>
      <c r="BO115" s="27">
        <f t="shared" si="596"/>
        <v>7.4685655778250464</v>
      </c>
      <c r="BP115" s="27">
        <f t="shared" si="596"/>
        <v>7.447657166986545</v>
      </c>
      <c r="BQ115" s="27">
        <f t="shared" si="596"/>
        <v>7.4268072896951765</v>
      </c>
      <c r="BR115" s="27">
        <f t="shared" si="596"/>
        <v>7.4060157820858308</v>
      </c>
      <c r="BS115" s="27">
        <f t="shared" si="596"/>
        <v>7.3852824807524371</v>
      </c>
      <c r="BT115" s="27">
        <f t="shared" si="596"/>
        <v>7.3646072227441266</v>
      </c>
      <c r="BU115" s="27">
        <f t="shared" si="596"/>
        <v>7.3439898455673074</v>
      </c>
      <c r="BV115" s="27">
        <f t="shared" si="596"/>
        <v>7.3234301871845275</v>
      </c>
      <c r="BW115" s="27">
        <f t="shared" si="596"/>
        <v>7.3029280860091887</v>
      </c>
      <c r="BY115" s="147"/>
      <c r="BZ115" s="54">
        <f t="shared" si="570"/>
        <v>180</v>
      </c>
      <c r="CA115" s="42"/>
      <c r="CB115" s="27">
        <f t="shared" ref="CB115:CP115" si="597">(CA19-CB19)*2</f>
        <v>7.4370362479652954</v>
      </c>
      <c r="CC115" s="27">
        <f t="shared" si="597"/>
        <v>7.4162161041663808</v>
      </c>
      <c r="CD115" s="27">
        <f t="shared" si="597"/>
        <v>7.3954542468104023</v>
      </c>
      <c r="CE115" s="27">
        <f t="shared" si="597"/>
        <v>7.374750512722926</v>
      </c>
      <c r="CF115" s="27">
        <f t="shared" si="597"/>
        <v>7.3541047391870222</v>
      </c>
      <c r="CG115" s="27">
        <f t="shared" si="597"/>
        <v>7.3335167639404517</v>
      </c>
      <c r="CH115" s="27">
        <f t="shared" si="597"/>
        <v>7.3129864251756658</v>
      </c>
      <c r="CI115" s="27">
        <f t="shared" si="597"/>
        <v>7.2925135615386125</v>
      </c>
      <c r="CJ115" s="27">
        <f t="shared" si="597"/>
        <v>7.2720980121251841</v>
      </c>
      <c r="CK115" s="27">
        <f t="shared" si="597"/>
        <v>7.2517396164847128</v>
      </c>
      <c r="CL115" s="27">
        <f t="shared" si="597"/>
        <v>7.231438214612993</v>
      </c>
      <c r="CM115" s="27">
        <f t="shared" si="597"/>
        <v>7.211193646953987</v>
      </c>
      <c r="CN115" s="27">
        <f t="shared" si="597"/>
        <v>7.1910057544005213</v>
      </c>
      <c r="CO115" s="27">
        <f t="shared" si="597"/>
        <v>7.170874378288886</v>
      </c>
      <c r="CP115" s="27">
        <f t="shared" si="597"/>
        <v>7.1507993603998017</v>
      </c>
      <c r="CR115" s="147"/>
      <c r="CS115" s="54">
        <f t="shared" si="572"/>
        <v>180</v>
      </c>
      <c r="CT115" s="42"/>
      <c r="CU115" s="27">
        <f t="shared" ref="CU115:DI115" si="598">(CT19-CU19)*2</f>
        <v>7.2974316341839369</v>
      </c>
      <c r="CV115" s="27">
        <f t="shared" si="598"/>
        <v>7.2770023165210773</v>
      </c>
      <c r="CW115" s="27">
        <f t="shared" si="598"/>
        <v>7.2566301911734712</v>
      </c>
      <c r="CX115" s="27">
        <f t="shared" si="598"/>
        <v>7.2363150980319233</v>
      </c>
      <c r="CY115" s="27">
        <f t="shared" si="598"/>
        <v>7.2160568774324645</v>
      </c>
      <c r="CZ115" s="27">
        <f t="shared" si="598"/>
        <v>7.1958553701609418</v>
      </c>
      <c r="DA115" s="27">
        <f t="shared" si="598"/>
        <v>7.1757104174445345</v>
      </c>
      <c r="DB115" s="27">
        <f t="shared" si="598"/>
        <v>7.1556218609589308</v>
      </c>
      <c r="DC115" s="27">
        <f t="shared" si="598"/>
        <v>7.1355895428232117</v>
      </c>
      <c r="DD115" s="27">
        <f t="shared" si="598"/>
        <v>7.1156133055933992</v>
      </c>
      <c r="DE115" s="27">
        <f t="shared" si="598"/>
        <v>7.0956929922716867</v>
      </c>
      <c r="DF115" s="27">
        <f t="shared" si="598"/>
        <v>7.0758284462996457</v>
      </c>
      <c r="DG115" s="27">
        <f t="shared" si="598"/>
        <v>7.0560195115522291</v>
      </c>
      <c r="DH115" s="27">
        <f t="shared" si="598"/>
        <v>7.0362660323461554</v>
      </c>
      <c r="DI115" s="27">
        <f t="shared" si="598"/>
        <v>7.0165678534331519</v>
      </c>
      <c r="DK115" s="147"/>
      <c r="DL115" s="54">
        <f t="shared" si="574"/>
        <v>180</v>
      </c>
      <c r="DM115" s="42"/>
      <c r="DN115" s="27">
        <f t="shared" si="541"/>
        <v>7.0623074453211743</v>
      </c>
      <c r="DO115" s="27">
        <f t="shared" si="542"/>
        <v>7.0425363629083861</v>
      </c>
      <c r="DP115" s="27">
        <f t="shared" si="543"/>
        <v>7.022820630069404</v>
      </c>
      <c r="DQ115" s="27">
        <f t="shared" si="544"/>
        <v>7.0031600918496508</v>
      </c>
      <c r="DR115" s="27">
        <f t="shared" si="545"/>
        <v>6.9835545937327588</v>
      </c>
      <c r="DS115" s="27">
        <f t="shared" si="546"/>
        <v>6.9640039816309596</v>
      </c>
      <c r="DT115" s="27">
        <f t="shared" si="547"/>
        <v>6.9445081018906958</v>
      </c>
      <c r="DU115" s="27">
        <f t="shared" si="548"/>
        <v>6.9250668012878354</v>
      </c>
      <c r="DV115" s="27">
        <f t="shared" si="549"/>
        <v>6.90567992702608</v>
      </c>
      <c r="DW115" s="27">
        <f t="shared" si="550"/>
        <v>6.8863473267377548</v>
      </c>
      <c r="DX115" s="27">
        <f t="shared" si="551"/>
        <v>6.8670688484830205</v>
      </c>
      <c r="DY115" s="27">
        <f t="shared" si="552"/>
        <v>6.8478443407439009</v>
      </c>
      <c r="DZ115" s="27">
        <f t="shared" si="553"/>
        <v>6.8286736524306484</v>
      </c>
      <c r="EA115" s="27">
        <f t="shared" si="554"/>
        <v>6.8095566328733916</v>
      </c>
      <c r="EB115" s="27">
        <f t="shared" si="555"/>
        <v>6.7904931318261106</v>
      </c>
    </row>
    <row r="116" spans="1:132">
      <c r="A116" s="147"/>
      <c r="B116" s="54">
        <f t="shared" si="562"/>
        <v>200</v>
      </c>
      <c r="C116" s="42"/>
      <c r="D116" s="27">
        <f t="shared" ref="D116:R116" si="599">(C20-D20)*2</f>
        <v>8.183315401622167</v>
      </c>
      <c r="E116" s="27">
        <f t="shared" si="599"/>
        <v>8.1604060331941355</v>
      </c>
      <c r="F116" s="27">
        <f t="shared" si="599"/>
        <v>8.1375608000392958</v>
      </c>
      <c r="G116" s="27">
        <f t="shared" si="599"/>
        <v>8.114779522608444</v>
      </c>
      <c r="H116" s="27">
        <f t="shared" si="599"/>
        <v>8.0920620218562362</v>
      </c>
      <c r="I116" s="27">
        <f t="shared" si="599"/>
        <v>8.0694081192388012</v>
      </c>
      <c r="J116" s="27">
        <f t="shared" si="599"/>
        <v>8.0468176367117508</v>
      </c>
      <c r="K116" s="27">
        <f t="shared" si="599"/>
        <v>8.024290396728702</v>
      </c>
      <c r="L116" s="27">
        <f t="shared" si="599"/>
        <v>8.0018262222416183</v>
      </c>
      <c r="M116" s="27">
        <f t="shared" si="599"/>
        <v>7.9794249366967165</v>
      </c>
      <c r="N116" s="27">
        <f t="shared" si="599"/>
        <v>7.9570863640342395</v>
      </c>
      <c r="O116" s="27">
        <f t="shared" si="599"/>
        <v>7.9348103286901619</v>
      </c>
      <c r="P116" s="27">
        <f t="shared" si="599"/>
        <v>7.9125966555885157</v>
      </c>
      <c r="Q116" s="27">
        <f t="shared" si="599"/>
        <v>7.8904451701442895</v>
      </c>
      <c r="R116" s="27">
        <f t="shared" si="599"/>
        <v>7.8683556982630307</v>
      </c>
      <c r="T116" s="147"/>
      <c r="U116" s="54">
        <f t="shared" si="564"/>
        <v>200</v>
      </c>
      <c r="V116" s="42"/>
      <c r="W116" s="27">
        <f t="shared" ref="W116:AK116" si="600">(V20-W20)*2</f>
        <v>7.9412302064620235</v>
      </c>
      <c r="X116" s="27">
        <f t="shared" si="600"/>
        <v>7.9189985607746962</v>
      </c>
      <c r="Y116" s="27">
        <f t="shared" si="600"/>
        <v>7.8968291530585475</v>
      </c>
      <c r="Z116" s="27">
        <f t="shared" si="600"/>
        <v>7.8747218090788351</v>
      </c>
      <c r="AA116" s="27">
        <f t="shared" si="600"/>
        <v>7.8526763550877945</v>
      </c>
      <c r="AB116" s="27">
        <f t="shared" si="600"/>
        <v>7.8306926178203184</v>
      </c>
      <c r="AC116" s="27">
        <f t="shared" si="600"/>
        <v>7.8087704245018585</v>
      </c>
      <c r="AD116" s="27">
        <f t="shared" si="600"/>
        <v>7.7869096028372837</v>
      </c>
      <c r="AE116" s="27">
        <f t="shared" si="600"/>
        <v>7.7651099810152573</v>
      </c>
      <c r="AF116" s="27">
        <f t="shared" si="600"/>
        <v>7.7433713877067021</v>
      </c>
      <c r="AG116" s="27">
        <f t="shared" si="600"/>
        <v>7.7216936520596846</v>
      </c>
      <c r="AH116" s="27">
        <f t="shared" si="600"/>
        <v>7.7000766037027688</v>
      </c>
      <c r="AI116" s="27">
        <f t="shared" si="600"/>
        <v>7.678520072739957</v>
      </c>
      <c r="AJ116" s="27">
        <f t="shared" si="600"/>
        <v>7.6570238897515424</v>
      </c>
      <c r="AK116" s="27">
        <f t="shared" si="600"/>
        <v>7.6355878857923187</v>
      </c>
      <c r="AM116" s="147"/>
      <c r="AN116" s="54">
        <f t="shared" si="566"/>
        <v>200</v>
      </c>
      <c r="AO116" s="42"/>
      <c r="AP116" s="27">
        <f t="shared" ref="AP116:BD116" si="601">(AO20-AP20)*2</f>
        <v>7.7210443422561639</v>
      </c>
      <c r="AQ116" s="27">
        <f t="shared" si="601"/>
        <v>7.6994291116560589</v>
      </c>
      <c r="AR116" s="27">
        <f t="shared" si="601"/>
        <v>7.6778743933606961</v>
      </c>
      <c r="AS116" s="27">
        <f t="shared" si="601"/>
        <v>7.656380017966228</v>
      </c>
      <c r="AT116" s="27">
        <f t="shared" si="601"/>
        <v>7.6349458165397834</v>
      </c>
      <c r="AU116" s="27">
        <f t="shared" si="601"/>
        <v>7.6135716206243274</v>
      </c>
      <c r="AV116" s="27">
        <f t="shared" si="601"/>
        <v>7.592257262232522</v>
      </c>
      <c r="AW116" s="27">
        <f t="shared" si="601"/>
        <v>7.5710025738470677</v>
      </c>
      <c r="AX116" s="27">
        <f t="shared" si="601"/>
        <v>7.5498073884226926</v>
      </c>
      <c r="AY116" s="27">
        <f t="shared" si="601"/>
        <v>7.5286715393772852</v>
      </c>
      <c r="AZ116" s="27">
        <f t="shared" si="601"/>
        <v>7.5075948605984024</v>
      </c>
      <c r="BA116" s="27">
        <f t="shared" si="601"/>
        <v>7.4865771864380974</v>
      </c>
      <c r="BB116" s="27">
        <f t="shared" si="601"/>
        <v>7.4656183517107593</v>
      </c>
      <c r="BC116" s="27">
        <f t="shared" si="601"/>
        <v>7.4447181916942498</v>
      </c>
      <c r="BD116" s="27">
        <f t="shared" si="601"/>
        <v>7.4238765421281698</v>
      </c>
      <c r="BF116" s="147"/>
      <c r="BG116" s="54">
        <f t="shared" si="568"/>
        <v>200</v>
      </c>
      <c r="BH116" s="42"/>
      <c r="BI116" s="27">
        <f t="shared" ref="BI116:BW116" si="602">(BH20-BI20)*2</f>
        <v>7.5415035708103062</v>
      </c>
      <c r="BJ116" s="27">
        <f t="shared" si="602"/>
        <v>7.5203909684815642</v>
      </c>
      <c r="BK116" s="27">
        <f t="shared" si="602"/>
        <v>7.4993374713406524</v>
      </c>
      <c r="BL116" s="27">
        <f t="shared" si="602"/>
        <v>7.4783429139199029</v>
      </c>
      <c r="BM116" s="27">
        <f t="shared" si="602"/>
        <v>7.4574071312164563</v>
      </c>
      <c r="BN116" s="27">
        <f t="shared" si="602"/>
        <v>7.4365299586890217</v>
      </c>
      <c r="BO116" s="27">
        <f t="shared" si="602"/>
        <v>7.4157112322582179</v>
      </c>
      <c r="BP116" s="27">
        <f t="shared" si="602"/>
        <v>7.3949507883024523</v>
      </c>
      <c r="BQ116" s="27">
        <f t="shared" si="602"/>
        <v>7.3742484636580059</v>
      </c>
      <c r="BR116" s="27">
        <f t="shared" si="602"/>
        <v>7.3536040956187776</v>
      </c>
      <c r="BS116" s="27">
        <f t="shared" si="602"/>
        <v>7.333017521934778</v>
      </c>
      <c r="BT116" s="27">
        <f t="shared" si="602"/>
        <v>7.3124885808088607</v>
      </c>
      <c r="BU116" s="27">
        <f t="shared" si="602"/>
        <v>7.2920171108976604</v>
      </c>
      <c r="BV116" s="27">
        <f t="shared" si="602"/>
        <v>7.2716029513090916</v>
      </c>
      <c r="BW116" s="27">
        <f t="shared" si="602"/>
        <v>7.2512459416015815</v>
      </c>
      <c r="BY116" s="147"/>
      <c r="BZ116" s="54">
        <f t="shared" si="570"/>
        <v>200</v>
      </c>
      <c r="CA116" s="42"/>
      <c r="CB116" s="27">
        <f t="shared" ref="CB116:CP116" si="603">(CA20-CB20)*2</f>
        <v>7.3844050325393766</v>
      </c>
      <c r="CC116" s="27">
        <f t="shared" si="603"/>
        <v>7.3637322309666331</v>
      </c>
      <c r="CD116" s="27">
        <f t="shared" si="603"/>
        <v>7.3431173033486061</v>
      </c>
      <c r="CE116" s="27">
        <f t="shared" si="603"/>
        <v>7.3225600876661758</v>
      </c>
      <c r="CF116" s="27">
        <f t="shared" si="603"/>
        <v>7.3020604223534065</v>
      </c>
      <c r="CG116" s="27">
        <f t="shared" si="603"/>
        <v>7.2816181462970064</v>
      </c>
      <c r="CH116" s="27">
        <f t="shared" si="603"/>
        <v>7.2612330988356462</v>
      </c>
      <c r="CI116" s="27">
        <f t="shared" si="603"/>
        <v>7.2409051197538759</v>
      </c>
      <c r="CJ116" s="27">
        <f t="shared" si="603"/>
        <v>7.2206340492894299</v>
      </c>
      <c r="CK116" s="27">
        <f t="shared" si="603"/>
        <v>7.2004197281258797</v>
      </c>
      <c r="CL116" s="27">
        <f t="shared" si="603"/>
        <v>7.180261997391284</v>
      </c>
      <c r="CM116" s="27">
        <f t="shared" si="603"/>
        <v>7.1601606986590838</v>
      </c>
      <c r="CN116" s="27">
        <f t="shared" si="603"/>
        <v>7.1401156739480456</v>
      </c>
      <c r="CO116" s="27">
        <f t="shared" si="603"/>
        <v>7.1201267657174725</v>
      </c>
      <c r="CP116" s="27">
        <f t="shared" si="603"/>
        <v>7.100193816866522</v>
      </c>
      <c r="CR116" s="147"/>
      <c r="CS116" s="54">
        <f t="shared" si="572"/>
        <v>200</v>
      </c>
      <c r="CT116" s="42"/>
      <c r="CU116" s="27">
        <f t="shared" ref="CU116:DI116" si="604">(CT20-CU20)*2</f>
        <v>7.2457883876560061</v>
      </c>
      <c r="CV116" s="27">
        <f t="shared" si="604"/>
        <v>7.2255036463776889</v>
      </c>
      <c r="CW116" s="27">
        <f t="shared" si="604"/>
        <v>7.2052756926715631</v>
      </c>
      <c r="CX116" s="27">
        <f t="shared" si="604"/>
        <v>7.1851043675586652</v>
      </c>
      <c r="CY116" s="27">
        <f t="shared" si="604"/>
        <v>7.1649895125073186</v>
      </c>
      <c r="CZ116" s="27">
        <f t="shared" si="604"/>
        <v>7.1449309694276764</v>
      </c>
      <c r="DA116" s="27">
        <f t="shared" si="604"/>
        <v>7.1249285806719911</v>
      </c>
      <c r="DB116" s="27">
        <f t="shared" si="604"/>
        <v>7.1049821890370879</v>
      </c>
      <c r="DC116" s="27">
        <f t="shared" si="604"/>
        <v>7.0850916377575999</v>
      </c>
      <c r="DD116" s="27">
        <f t="shared" si="604"/>
        <v>7.0652567705051013</v>
      </c>
      <c r="DE116" s="27">
        <f t="shared" si="604"/>
        <v>7.0454774313929462</v>
      </c>
      <c r="DF116" s="27">
        <f t="shared" si="604"/>
        <v>7.0257534649690925</v>
      </c>
      <c r="DG116" s="27">
        <f t="shared" si="604"/>
        <v>7.0060847162144988</v>
      </c>
      <c r="DH116" s="27">
        <f t="shared" si="604"/>
        <v>6.9864710305483158</v>
      </c>
      <c r="DI116" s="27">
        <f t="shared" si="604"/>
        <v>6.9669122538186983</v>
      </c>
      <c r="DK116" s="147"/>
      <c r="DL116" s="54">
        <f t="shared" si="574"/>
        <v>200</v>
      </c>
      <c r="DM116" s="42"/>
      <c r="DN116" s="27">
        <f t="shared" si="541"/>
        <v>7.0123281508597088</v>
      </c>
      <c r="DO116" s="27">
        <f t="shared" si="542"/>
        <v>6.9926969865632671</v>
      </c>
      <c r="DP116" s="27">
        <f t="shared" si="543"/>
        <v>6.9731207801351012</v>
      </c>
      <c r="DQ116" s="27">
        <f t="shared" si="544"/>
        <v>6.9535993777202627</v>
      </c>
      <c r="DR116" s="27">
        <f t="shared" si="545"/>
        <v>6.9341326258940441</v>
      </c>
      <c r="DS116" s="27">
        <f t="shared" si="546"/>
        <v>6.9147203716607519</v>
      </c>
      <c r="DT116" s="27">
        <f t="shared" si="547"/>
        <v>6.8953624624521277</v>
      </c>
      <c r="DU116" s="27">
        <f t="shared" si="548"/>
        <v>6.8760587461293436</v>
      </c>
      <c r="DV116" s="27">
        <f t="shared" si="549"/>
        <v>6.8568090709778158</v>
      </c>
      <c r="DW116" s="27">
        <f t="shared" si="550"/>
        <v>6.8376132857076115</v>
      </c>
      <c r="DX116" s="27">
        <f t="shared" si="551"/>
        <v>6.8184712394550431</v>
      </c>
      <c r="DY116" s="27">
        <f t="shared" si="552"/>
        <v>6.7993827817731045</v>
      </c>
      <c r="DZ116" s="27">
        <f t="shared" si="553"/>
        <v>6.7803477626418385</v>
      </c>
      <c r="EA116" s="27">
        <f t="shared" si="554"/>
        <v>6.7613660324583407</v>
      </c>
      <c r="EB116" s="27">
        <f t="shared" si="555"/>
        <v>6.7424374420392397</v>
      </c>
    </row>
    <row r="117" spans="1:132">
      <c r="A117" s="147"/>
      <c r="B117" s="54">
        <f t="shared" si="562"/>
        <v>220</v>
      </c>
      <c r="C117" s="42"/>
      <c r="D117" s="27">
        <f t="shared" ref="D117:R117" si="605">(C21-D21)*2</f>
        <v>8.125402837875356</v>
      </c>
      <c r="E117" s="27">
        <f t="shared" si="605"/>
        <v>8.1026555969219203</v>
      </c>
      <c r="F117" s="27">
        <f t="shared" si="605"/>
        <v>8.0799720373617561</v>
      </c>
      <c r="G117" s="27">
        <f t="shared" si="605"/>
        <v>8.0573519809179288</v>
      </c>
      <c r="H117" s="27">
        <f t="shared" si="605"/>
        <v>8.0347952498100312</v>
      </c>
      <c r="I117" s="27">
        <f t="shared" si="605"/>
        <v>8.0123016667595834</v>
      </c>
      <c r="J117" s="27">
        <f t="shared" si="605"/>
        <v>7.989871054980938</v>
      </c>
      <c r="K117" s="27">
        <f t="shared" si="605"/>
        <v>7.9675032381856568</v>
      </c>
      <c r="L117" s="27">
        <f t="shared" si="605"/>
        <v>7.9451980405759173</v>
      </c>
      <c r="M117" s="27">
        <f t="shared" si="605"/>
        <v>7.9229552868502537</v>
      </c>
      <c r="N117" s="27">
        <f t="shared" si="605"/>
        <v>7.9007748021943485</v>
      </c>
      <c r="O117" s="27">
        <f t="shared" si="605"/>
        <v>7.8786564122845562</v>
      </c>
      <c r="P117" s="27">
        <f t="shared" si="605"/>
        <v>7.8565999432862554</v>
      </c>
      <c r="Q117" s="27">
        <f t="shared" si="605"/>
        <v>7.8346052218494719</v>
      </c>
      <c r="R117" s="27">
        <f t="shared" si="605"/>
        <v>7.8126720751109815</v>
      </c>
      <c r="T117" s="147"/>
      <c r="U117" s="54">
        <f t="shared" si="564"/>
        <v>220</v>
      </c>
      <c r="V117" s="42"/>
      <c r="W117" s="27">
        <f t="shared" ref="W117:AK117" si="606">(V21-W21)*2</f>
        <v>7.8850308571784922</v>
      </c>
      <c r="X117" s="27">
        <f t="shared" si="606"/>
        <v>7.8629565427833086</v>
      </c>
      <c r="Y117" s="27">
        <f t="shared" si="606"/>
        <v>7.8409440259084704</v>
      </c>
      <c r="Z117" s="27">
        <f t="shared" si="606"/>
        <v>7.8189931335515439</v>
      </c>
      <c r="AA117" s="27">
        <f t="shared" si="606"/>
        <v>7.7971036931918434</v>
      </c>
      <c r="AB117" s="27">
        <f t="shared" si="606"/>
        <v>7.775275532793728</v>
      </c>
      <c r="AC117" s="27">
        <f t="shared" si="606"/>
        <v>7.7535084808030774</v>
      </c>
      <c r="AD117" s="27">
        <f t="shared" si="606"/>
        <v>7.7318023661442226</v>
      </c>
      <c r="AE117" s="27">
        <f t="shared" si="606"/>
        <v>7.7101570182243222</v>
      </c>
      <c r="AF117" s="27">
        <f t="shared" si="606"/>
        <v>7.6885722669226766</v>
      </c>
      <c r="AG117" s="27">
        <f t="shared" si="606"/>
        <v>7.6670479425987992</v>
      </c>
      <c r="AH117" s="27">
        <f t="shared" si="606"/>
        <v>7.6455838760878123</v>
      </c>
      <c r="AI117" s="27">
        <f t="shared" si="606"/>
        <v>7.6241798986941376</v>
      </c>
      <c r="AJ117" s="27">
        <f t="shared" si="606"/>
        <v>7.6028358421982318</v>
      </c>
      <c r="AK117" s="27">
        <f t="shared" si="606"/>
        <v>7.581551538850249</v>
      </c>
      <c r="AM117" s="147"/>
      <c r="AN117" s="54">
        <f t="shared" si="566"/>
        <v>220</v>
      </c>
      <c r="AO117" s="42"/>
      <c r="AP117" s="27">
        <f t="shared" ref="AP117:BD117" si="607">(AO21-AP21)*2</f>
        <v>7.666403227901128</v>
      </c>
      <c r="AQ117" s="27">
        <f t="shared" si="607"/>
        <v>7.6449409662816379</v>
      </c>
      <c r="AR117" s="27">
        <f t="shared" si="607"/>
        <v>7.6235387887284674</v>
      </c>
      <c r="AS117" s="27">
        <f t="shared" si="607"/>
        <v>7.6021965270336977</v>
      </c>
      <c r="AT117" s="27">
        <f t="shared" si="607"/>
        <v>7.5809140134618929</v>
      </c>
      <c r="AU117" s="27">
        <f t="shared" si="607"/>
        <v>7.5596910807473137</v>
      </c>
      <c r="AV117" s="27">
        <f t="shared" si="607"/>
        <v>7.5385275620921846</v>
      </c>
      <c r="AW117" s="27">
        <f t="shared" si="607"/>
        <v>7.5174232911643344</v>
      </c>
      <c r="AX117" s="27">
        <f t="shared" si="607"/>
        <v>7.4963781021005218</v>
      </c>
      <c r="AY117" s="27">
        <f t="shared" si="607"/>
        <v>7.475391829497454</v>
      </c>
      <c r="AZ117" s="27">
        <f t="shared" si="607"/>
        <v>7.4544643084184372</v>
      </c>
      <c r="BA117" s="27">
        <f t="shared" si="607"/>
        <v>7.4335953743877781</v>
      </c>
      <c r="BB117" s="27">
        <f t="shared" si="607"/>
        <v>7.4127848633889926</v>
      </c>
      <c r="BC117" s="27">
        <f t="shared" si="607"/>
        <v>7.3920326118654032</v>
      </c>
      <c r="BD117" s="27">
        <f t="shared" si="607"/>
        <v>7.371338456719684</v>
      </c>
      <c r="BF117" s="147"/>
      <c r="BG117" s="54">
        <f t="shared" si="568"/>
        <v>220</v>
      </c>
      <c r="BH117" s="42"/>
      <c r="BI117" s="27">
        <f t="shared" ref="BI117:BW117" si="608">(BH21-BI21)*2</f>
        <v>7.4881330498340901</v>
      </c>
      <c r="BJ117" s="27">
        <f t="shared" si="608"/>
        <v>7.4671698594339659</v>
      </c>
      <c r="BK117" s="27">
        <f t="shared" si="608"/>
        <v>7.4462653559384364</v>
      </c>
      <c r="BL117" s="27">
        <f t="shared" si="608"/>
        <v>7.4254193750522006</v>
      </c>
      <c r="BM117" s="27">
        <f t="shared" si="608"/>
        <v>7.4046317529400767</v>
      </c>
      <c r="BN117" s="27">
        <f t="shared" si="608"/>
        <v>7.3839023262262344</v>
      </c>
      <c r="BO117" s="27">
        <f t="shared" si="608"/>
        <v>7.3632309319900173</v>
      </c>
      <c r="BP117" s="27">
        <f t="shared" si="608"/>
        <v>7.3426174077688984</v>
      </c>
      <c r="BQ117" s="27">
        <f t="shared" si="608"/>
        <v>7.3220615915560359</v>
      </c>
      <c r="BR117" s="27">
        <f t="shared" si="608"/>
        <v>7.3015633217931111</v>
      </c>
      <c r="BS117" s="27">
        <f t="shared" si="608"/>
        <v>7.2811224373811285</v>
      </c>
      <c r="BT117" s="27">
        <f t="shared" si="608"/>
        <v>7.2607387776667309</v>
      </c>
      <c r="BU117" s="27">
        <f t="shared" si="608"/>
        <v>7.2404121824484093</v>
      </c>
      <c r="BV117" s="27">
        <f t="shared" si="608"/>
        <v>7.220142491972652</v>
      </c>
      <c r="BW117" s="27">
        <f t="shared" si="608"/>
        <v>7.1999295469341433</v>
      </c>
      <c r="BY117" s="147"/>
      <c r="BZ117" s="54">
        <f t="shared" si="570"/>
        <v>220</v>
      </c>
      <c r="CA117" s="42"/>
      <c r="CB117" s="27">
        <f t="shared" ref="CB117:CP117" si="609">(CA21-CB21)*2</f>
        <v>7.3321462833416149</v>
      </c>
      <c r="CC117" s="27">
        <f t="shared" si="609"/>
        <v>7.3116197812673533</v>
      </c>
      <c r="CD117" s="27">
        <f t="shared" si="609"/>
        <v>7.2911507435791805</v>
      </c>
      <c r="CE117" s="27">
        <f t="shared" si="609"/>
        <v>7.2707390094041244</v>
      </c>
      <c r="CF117" s="27">
        <f t="shared" si="609"/>
        <v>7.250384418320948</v>
      </c>
      <c r="CG117" s="27">
        <f t="shared" si="609"/>
        <v>7.2300868103556724</v>
      </c>
      <c r="CH117" s="27">
        <f t="shared" si="609"/>
        <v>7.2098460259825004</v>
      </c>
      <c r="CI117" s="27">
        <f t="shared" si="609"/>
        <v>7.1896619061229501</v>
      </c>
      <c r="CJ117" s="27">
        <f t="shared" si="609"/>
        <v>7.1695342921435383</v>
      </c>
      <c r="CK117" s="27">
        <f t="shared" si="609"/>
        <v>7.1494630258552263</v>
      </c>
      <c r="CL117" s="27">
        <f t="shared" si="609"/>
        <v>7.1294479495100376</v>
      </c>
      <c r="CM117" s="27">
        <f t="shared" si="609"/>
        <v>7.1094889058040849</v>
      </c>
      <c r="CN117" s="27">
        <f t="shared" si="609"/>
        <v>7.089585737872909</v>
      </c>
      <c r="CO117" s="27">
        <f t="shared" si="609"/>
        <v>7.0697382892901572</v>
      </c>
      <c r="CP117" s="27">
        <f t="shared" si="609"/>
        <v>7.0499464040701127</v>
      </c>
      <c r="CR117" s="147"/>
      <c r="CS117" s="54">
        <f t="shared" si="572"/>
        <v>220</v>
      </c>
      <c r="CT117" s="42"/>
      <c r="CU117" s="27">
        <f t="shared" ref="CU117:DI117" si="610">(CT21-CU21)*2</f>
        <v>7.1945106155916534</v>
      </c>
      <c r="CV117" s="27">
        <f t="shared" si="610"/>
        <v>7.1743694275450025</v>
      </c>
      <c r="CW117" s="27">
        <f t="shared" si="610"/>
        <v>7.15428462518976</v>
      </c>
      <c r="CX117" s="27">
        <f t="shared" si="610"/>
        <v>7.1342560506736419</v>
      </c>
      <c r="CY117" s="27">
        <f t="shared" si="610"/>
        <v>7.1142835465849288</v>
      </c>
      <c r="CZ117" s="27">
        <f t="shared" si="610"/>
        <v>7.0943669559520686</v>
      </c>
      <c r="DA117" s="27">
        <f t="shared" si="610"/>
        <v>7.0745061222472643</v>
      </c>
      <c r="DB117" s="27">
        <f t="shared" si="610"/>
        <v>7.0547008893745442</v>
      </c>
      <c r="DC117" s="27">
        <f t="shared" si="610"/>
        <v>7.0349511016800719</v>
      </c>
      <c r="DD117" s="27">
        <f t="shared" si="610"/>
        <v>7.0152566039430369</v>
      </c>
      <c r="DE117" s="27">
        <f t="shared" si="610"/>
        <v>6.9956172413792039</v>
      </c>
      <c r="DF117" s="27">
        <f t="shared" si="610"/>
        <v>6.976032859634568</v>
      </c>
      <c r="DG117" s="27">
        <f t="shared" si="610"/>
        <v>6.9565033047897167</v>
      </c>
      <c r="DH117" s="27">
        <f t="shared" si="610"/>
        <v>6.9370284233570567</v>
      </c>
      <c r="DI117" s="27">
        <f t="shared" si="610"/>
        <v>6.9176080622760194</v>
      </c>
      <c r="DK117" s="147"/>
      <c r="DL117" s="54">
        <f t="shared" si="574"/>
        <v>220</v>
      </c>
      <c r="DM117" s="42"/>
      <c r="DN117" s="27">
        <f t="shared" si="541"/>
        <v>6.9627025552277377</v>
      </c>
      <c r="DO117" s="27">
        <f t="shared" si="542"/>
        <v>6.9432103188589629</v>
      </c>
      <c r="DP117" s="27">
        <f t="shared" si="543"/>
        <v>6.9237726514272682</v>
      </c>
      <c r="DQ117" s="27">
        <f t="shared" si="544"/>
        <v>6.9043894001665986</v>
      </c>
      <c r="DR117" s="27">
        <f t="shared" si="545"/>
        <v>6.8850604127359487</v>
      </c>
      <c r="DS117" s="27">
        <f t="shared" si="546"/>
        <v>6.8657855372245322</v>
      </c>
      <c r="DT117" s="27">
        <f t="shared" si="547"/>
        <v>6.8465646221430276</v>
      </c>
      <c r="DU117" s="27">
        <f t="shared" si="548"/>
        <v>6.8273975164295493</v>
      </c>
      <c r="DV117" s="27">
        <f t="shared" si="549"/>
        <v>6.8082840694428626</v>
      </c>
      <c r="DW117" s="27">
        <f t="shared" si="550"/>
        <v>6.7892241309648327</v>
      </c>
      <c r="DX117" s="27">
        <f t="shared" si="551"/>
        <v>6.7702175511959553</v>
      </c>
      <c r="DY117" s="27">
        <f t="shared" si="552"/>
        <v>6.7512641807582128</v>
      </c>
      <c r="DZ117" s="27">
        <f t="shared" si="553"/>
        <v>6.7323638706910955</v>
      </c>
      <c r="EA117" s="27">
        <f t="shared" si="554"/>
        <v>6.7135164724507206</v>
      </c>
      <c r="EB117" s="27">
        <f t="shared" si="555"/>
        <v>6.6947218379095546</v>
      </c>
    </row>
    <row r="118" spans="1:132">
      <c r="A118" s="147"/>
      <c r="B118" s="54">
        <f t="shared" si="562"/>
        <v>240</v>
      </c>
      <c r="C118" s="42"/>
      <c r="D118" s="27">
        <f t="shared" ref="D118:R118" si="611">(C22-D22)*2</f>
        <v>8.0679001159674044</v>
      </c>
      <c r="E118" s="27">
        <f t="shared" si="611"/>
        <v>8.0453138551283701</v>
      </c>
      <c r="F118" s="27">
        <f t="shared" si="611"/>
        <v>8.02279082501434</v>
      </c>
      <c r="G118" s="27">
        <f t="shared" si="611"/>
        <v>8.0003308486101332</v>
      </c>
      <c r="H118" s="27">
        <f t="shared" si="611"/>
        <v>7.9779337493966977</v>
      </c>
      <c r="I118" s="27">
        <f t="shared" si="611"/>
        <v>7.9555993513451995</v>
      </c>
      <c r="J118" s="27">
        <f t="shared" si="611"/>
        <v>7.9333274789251504</v>
      </c>
      <c r="K118" s="27">
        <f t="shared" si="611"/>
        <v>7.911117957093154</v>
      </c>
      <c r="L118" s="27">
        <f t="shared" si="611"/>
        <v>7.8889706112977365</v>
      </c>
      <c r="M118" s="27">
        <f t="shared" si="611"/>
        <v>7.8668852674759933</v>
      </c>
      <c r="N118" s="27">
        <f t="shared" si="611"/>
        <v>7.8448617520522248</v>
      </c>
      <c r="O118" s="27">
        <f t="shared" si="611"/>
        <v>7.8228998919351511</v>
      </c>
      <c r="P118" s="27">
        <f t="shared" si="611"/>
        <v>7.8009995145209814</v>
      </c>
      <c r="Q118" s="27">
        <f t="shared" si="611"/>
        <v>7.7791604476868201</v>
      </c>
      <c r="R118" s="27">
        <f t="shared" si="611"/>
        <v>7.7573825197930546</v>
      </c>
      <c r="T118" s="147"/>
      <c r="U118" s="54">
        <f t="shared" si="564"/>
        <v>240</v>
      </c>
      <c r="V118" s="42"/>
      <c r="W118" s="27">
        <f t="shared" ref="W118:AK118" si="612">(V22-W22)*2</f>
        <v>7.8292292254734548</v>
      </c>
      <c r="X118" s="27">
        <f t="shared" si="612"/>
        <v>7.8073111289533017</v>
      </c>
      <c r="Y118" s="27">
        <f t="shared" si="612"/>
        <v>7.7854543926187034</v>
      </c>
      <c r="Z118" s="27">
        <f t="shared" si="612"/>
        <v>7.7636588446891324</v>
      </c>
      <c r="AA118" s="27">
        <f t="shared" si="612"/>
        <v>7.741924313867969</v>
      </c>
      <c r="AB118" s="27">
        <f t="shared" si="612"/>
        <v>7.7202506293354531</v>
      </c>
      <c r="AC118" s="27">
        <f t="shared" si="612"/>
        <v>7.6986376207513558</v>
      </c>
      <c r="AD118" s="27">
        <f t="shared" si="612"/>
        <v>7.6770851182531032</v>
      </c>
      <c r="AE118" s="27">
        <f t="shared" si="612"/>
        <v>7.6555929524503199</v>
      </c>
      <c r="AF118" s="27">
        <f t="shared" si="612"/>
        <v>7.6341609544313656</v>
      </c>
      <c r="AG118" s="27">
        <f t="shared" si="612"/>
        <v>7.6127889557545814</v>
      </c>
      <c r="AH118" s="27">
        <f t="shared" si="612"/>
        <v>7.5914767884494836</v>
      </c>
      <c r="AI118" s="27">
        <f t="shared" si="612"/>
        <v>7.5702242850173889</v>
      </c>
      <c r="AJ118" s="27">
        <f t="shared" si="612"/>
        <v>7.5490312784289131</v>
      </c>
      <c r="AK118" s="27">
        <f t="shared" si="612"/>
        <v>7.5278976021211861</v>
      </c>
      <c r="AM118" s="147"/>
      <c r="AN118" s="54">
        <f t="shared" si="566"/>
        <v>240</v>
      </c>
      <c r="AO118" s="42"/>
      <c r="AP118" s="27">
        <f t="shared" ref="AP118:BD118" si="613">(AO22-AP22)*2</f>
        <v>7.6121488036417873</v>
      </c>
      <c r="AQ118" s="27">
        <f t="shared" si="613"/>
        <v>7.5908384284566353</v>
      </c>
      <c r="AR118" s="27">
        <f t="shared" si="613"/>
        <v>7.5695877121278841</v>
      </c>
      <c r="AS118" s="27">
        <f t="shared" si="613"/>
        <v>7.548396487638513</v>
      </c>
      <c r="AT118" s="27">
        <f t="shared" si="613"/>
        <v>7.5272645884411133</v>
      </c>
      <c r="AU118" s="27">
        <f t="shared" si="613"/>
        <v>7.5061918484514933</v>
      </c>
      <c r="AV118" s="27">
        <f t="shared" si="613"/>
        <v>7.485178102053851</v>
      </c>
      <c r="AW118" s="27">
        <f t="shared" si="613"/>
        <v>7.4642231840941804</v>
      </c>
      <c r="AX118" s="27">
        <f t="shared" si="613"/>
        <v>7.4433269298783671</v>
      </c>
      <c r="AY118" s="27">
        <f t="shared" si="613"/>
        <v>7.4224891751808855</v>
      </c>
      <c r="AZ118" s="27">
        <f t="shared" si="613"/>
        <v>7.4017097562265803</v>
      </c>
      <c r="BA118" s="27">
        <f t="shared" si="613"/>
        <v>7.3809885097049062</v>
      </c>
      <c r="BB118" s="27">
        <f t="shared" si="613"/>
        <v>7.3603252727612585</v>
      </c>
      <c r="BC118" s="27">
        <f t="shared" si="613"/>
        <v>7.3397198829972012</v>
      </c>
      <c r="BD118" s="27">
        <f t="shared" si="613"/>
        <v>7.3191721784659762</v>
      </c>
      <c r="BF118" s="147"/>
      <c r="BG118" s="54">
        <f t="shared" si="568"/>
        <v>240</v>
      </c>
      <c r="BH118" s="42"/>
      <c r="BI118" s="27">
        <f t="shared" ref="BI118:BW118" si="614">(BH22-BI22)*2</f>
        <v>7.4351402270832239</v>
      </c>
      <c r="BJ118" s="27">
        <f t="shared" si="614"/>
        <v>7.4143253912362184</v>
      </c>
      <c r="BK118" s="27">
        <f t="shared" si="614"/>
        <v>7.3935688269719151</v>
      </c>
      <c r="BL118" s="27">
        <f t="shared" si="614"/>
        <v>7.3728703711579442</v>
      </c>
      <c r="BM118" s="27">
        <f t="shared" si="614"/>
        <v>7.3522298611192127</v>
      </c>
      <c r="BN118" s="27">
        <f t="shared" si="614"/>
        <v>7.3316471346340961</v>
      </c>
      <c r="BO118" s="27">
        <f t="shared" si="614"/>
        <v>7.3111220299367687</v>
      </c>
      <c r="BP118" s="27">
        <f t="shared" si="614"/>
        <v>7.2906543857142196</v>
      </c>
      <c r="BQ118" s="27">
        <f t="shared" si="614"/>
        <v>7.270244041104533</v>
      </c>
      <c r="BR118" s="27">
        <f t="shared" si="614"/>
        <v>7.2498908356956235</v>
      </c>
      <c r="BS118" s="27">
        <f t="shared" si="614"/>
        <v>7.2295946095254635</v>
      </c>
      <c r="BT118" s="27">
        <f t="shared" si="614"/>
        <v>7.2093552030790136</v>
      </c>
      <c r="BU118" s="27">
        <f t="shared" si="614"/>
        <v>7.1891724572893452</v>
      </c>
      <c r="BV118" s="27">
        <f t="shared" si="614"/>
        <v>7.1690462135316722</v>
      </c>
      <c r="BW118" s="27">
        <f t="shared" si="614"/>
        <v>7.1489763136301576</v>
      </c>
      <c r="BY118" s="147"/>
      <c r="BZ118" s="54">
        <f t="shared" si="570"/>
        <v>240</v>
      </c>
      <c r="CA118" s="42"/>
      <c r="CB118" s="27">
        <f t="shared" ref="CB118:CP118" si="615">(CA22-CB22)*2</f>
        <v>7.2802573644625284</v>
      </c>
      <c r="CC118" s="27">
        <f t="shared" si="615"/>
        <v>7.2598761265384155</v>
      </c>
      <c r="CD118" s="27">
        <f t="shared" si="615"/>
        <v>7.239551946330721</v>
      </c>
      <c r="CE118" s="27">
        <f t="shared" si="615"/>
        <v>7.2192846641050465</v>
      </c>
      <c r="CF118" s="27">
        <f t="shared" si="615"/>
        <v>7.1990741205735844</v>
      </c>
      <c r="CG118" s="27">
        <f t="shared" si="615"/>
        <v>7.1789201568966519</v>
      </c>
      <c r="CH118" s="27">
        <f t="shared" si="615"/>
        <v>7.1588226146763532</v>
      </c>
      <c r="CI118" s="27">
        <f t="shared" si="615"/>
        <v>7.1387813359600756</v>
      </c>
      <c r="CJ118" s="27">
        <f t="shared" si="615"/>
        <v>7.1187961632374197</v>
      </c>
      <c r="CK118" s="27">
        <f t="shared" si="615"/>
        <v>7.0988669394373289</v>
      </c>
      <c r="CL118" s="27">
        <f t="shared" si="615"/>
        <v>7.0789935079305408</v>
      </c>
      <c r="CM118" s="27">
        <f t="shared" si="615"/>
        <v>7.0591757125251462</v>
      </c>
      <c r="CN118" s="27">
        <f t="shared" si="615"/>
        <v>7.0394133974666246</v>
      </c>
      <c r="CO118" s="27">
        <f t="shared" si="615"/>
        <v>7.0197064074354714</v>
      </c>
      <c r="CP118" s="27">
        <f t="shared" si="615"/>
        <v>7.0000545875503484</v>
      </c>
      <c r="CR118" s="147"/>
      <c r="CS118" s="54">
        <f t="shared" si="572"/>
        <v>240</v>
      </c>
      <c r="CT118" s="42"/>
      <c r="CU118" s="27">
        <f t="shared" ref="CU118:DI118" si="616">(CT22-CU22)*2</f>
        <v>7.14359573156149</v>
      </c>
      <c r="CV118" s="27">
        <f t="shared" si="616"/>
        <v>7.1235970808341307</v>
      </c>
      <c r="CW118" s="27">
        <f t="shared" si="616"/>
        <v>7.1036544167614153</v>
      </c>
      <c r="CX118" s="27">
        <f t="shared" si="616"/>
        <v>7.0837675826081323</v>
      </c>
      <c r="CY118" s="27">
        <f t="shared" si="616"/>
        <v>7.0639364220773757</v>
      </c>
      <c r="CZ118" s="27">
        <f t="shared" si="616"/>
        <v>7.0441607793099337</v>
      </c>
      <c r="DA118" s="27">
        <f t="shared" si="616"/>
        <v>7.0244404988808284</v>
      </c>
      <c r="DB118" s="27">
        <f t="shared" si="616"/>
        <v>7.0047754258036576</v>
      </c>
      <c r="DC118" s="27">
        <f t="shared" si="616"/>
        <v>6.9851654055242243</v>
      </c>
      <c r="DD118" s="27">
        <f t="shared" si="616"/>
        <v>6.9656102839205438</v>
      </c>
      <c r="DE118" s="27">
        <f t="shared" si="616"/>
        <v>6.9461099073020431</v>
      </c>
      <c r="DF118" s="27">
        <f t="shared" si="616"/>
        <v>6.9266641224103687</v>
      </c>
      <c r="DG118" s="27">
        <f t="shared" si="616"/>
        <v>6.9072727764137944</v>
      </c>
      <c r="DH118" s="27">
        <f t="shared" si="616"/>
        <v>6.8879357169088316</v>
      </c>
      <c r="DI118" s="27">
        <f t="shared" si="616"/>
        <v>6.8686527919214146</v>
      </c>
      <c r="DK118" s="147"/>
      <c r="DL118" s="54">
        <f t="shared" si="574"/>
        <v>240</v>
      </c>
      <c r="DM118" s="42"/>
      <c r="DN118" s="27">
        <f t="shared" si="541"/>
        <v>6.9134281553308945</v>
      </c>
      <c r="DO118" s="27">
        <f t="shared" si="542"/>
        <v>6.894073863709985</v>
      </c>
      <c r="DP118" s="27">
        <f t="shared" si="543"/>
        <v>6.8747737548478174</v>
      </c>
      <c r="DQ118" s="27">
        <f t="shared" si="544"/>
        <v>6.8555276770564806</v>
      </c>
      <c r="DR118" s="27">
        <f t="shared" si="545"/>
        <v>6.83633547907748</v>
      </c>
      <c r="DS118" s="27">
        <f t="shared" si="546"/>
        <v>6.8171970100706041</v>
      </c>
      <c r="DT118" s="27">
        <f t="shared" si="547"/>
        <v>6.7981121196222816</v>
      </c>
      <c r="DU118" s="27">
        <f t="shared" si="548"/>
        <v>6.7790806577372322</v>
      </c>
      <c r="DV118" s="27">
        <f t="shared" si="549"/>
        <v>6.7601024748412044</v>
      </c>
      <c r="DW118" s="27">
        <f t="shared" si="550"/>
        <v>6.74117742177868</v>
      </c>
      <c r="DX118" s="27">
        <f t="shared" si="551"/>
        <v>6.7223053498111938</v>
      </c>
      <c r="DY118" s="27">
        <f t="shared" si="552"/>
        <v>6.703486110618158</v>
      </c>
      <c r="DZ118" s="27">
        <f t="shared" si="553"/>
        <v>6.6847195562913129</v>
      </c>
      <c r="EA118" s="27">
        <f t="shared" si="554"/>
        <v>6.6660055393390962</v>
      </c>
      <c r="EB118" s="27">
        <f t="shared" si="555"/>
        <v>6.6473439126826435</v>
      </c>
    </row>
    <row r="119" spans="1:132">
      <c r="A119" s="147"/>
      <c r="B119" s="54">
        <f t="shared" si="562"/>
        <v>260</v>
      </c>
      <c r="C119" s="42"/>
      <c r="D119" s="27">
        <f t="shared" ref="D119:R119" si="617">(C23-D23)*2</f>
        <v>8.010804335487876</v>
      </c>
      <c r="E119" s="27">
        <f t="shared" si="617"/>
        <v>7.9883779155202319</v>
      </c>
      <c r="F119" s="27">
        <f t="shared" si="617"/>
        <v>7.9660142788005714</v>
      </c>
      <c r="G119" s="27">
        <f t="shared" si="617"/>
        <v>7.9437132495657465</v>
      </c>
      <c r="H119" s="27">
        <f t="shared" si="617"/>
        <v>7.9214746525440773</v>
      </c>
      <c r="I119" s="27">
        <f t="shared" si="617"/>
        <v>7.8992983129555796</v>
      </c>
      <c r="J119" s="27">
        <f t="shared" si="617"/>
        <v>7.877184056510373</v>
      </c>
      <c r="K119" s="27">
        <f t="shared" si="617"/>
        <v>7.8551317094032811</v>
      </c>
      <c r="L119" s="27">
        <f t="shared" si="617"/>
        <v>7.8331410983189471</v>
      </c>
      <c r="M119" s="27">
        <f t="shared" si="617"/>
        <v>7.8112120504259792</v>
      </c>
      <c r="N119" s="27">
        <f t="shared" si="617"/>
        <v>7.7893443933768935</v>
      </c>
      <c r="O119" s="27">
        <f t="shared" si="617"/>
        <v>7.7675379553067501</v>
      </c>
      <c r="P119" s="27">
        <f t="shared" si="617"/>
        <v>7.7457925648309924</v>
      </c>
      <c r="Q119" s="27">
        <f t="shared" si="617"/>
        <v>7.724108051046187</v>
      </c>
      <c r="R119" s="27">
        <f t="shared" si="617"/>
        <v>7.702484243527465</v>
      </c>
      <c r="T119" s="147"/>
      <c r="U119" s="54">
        <f t="shared" si="564"/>
        <v>260</v>
      </c>
      <c r="V119" s="42"/>
      <c r="W119" s="27">
        <f t="shared" ref="W119:AK119" si="618">(V23-W23)*2</f>
        <v>7.7738224967391716</v>
      </c>
      <c r="X119" s="27">
        <f t="shared" si="618"/>
        <v>7.7520595125537852</v>
      </c>
      <c r="Y119" s="27">
        <f t="shared" si="618"/>
        <v>7.7303574543130935</v>
      </c>
      <c r="Z119" s="27">
        <f t="shared" si="618"/>
        <v>7.7087161514555191</v>
      </c>
      <c r="AA119" s="27">
        <f t="shared" si="618"/>
        <v>7.6871354338909441</v>
      </c>
      <c r="AB119" s="27">
        <f t="shared" si="618"/>
        <v>7.6656151320124764</v>
      </c>
      <c r="AC119" s="27">
        <f t="shared" si="618"/>
        <v>7.6441550766858768</v>
      </c>
      <c r="AD119" s="27">
        <f t="shared" si="618"/>
        <v>7.6227550992472857</v>
      </c>
      <c r="AE119" s="27">
        <f t="shared" si="618"/>
        <v>7.6014150315074005</v>
      </c>
      <c r="AF119" s="27">
        <f t="shared" si="618"/>
        <v>7.5801347057496855</v>
      </c>
      <c r="AG119" s="27">
        <f t="shared" si="618"/>
        <v>7.5589139547238062</v>
      </c>
      <c r="AH119" s="27">
        <f t="shared" si="618"/>
        <v>7.5377526116498927</v>
      </c>
      <c r="AI119" s="27">
        <f t="shared" si="618"/>
        <v>7.5166505102129122</v>
      </c>
      <c r="AJ119" s="27">
        <f t="shared" si="618"/>
        <v>7.4956074845648004</v>
      </c>
      <c r="AK119" s="27">
        <f t="shared" si="618"/>
        <v>7.4746233693232682</v>
      </c>
      <c r="AM119" s="147"/>
      <c r="AN119" s="54">
        <f t="shared" si="566"/>
        <v>260</v>
      </c>
      <c r="AO119" s="42"/>
      <c r="AP119" s="27">
        <f t="shared" ref="AP119:BD119" si="619">(AO23-AP23)*2</f>
        <v>7.558278332908742</v>
      </c>
      <c r="AQ119" s="27">
        <f t="shared" si="619"/>
        <v>7.5371187692718138</v>
      </c>
      <c r="AR119" s="27">
        <f t="shared" si="619"/>
        <v>7.5160184422898908</v>
      </c>
      <c r="AS119" s="27">
        <f t="shared" si="619"/>
        <v>7.4949771861303134</v>
      </c>
      <c r="AT119" s="27">
        <f t="shared" si="619"/>
        <v>7.4739948354220758</v>
      </c>
      <c r="AU119" s="27">
        <f t="shared" si="619"/>
        <v>7.4530712252586682</v>
      </c>
      <c r="AV119" s="27">
        <f t="shared" si="619"/>
        <v>7.4322061911940125</v>
      </c>
      <c r="AW119" s="27">
        <f t="shared" si="619"/>
        <v>7.4113995692436276</v>
      </c>
      <c r="AX119" s="27">
        <f t="shared" si="619"/>
        <v>7.3906511958811905</v>
      </c>
      <c r="AY119" s="27">
        <f t="shared" si="619"/>
        <v>7.3699609080393316</v>
      </c>
      <c r="AZ119" s="27">
        <f t="shared" si="619"/>
        <v>7.3493285431045194</v>
      </c>
      <c r="BA119" s="27">
        <f t="shared" si="619"/>
        <v>7.3287539389224321</v>
      </c>
      <c r="BB119" s="27">
        <f t="shared" si="619"/>
        <v>7.3082369337889759</v>
      </c>
      <c r="BC119" s="27">
        <f t="shared" si="619"/>
        <v>7.2877773664559413</v>
      </c>
      <c r="BD119" s="27">
        <f t="shared" si="619"/>
        <v>7.2673750761231162</v>
      </c>
      <c r="BF119" s="147"/>
      <c r="BG119" s="54">
        <f t="shared" si="568"/>
        <v>260</v>
      </c>
      <c r="BH119" s="42"/>
      <c r="BI119" s="27">
        <f t="shared" ref="BI119:BW119" si="620">(BH23-BI23)*2</f>
        <v>7.38252242962173</v>
      </c>
      <c r="BJ119" s="27">
        <f t="shared" si="620"/>
        <v>7.3618548984356948</v>
      </c>
      <c r="BK119" s="27">
        <f t="shared" si="620"/>
        <v>7.3412452264510648</v>
      </c>
      <c r="BL119" s="27">
        <f t="shared" si="620"/>
        <v>7.3206932516885956</v>
      </c>
      <c r="BM119" s="27">
        <f t="shared" si="620"/>
        <v>7.3001988126237336</v>
      </c>
      <c r="BN119" s="27">
        <f t="shared" si="620"/>
        <v>7.2797617481837165</v>
      </c>
      <c r="BO119" s="27">
        <f t="shared" si="620"/>
        <v>7.2593818977487103</v>
      </c>
      <c r="BP119" s="27">
        <f t="shared" si="620"/>
        <v>7.2390591011449601</v>
      </c>
      <c r="BQ119" s="27">
        <f t="shared" si="620"/>
        <v>7.2187931986496636</v>
      </c>
      <c r="BR119" s="27">
        <f t="shared" si="620"/>
        <v>7.1985840309865665</v>
      </c>
      <c r="BS119" s="27">
        <f t="shared" si="620"/>
        <v>7.1784314393259052</v>
      </c>
      <c r="BT119" s="27">
        <f t="shared" si="620"/>
        <v>7.1583352652809111</v>
      </c>
      <c r="BU119" s="27">
        <f t="shared" si="620"/>
        <v>7.1382953509105818</v>
      </c>
      <c r="BV119" s="27">
        <f t="shared" si="620"/>
        <v>7.1183115387127884</v>
      </c>
      <c r="BW119" s="27">
        <f t="shared" si="620"/>
        <v>7.0983836716297048</v>
      </c>
      <c r="BY119" s="147"/>
      <c r="BZ119" s="54">
        <f t="shared" si="570"/>
        <v>260</v>
      </c>
      <c r="CA119" s="42"/>
      <c r="CB119" s="27">
        <f t="shared" ref="CB119:CP119" si="621">(CA23-CB23)*2</f>
        <v>7.228735658647679</v>
      </c>
      <c r="CC119" s="27">
        <f t="shared" si="621"/>
        <v>7.2084986568531377</v>
      </c>
      <c r="CD119" s="27">
        <f t="shared" si="621"/>
        <v>7.188318308982673</v>
      </c>
      <c r="CE119" s="27">
        <f t="shared" si="621"/>
        <v>7.1681944564322322</v>
      </c>
      <c r="CF119" s="27">
        <f t="shared" si="621"/>
        <v>7.148126941042662</v>
      </c>
      <c r="CG119" s="27">
        <f t="shared" si="621"/>
        <v>7.1281156050961982</v>
      </c>
      <c r="CH119" s="27">
        <f t="shared" si="621"/>
        <v>7.108160291317219</v>
      </c>
      <c r="CI119" s="27">
        <f t="shared" si="621"/>
        <v>7.088260842871108</v>
      </c>
      <c r="CJ119" s="27">
        <f t="shared" si="621"/>
        <v>7.068417103360602</v>
      </c>
      <c r="CK119" s="27">
        <f t="shared" si="621"/>
        <v>7.0486289168286049</v>
      </c>
      <c r="CL119" s="27">
        <f t="shared" si="621"/>
        <v>7.028896127753022</v>
      </c>
      <c r="CM119" s="27">
        <f t="shared" si="621"/>
        <v>7.0092185810459853</v>
      </c>
      <c r="CN119" s="27">
        <f t="shared" si="621"/>
        <v>6.9895961220569518</v>
      </c>
      <c r="CO119" s="27">
        <f t="shared" si="621"/>
        <v>6.9700285965668662</v>
      </c>
      <c r="CP119" s="27">
        <f t="shared" si="621"/>
        <v>6.9505158507868341</v>
      </c>
      <c r="CR119" s="147"/>
      <c r="CS119" s="54">
        <f t="shared" si="572"/>
        <v>260</v>
      </c>
      <c r="CT119" s="42"/>
      <c r="CU119" s="27">
        <f t="shared" ref="CU119:DI119" si="622">(CT23-CU23)*2</f>
        <v>7.0930411674413847</v>
      </c>
      <c r="CV119" s="27">
        <f t="shared" si="622"/>
        <v>7.073184045309354</v>
      </c>
      <c r="CW119" s="27">
        <f t="shared" si="622"/>
        <v>7.0533825136200292</v>
      </c>
      <c r="CX119" s="27">
        <f t="shared" si="622"/>
        <v>7.0336364167466527</v>
      </c>
      <c r="CY119" s="27">
        <f t="shared" si="622"/>
        <v>7.0139455994986619</v>
      </c>
      <c r="CZ119" s="27">
        <f t="shared" si="622"/>
        <v>6.9943099071196677</v>
      </c>
      <c r="DA119" s="27">
        <f t="shared" si="622"/>
        <v>6.9747291852859306</v>
      </c>
      <c r="DB119" s="27">
        <f t="shared" si="622"/>
        <v>6.9552032801058843</v>
      </c>
      <c r="DC119" s="27">
        <f t="shared" si="622"/>
        <v>6.9357320381201903</v>
      </c>
      <c r="DD119" s="27">
        <f t="shared" si="622"/>
        <v>6.9163153062977392</v>
      </c>
      <c r="DE119" s="27">
        <f t="shared" si="622"/>
        <v>6.8969529320352505</v>
      </c>
      <c r="DF119" s="27">
        <f t="shared" si="622"/>
        <v>6.8776447631584743</v>
      </c>
      <c r="DG119" s="27">
        <f t="shared" si="622"/>
        <v>6.858390647917803</v>
      </c>
      <c r="DH119" s="27">
        <f t="shared" si="622"/>
        <v>6.839190434989483</v>
      </c>
      <c r="DI119" s="27">
        <f t="shared" si="622"/>
        <v>6.8200439734724085</v>
      </c>
      <c r="DK119" s="147"/>
      <c r="DL119" s="54">
        <f t="shared" si="574"/>
        <v>260</v>
      </c>
      <c r="DM119" s="42"/>
      <c r="DN119" s="27">
        <f t="shared" si="541"/>
        <v>6.8645024657898475</v>
      </c>
      <c r="DO119" s="27">
        <f t="shared" si="542"/>
        <v>6.8452851426949515</v>
      </c>
      <c r="DP119" s="27">
        <f t="shared" si="543"/>
        <v>6.8261216189122287</v>
      </c>
      <c r="DQ119" s="27">
        <f t="shared" si="544"/>
        <v>6.8070117438275233</v>
      </c>
      <c r="DR119" s="27">
        <f t="shared" si="545"/>
        <v>6.7879553672521098</v>
      </c>
      <c r="DS119" s="27">
        <f t="shared" si="546"/>
        <v>6.7689523394159608</v>
      </c>
      <c r="DT119" s="27">
        <f t="shared" si="547"/>
        <v>6.7500025109653521</v>
      </c>
      <c r="DU119" s="27">
        <f t="shared" si="548"/>
        <v>6.7311057329703772</v>
      </c>
      <c r="DV119" s="27">
        <f t="shared" si="549"/>
        <v>6.7122618569130594</v>
      </c>
      <c r="DW119" s="27">
        <f t="shared" si="550"/>
        <v>6.6934707346961062</v>
      </c>
      <c r="DX119" s="27">
        <f t="shared" si="551"/>
        <v>6.6747322186301403</v>
      </c>
      <c r="DY119" s="27">
        <f t="shared" si="552"/>
        <v>6.656046161446028</v>
      </c>
      <c r="DZ119" s="27">
        <f t="shared" si="553"/>
        <v>6.6374124162834534</v>
      </c>
      <c r="EA119" s="27">
        <f t="shared" si="554"/>
        <v>6.6188308366927231</v>
      </c>
      <c r="EB119" s="27">
        <f t="shared" si="555"/>
        <v>6.6003012766360882</v>
      </c>
    </row>
    <row r="120" spans="1:132">
      <c r="A120" s="147"/>
      <c r="B120" s="54">
        <f t="shared" si="562"/>
        <v>280</v>
      </c>
      <c r="C120" s="42"/>
      <c r="D120" s="27">
        <f t="shared" ref="D120:R120" si="623">(C24-D24)*2</f>
        <v>7.9541126165474338</v>
      </c>
      <c r="E120" s="27">
        <f t="shared" si="623"/>
        <v>7.9318449062739091</v>
      </c>
      <c r="F120" s="27">
        <f t="shared" si="623"/>
        <v>7.9096395349361615</v>
      </c>
      <c r="G120" s="27">
        <f t="shared" si="623"/>
        <v>7.8874963280151178</v>
      </c>
      <c r="H120" s="27">
        <f t="shared" si="623"/>
        <v>7.8654151114812407</v>
      </c>
      <c r="I120" s="27">
        <f t="shared" si="623"/>
        <v>7.8433957117914588</v>
      </c>
      <c r="J120" s="27">
        <f t="shared" si="623"/>
        <v>7.8214379558855853</v>
      </c>
      <c r="K120" s="27">
        <f t="shared" si="623"/>
        <v>7.7995416711927419</v>
      </c>
      <c r="L120" s="27">
        <f t="shared" si="623"/>
        <v>7.7777066856232295</v>
      </c>
      <c r="M120" s="27">
        <f t="shared" si="623"/>
        <v>7.7559328275668236</v>
      </c>
      <c r="N120" s="27">
        <f t="shared" si="623"/>
        <v>7.7342199258980031</v>
      </c>
      <c r="O120" s="27">
        <f t="shared" si="623"/>
        <v>7.7125678099659467</v>
      </c>
      <c r="P120" s="27">
        <f t="shared" si="623"/>
        <v>7.6909763096012966</v>
      </c>
      <c r="Q120" s="27">
        <f t="shared" si="623"/>
        <v>7.6694452551087693</v>
      </c>
      <c r="R120" s="27">
        <f t="shared" si="623"/>
        <v>7.6479744772680078</v>
      </c>
      <c r="T120" s="147"/>
      <c r="U120" s="54">
        <f t="shared" si="564"/>
        <v>280</v>
      </c>
      <c r="V120" s="42"/>
      <c r="W120" s="27">
        <f t="shared" ref="W120:AK120" si="624">(V24-W24)*2</f>
        <v>7.7188078762818009</v>
      </c>
      <c r="X120" s="27">
        <f t="shared" si="624"/>
        <v>7.6971989067163804</v>
      </c>
      <c r="Y120" s="27">
        <f t="shared" si="624"/>
        <v>7.6756504319288865</v>
      </c>
      <c r="Z120" s="27">
        <f t="shared" si="624"/>
        <v>7.6541622825615718</v>
      </c>
      <c r="AA120" s="27">
        <f t="shared" si="624"/>
        <v>7.6327342897342021</v>
      </c>
      <c r="AB120" s="27">
        <f t="shared" si="624"/>
        <v>7.6113662850354729</v>
      </c>
      <c r="AC120" s="27">
        <f t="shared" si="624"/>
        <v>7.590058100528239</v>
      </c>
      <c r="AD120" s="27">
        <f t="shared" si="624"/>
        <v>7.5688095687437169</v>
      </c>
      <c r="AE120" s="27">
        <f t="shared" si="624"/>
        <v>7.5476205226839852</v>
      </c>
      <c r="AF120" s="27">
        <f t="shared" si="624"/>
        <v>7.5264907958170681</v>
      </c>
      <c r="AG120" s="27">
        <f t="shared" si="624"/>
        <v>7.5054202220767365</v>
      </c>
      <c r="AH120" s="27">
        <f t="shared" si="624"/>
        <v>7.4844086358639572</v>
      </c>
      <c r="AI120" s="27">
        <f t="shared" si="624"/>
        <v>7.4634558720409245</v>
      </c>
      <c r="AJ120" s="27">
        <f t="shared" si="624"/>
        <v>7.4425617659327656</v>
      </c>
      <c r="AK120" s="27">
        <f t="shared" si="624"/>
        <v>7.4217261533277394</v>
      </c>
      <c r="AM120" s="147"/>
      <c r="AN120" s="54">
        <f t="shared" si="566"/>
        <v>280</v>
      </c>
      <c r="AO120" s="42"/>
      <c r="AP120" s="27">
        <f t="shared" ref="AP120:BD120" si="625">(AO24-AP24)*2</f>
        <v>7.5047890984982644</v>
      </c>
      <c r="AQ120" s="27">
        <f t="shared" si="625"/>
        <v>7.4837792791294078</v>
      </c>
      <c r="AR120" s="27">
        <f t="shared" si="625"/>
        <v>7.4628282772042667</v>
      </c>
      <c r="AS120" s="27">
        <f t="shared" si="625"/>
        <v>7.4419359280616959</v>
      </c>
      <c r="AT120" s="27">
        <f t="shared" si="625"/>
        <v>7.4211020675024599</v>
      </c>
      <c r="AU120" s="27">
        <f t="shared" si="625"/>
        <v>7.4003265317864475</v>
      </c>
      <c r="AV120" s="27">
        <f t="shared" si="625"/>
        <v>7.3796091576316769</v>
      </c>
      <c r="AW120" s="27">
        <f t="shared" si="625"/>
        <v>7.3589497822147223</v>
      </c>
      <c r="AX120" s="27">
        <f t="shared" si="625"/>
        <v>7.3383482431653135</v>
      </c>
      <c r="AY120" s="27">
        <f t="shared" si="625"/>
        <v>7.3178043785697184</v>
      </c>
      <c r="AZ120" s="27">
        <f t="shared" si="625"/>
        <v>7.2973180269676448</v>
      </c>
      <c r="BA120" s="27">
        <f t="shared" si="625"/>
        <v>7.2768890273498812</v>
      </c>
      <c r="BB120" s="27">
        <f t="shared" si="625"/>
        <v>7.2565172191583116</v>
      </c>
      <c r="BC120" s="27">
        <f t="shared" si="625"/>
        <v>7.2362024422848634</v>
      </c>
      <c r="BD120" s="27">
        <f t="shared" si="625"/>
        <v>7.2159445370676281</v>
      </c>
      <c r="BF120" s="147"/>
      <c r="BG120" s="54">
        <f t="shared" si="568"/>
        <v>280</v>
      </c>
      <c r="BH120" s="42"/>
      <c r="BI120" s="27">
        <f t="shared" ref="BI120:BW120" si="626">(BH24-BI24)*2</f>
        <v>7.3302770034299556</v>
      </c>
      <c r="BJ120" s="27">
        <f t="shared" si="626"/>
        <v>7.3097557344448774</v>
      </c>
      <c r="BK120" s="27">
        <f t="shared" si="626"/>
        <v>7.2892919151961735</v>
      </c>
      <c r="BL120" s="27">
        <f t="shared" si="626"/>
        <v>7.2688853848514157</v>
      </c>
      <c r="BM120" s="27">
        <f t="shared" si="626"/>
        <v>7.2485359830302656</v>
      </c>
      <c r="BN120" s="27">
        <f t="shared" si="626"/>
        <v>7.2282435497998705</v>
      </c>
      <c r="BO120" s="27">
        <f t="shared" si="626"/>
        <v>7.2080079256741527</v>
      </c>
      <c r="BP120" s="27">
        <f t="shared" si="626"/>
        <v>7.1878289516164671</v>
      </c>
      <c r="BQ120" s="27">
        <f t="shared" si="626"/>
        <v>7.1677064690322823</v>
      </c>
      <c r="BR120" s="27">
        <f t="shared" si="626"/>
        <v>7.1476403197743679</v>
      </c>
      <c r="BS120" s="27">
        <f t="shared" si="626"/>
        <v>7.1276303461345805</v>
      </c>
      <c r="BT120" s="27">
        <f t="shared" si="626"/>
        <v>7.1076763908483827</v>
      </c>
      <c r="BU120" s="27">
        <f t="shared" si="626"/>
        <v>7.0877782970923064</v>
      </c>
      <c r="BV120" s="27">
        <f t="shared" si="626"/>
        <v>7.0679359084790647</v>
      </c>
      <c r="BW120" s="27">
        <f t="shared" si="626"/>
        <v>7.0481490690626885</v>
      </c>
      <c r="BY120" s="147"/>
      <c r="BZ120" s="54">
        <f t="shared" si="570"/>
        <v>280</v>
      </c>
      <c r="CA120" s="42"/>
      <c r="CB120" s="27">
        <f t="shared" ref="CB120:CP120" si="627">(CA24-CB24)*2</f>
        <v>7.1775785671640051</v>
      </c>
      <c r="CC120" s="27">
        <f t="shared" si="627"/>
        <v>7.1574847807531512</v>
      </c>
      <c r="CD120" s="27">
        <f t="shared" si="627"/>
        <v>7.1374472473324033</v>
      </c>
      <c r="CE120" s="27">
        <f t="shared" si="627"/>
        <v>7.1174658094183769</v>
      </c>
      <c r="CF120" s="27">
        <f t="shared" si="627"/>
        <v>7.0975403099739154</v>
      </c>
      <c r="CG120" s="27">
        <f t="shared" si="627"/>
        <v>7.0776705923947461</v>
      </c>
      <c r="CH120" s="27">
        <f t="shared" si="627"/>
        <v>7.0578565005192644</v>
      </c>
      <c r="CI120" s="27">
        <f t="shared" si="627"/>
        <v>7.0380978786235744</v>
      </c>
      <c r="CJ120" s="27">
        <f t="shared" si="627"/>
        <v>7.0183945714164366</v>
      </c>
      <c r="CK120" s="27">
        <f t="shared" si="627"/>
        <v>6.9987464240439543</v>
      </c>
      <c r="CL120" s="27">
        <f t="shared" si="627"/>
        <v>6.9791532820852744</v>
      </c>
      <c r="CM120" s="27">
        <f t="shared" si="627"/>
        <v>6.9596149915509304</v>
      </c>
      <c r="CN120" s="27">
        <f t="shared" si="627"/>
        <v>6.9401313988836781</v>
      </c>
      <c r="CO120" s="27">
        <f t="shared" si="627"/>
        <v>6.9207023509549037</v>
      </c>
      <c r="CP120" s="27">
        <f t="shared" si="627"/>
        <v>6.9013276950666071</v>
      </c>
      <c r="CR120" s="147"/>
      <c r="CS120" s="54">
        <f t="shared" si="572"/>
        <v>280</v>
      </c>
      <c r="CT120" s="42"/>
      <c r="CU120" s="27">
        <f t="shared" ref="CU120:DI120" si="628">(CT24-CU24)*2</f>
        <v>7.0428443732803601</v>
      </c>
      <c r="CV120" s="27">
        <f t="shared" si="628"/>
        <v>7.0231277781594841</v>
      </c>
      <c r="CW120" s="27">
        <f t="shared" si="628"/>
        <v>7.0034663800720196</v>
      </c>
      <c r="CX120" s="27">
        <f t="shared" si="628"/>
        <v>6.9838600244940068</v>
      </c>
      <c r="CY120" s="27">
        <f t="shared" si="628"/>
        <v>6.9643085573325259</v>
      </c>
      <c r="CZ120" s="27">
        <f t="shared" si="628"/>
        <v>6.9448118249264503</v>
      </c>
      <c r="DA120" s="27">
        <f t="shared" si="628"/>
        <v>6.9253696740440951</v>
      </c>
      <c r="DB120" s="27">
        <f t="shared" si="628"/>
        <v>6.905981951883577</v>
      </c>
      <c r="DC120" s="27">
        <f t="shared" si="628"/>
        <v>6.8866485060704647</v>
      </c>
      <c r="DD120" s="27">
        <f t="shared" si="628"/>
        <v>6.8673691846569564</v>
      </c>
      <c r="DE120" s="27">
        <f t="shared" si="628"/>
        <v>6.8481438361206983</v>
      </c>
      <c r="DF120" s="27">
        <f t="shared" si="628"/>
        <v>6.8289723093635892</v>
      </c>
      <c r="DG120" s="27">
        <f t="shared" si="628"/>
        <v>6.8098544537093773</v>
      </c>
      <c r="DH120" s="27">
        <f t="shared" si="628"/>
        <v>6.7907901189068767</v>
      </c>
      <c r="DI120" s="27">
        <f t="shared" si="628"/>
        <v>6.7717791551211874</v>
      </c>
      <c r="DK120" s="147"/>
      <c r="DL120" s="54">
        <f t="shared" si="574"/>
        <v>280</v>
      </c>
      <c r="DM120" s="42"/>
      <c r="DN120" s="27">
        <f t="shared" si="541"/>
        <v>6.8159230188137592</v>
      </c>
      <c r="DO120" s="27">
        <f t="shared" si="542"/>
        <v>6.7968416949312385</v>
      </c>
      <c r="DP120" s="27">
        <f t="shared" si="543"/>
        <v>6.7778137896277642</v>
      </c>
      <c r="DQ120" s="27">
        <f t="shared" si="544"/>
        <v>6.7588391533565755</v>
      </c>
      <c r="DR120" s="27">
        <f t="shared" si="545"/>
        <v>6.7399176369891762</v>
      </c>
      <c r="DS120" s="27">
        <f t="shared" si="546"/>
        <v>6.7210490918177754</v>
      </c>
      <c r="DT120" s="27">
        <f t="shared" si="547"/>
        <v>6.7022333695444445</v>
      </c>
      <c r="DU120" s="27">
        <f t="shared" si="548"/>
        <v>6.6834703222948093</v>
      </c>
      <c r="DV120" s="27">
        <f t="shared" si="549"/>
        <v>6.6647598025995194</v>
      </c>
      <c r="DW120" s="27">
        <f t="shared" si="550"/>
        <v>6.6461016634099792</v>
      </c>
      <c r="DX120" s="27">
        <f t="shared" si="551"/>
        <v>6.62749575808391</v>
      </c>
      <c r="DY120" s="27">
        <f t="shared" si="552"/>
        <v>6.6089419403933505</v>
      </c>
      <c r="DZ120" s="27">
        <f t="shared" si="553"/>
        <v>6.5904400645150503</v>
      </c>
      <c r="EA120" s="27">
        <f t="shared" si="554"/>
        <v>6.5719899850389112</v>
      </c>
      <c r="EB120" s="27">
        <f t="shared" si="555"/>
        <v>6.5535915569599013</v>
      </c>
    </row>
    <row r="121" spans="1:132">
      <c r="A121" s="147"/>
      <c r="B121" s="54">
        <f t="shared" si="562"/>
        <v>300</v>
      </c>
      <c r="C121" s="42"/>
      <c r="D121" s="27">
        <f t="shared" ref="D121:R121" si="629">(C25-D25)*2</f>
        <v>7.8978220996425534</v>
      </c>
      <c r="E121" s="27">
        <f t="shared" si="629"/>
        <v>7.8757119758881231</v>
      </c>
      <c r="F121" s="27">
        <f t="shared" si="629"/>
        <v>7.853663749902239</v>
      </c>
      <c r="G121" s="27">
        <f t="shared" si="629"/>
        <v>7.8316772484025705</v>
      </c>
      <c r="H121" s="27">
        <f t="shared" si="629"/>
        <v>7.8097522985891601</v>
      </c>
      <c r="I121" s="27">
        <f t="shared" si="629"/>
        <v>7.7878887281467541</v>
      </c>
      <c r="J121" s="27">
        <f t="shared" si="629"/>
        <v>7.7660863652425292</v>
      </c>
      <c r="K121" s="27">
        <f t="shared" si="629"/>
        <v>7.744345038525239</v>
      </c>
      <c r="L121" s="27">
        <f t="shared" si="629"/>
        <v>7.7226645771218614</v>
      </c>
      <c r="M121" s="27">
        <f t="shared" si="629"/>
        <v>7.7010448106387912</v>
      </c>
      <c r="N121" s="27">
        <f t="shared" si="629"/>
        <v>7.6794855691592261</v>
      </c>
      <c r="O121" s="27">
        <f t="shared" si="629"/>
        <v>7.6579866832436778</v>
      </c>
      <c r="P121" s="27">
        <f t="shared" si="629"/>
        <v>7.6365479839228669</v>
      </c>
      <c r="Q121" s="27">
        <f t="shared" si="629"/>
        <v>7.6151693027053398</v>
      </c>
      <c r="R121" s="27">
        <f t="shared" si="629"/>
        <v>7.5938504715678619</v>
      </c>
      <c r="T121" s="147"/>
      <c r="U121" s="54">
        <f t="shared" si="564"/>
        <v>300</v>
      </c>
      <c r="V121" s="42"/>
      <c r="W121" s="27">
        <f t="shared" ref="W121:AK121" si="630">(V25-W25)*2</f>
        <v>7.6641825891887834</v>
      </c>
      <c r="X121" s="27">
        <f t="shared" si="630"/>
        <v>7.6427265442961243</v>
      </c>
      <c r="Y121" s="27">
        <f t="shared" si="630"/>
        <v>7.6213305660649553</v>
      </c>
      <c r="Z121" s="27">
        <f t="shared" si="630"/>
        <v>7.5999944863366125</v>
      </c>
      <c r="AA121" s="27">
        <f t="shared" si="630"/>
        <v>7.5787181374261365</v>
      </c>
      <c r="AB121" s="27">
        <f t="shared" si="630"/>
        <v>7.5575013521138317</v>
      </c>
      <c r="AC121" s="27">
        <f t="shared" si="630"/>
        <v>7.5363439636514329</v>
      </c>
      <c r="AD121" s="27">
        <f t="shared" si="630"/>
        <v>7.5152458057544322</v>
      </c>
      <c r="AE121" s="27">
        <f t="shared" si="630"/>
        <v>7.4942067126077632</v>
      </c>
      <c r="AF121" s="27">
        <f t="shared" si="630"/>
        <v>7.4732265188567339</v>
      </c>
      <c r="AG121" s="27">
        <f t="shared" si="630"/>
        <v>7.4523050596123142</v>
      </c>
      <c r="AH121" s="27">
        <f t="shared" si="630"/>
        <v>7.4314421704446829</v>
      </c>
      <c r="AI121" s="27">
        <f t="shared" si="630"/>
        <v>7.4106376873874353</v>
      </c>
      <c r="AJ121" s="27">
        <f t="shared" si="630"/>
        <v>7.3898914469296528</v>
      </c>
      <c r="AK121" s="27">
        <f t="shared" si="630"/>
        <v>7.3692032860202517</v>
      </c>
      <c r="AM121" s="147"/>
      <c r="AN121" s="54">
        <f t="shared" si="566"/>
        <v>300</v>
      </c>
      <c r="AO121" s="42"/>
      <c r="AP121" s="27">
        <f t="shared" ref="AP121:BD121" si="631">(AO25-AP25)*2</f>
        <v>7.4516784024364426</v>
      </c>
      <c r="AQ121" s="27">
        <f t="shared" si="631"/>
        <v>7.4308172676097399</v>
      </c>
      <c r="AR121" s="27">
        <f t="shared" si="631"/>
        <v>7.4100145339810979</v>
      </c>
      <c r="AS121" s="27">
        <f t="shared" si="631"/>
        <v>7.3892700380543488</v>
      </c>
      <c r="AT121" s="27">
        <f t="shared" si="631"/>
        <v>7.3685836167935008</v>
      </c>
      <c r="AU121" s="27">
        <f t="shared" si="631"/>
        <v>7.3479551076154337</v>
      </c>
      <c r="AV121" s="27">
        <f t="shared" si="631"/>
        <v>7.3273843483966914</v>
      </c>
      <c r="AW121" s="27">
        <f t="shared" si="631"/>
        <v>7.3068711774607777</v>
      </c>
      <c r="AX121" s="27">
        <f t="shared" si="631"/>
        <v>7.2864154335919977</v>
      </c>
      <c r="AY121" s="27">
        <f t="shared" si="631"/>
        <v>7.2660169560197545</v>
      </c>
      <c r="AZ121" s="27">
        <f t="shared" si="631"/>
        <v>7.2456755844273175</v>
      </c>
      <c r="BA121" s="27">
        <f t="shared" si="631"/>
        <v>7.2253911589443334</v>
      </c>
      <c r="BB121" s="27">
        <f t="shared" si="631"/>
        <v>7.2051635201488011</v>
      </c>
      <c r="BC121" s="27">
        <f t="shared" si="631"/>
        <v>7.1849925090657365</v>
      </c>
      <c r="BD121" s="27">
        <f t="shared" si="631"/>
        <v>7.1648779671643297</v>
      </c>
      <c r="BF121" s="147"/>
      <c r="BG121" s="54">
        <f t="shared" si="568"/>
        <v>300</v>
      </c>
      <c r="BH121" s="42"/>
      <c r="BI121" s="27">
        <f t="shared" ref="BI121:BW121" si="632">(BH25-BI25)*2</f>
        <v>7.278401313271246</v>
      </c>
      <c r="BJ121" s="27">
        <f t="shared" si="632"/>
        <v>7.258025271402829</v>
      </c>
      <c r="BK121" s="27">
        <f t="shared" si="632"/>
        <v>7.2377062727032637</v>
      </c>
      <c r="BL121" s="27">
        <f t="shared" si="632"/>
        <v>7.2174441574816228</v>
      </c>
      <c r="BM121" s="27">
        <f t="shared" si="632"/>
        <v>7.1972387664882689</v>
      </c>
      <c r="BN121" s="27">
        <f t="shared" si="632"/>
        <v>7.1770899409241622</v>
      </c>
      <c r="BO121" s="27">
        <f t="shared" si="632"/>
        <v>7.1569975224335138</v>
      </c>
      <c r="BP121" s="27">
        <f t="shared" si="632"/>
        <v>7.136961353102393</v>
      </c>
      <c r="BQ121" s="27">
        <f t="shared" si="632"/>
        <v>7.1169812754605317</v>
      </c>
      <c r="BR121" s="27">
        <f t="shared" si="632"/>
        <v>7.0970571324787173</v>
      </c>
      <c r="BS121" s="27">
        <f t="shared" si="632"/>
        <v>7.0771887675654668</v>
      </c>
      <c r="BT121" s="27">
        <f t="shared" si="632"/>
        <v>7.0573760245694643</v>
      </c>
      <c r="BU121" s="27">
        <f t="shared" si="632"/>
        <v>7.0376187477763921</v>
      </c>
      <c r="BV121" s="27">
        <f t="shared" si="632"/>
        <v>7.0179167819065427</v>
      </c>
      <c r="BW121" s="27">
        <f t="shared" si="632"/>
        <v>6.9982699721159847</v>
      </c>
      <c r="BY121" s="147"/>
      <c r="BZ121" s="54">
        <f t="shared" si="570"/>
        <v>300</v>
      </c>
      <c r="CA121" s="42"/>
      <c r="CB121" s="27">
        <f t="shared" ref="CB121:CP121" si="633">(CA25-CB25)*2</f>
        <v>7.1267835096697212</v>
      </c>
      <c r="CC121" s="27">
        <f t="shared" si="633"/>
        <v>7.106831925120872</v>
      </c>
      <c r="CD121" s="27">
        <f t="shared" si="633"/>
        <v>7.0869361954641548</v>
      </c>
      <c r="CE121" s="27">
        <f t="shared" si="633"/>
        <v>7.0670961643325825</v>
      </c>
      <c r="CF121" s="27">
        <f t="shared" si="633"/>
        <v>7.0473116757985323</v>
      </c>
      <c r="CG121" s="27">
        <f t="shared" si="633"/>
        <v>7.0275825743669387</v>
      </c>
      <c r="CH121" s="27">
        <f t="shared" si="633"/>
        <v>7.0079087049817872</v>
      </c>
      <c r="CI121" s="27">
        <f t="shared" si="633"/>
        <v>6.9882899130192051</v>
      </c>
      <c r="CJ121" s="27">
        <f t="shared" si="633"/>
        <v>6.9687260442891699</v>
      </c>
      <c r="CK121" s="27">
        <f t="shared" si="633"/>
        <v>6.9492169450322585</v>
      </c>
      <c r="CL121" s="27">
        <f t="shared" si="633"/>
        <v>6.9297624619204603</v>
      </c>
      <c r="CM121" s="27">
        <f t="shared" si="633"/>
        <v>6.9103624420563881</v>
      </c>
      <c r="CN121" s="27">
        <f t="shared" si="633"/>
        <v>6.8910167329657099</v>
      </c>
      <c r="CO121" s="27">
        <f t="shared" si="633"/>
        <v>6.8717251826063066</v>
      </c>
      <c r="CP121" s="27">
        <f t="shared" si="633"/>
        <v>6.8524876393603016</v>
      </c>
      <c r="CR121" s="147"/>
      <c r="CS121" s="54">
        <f t="shared" si="572"/>
        <v>300</v>
      </c>
      <c r="CT121" s="42"/>
      <c r="CU121" s="27">
        <f t="shared" ref="CU121:DI121" si="634">(CT25-CU25)*2</f>
        <v>6.993002817173597</v>
      </c>
      <c r="CV121" s="27">
        <f t="shared" si="634"/>
        <v>6.9734257545666125</v>
      </c>
      <c r="CW121" s="27">
        <f t="shared" si="634"/>
        <v>6.9539034983696215</v>
      </c>
      <c r="CX121" s="27">
        <f t="shared" si="634"/>
        <v>6.9344358951503473</v>
      </c>
      <c r="CY121" s="27">
        <f t="shared" si="634"/>
        <v>6.9150227919083171</v>
      </c>
      <c r="CZ121" s="27">
        <f t="shared" si="634"/>
        <v>6.8956640360677159</v>
      </c>
      <c r="DA121" s="27">
        <f t="shared" si="634"/>
        <v>6.8763594754833433</v>
      </c>
      <c r="DB121" s="27">
        <f t="shared" si="634"/>
        <v>6.8571089584334555</v>
      </c>
      <c r="DC121" s="27">
        <f t="shared" si="634"/>
        <v>6.8379123336221532</v>
      </c>
      <c r="DD121" s="27">
        <f t="shared" si="634"/>
        <v>6.8187694501777756</v>
      </c>
      <c r="DE121" s="27">
        <f t="shared" si="634"/>
        <v>6.7996801576485595</v>
      </c>
      <c r="DF121" s="27">
        <f t="shared" si="634"/>
        <v>6.7806443060077655</v>
      </c>
      <c r="DG121" s="27">
        <f t="shared" si="634"/>
        <v>6.7616617456441404</v>
      </c>
      <c r="DH121" s="27">
        <f t="shared" si="634"/>
        <v>6.7427323273699358</v>
      </c>
      <c r="DI121" s="27">
        <f t="shared" si="634"/>
        <v>6.723855902410051</v>
      </c>
      <c r="DK121" s="147"/>
      <c r="DL121" s="54">
        <f t="shared" si="574"/>
        <v>300</v>
      </c>
      <c r="DM121" s="42"/>
      <c r="DN121" s="27">
        <f t="shared" si="541"/>
        <v>6.7676873640761244</v>
      </c>
      <c r="DO121" s="27">
        <f t="shared" si="542"/>
        <v>6.7487410769523706</v>
      </c>
      <c r="DP121" s="27">
        <f t="shared" si="543"/>
        <v>6.7298478303688967</v>
      </c>
      <c r="DQ121" s="27">
        <f t="shared" si="544"/>
        <v>6.711007475837576</v>
      </c>
      <c r="DR121" s="27">
        <f t="shared" si="545"/>
        <v>6.6922198652865461</v>
      </c>
      <c r="DS121" s="27">
        <f t="shared" si="546"/>
        <v>6.6734848510574949</v>
      </c>
      <c r="DT121" s="27">
        <f t="shared" si="547"/>
        <v>6.6548022859060154</v>
      </c>
      <c r="DU121" s="27">
        <f t="shared" si="548"/>
        <v>6.6361720229991619</v>
      </c>
      <c r="DV121" s="27">
        <f t="shared" si="549"/>
        <v>6.6175939159163448</v>
      </c>
      <c r="DW121" s="27">
        <f t="shared" si="550"/>
        <v>6.5990678186460912</v>
      </c>
      <c r="DX121" s="27">
        <f t="shared" si="551"/>
        <v>6.5805935855864419</v>
      </c>
      <c r="DY121" s="27">
        <f t="shared" si="552"/>
        <v>6.5621710715410302</v>
      </c>
      <c r="DZ121" s="27">
        <f t="shared" si="553"/>
        <v>6.5438001317221222</v>
      </c>
      <c r="EA121" s="27">
        <f t="shared" si="554"/>
        <v>6.5254806217464534</v>
      </c>
      <c r="EB121" s="27">
        <f t="shared" si="555"/>
        <v>6.5072123976354135</v>
      </c>
    </row>
    <row r="122" spans="1:132">
      <c r="A122" s="147"/>
      <c r="B122" s="54">
        <f t="shared" si="562"/>
        <v>320</v>
      </c>
      <c r="C122" s="42"/>
      <c r="D122" s="27">
        <f t="shared" ref="D122:R122" si="635">(C26-D26)*2</f>
        <v>7.8419299455022724</v>
      </c>
      <c r="E122" s="27">
        <f t="shared" si="635"/>
        <v>7.8199762930410657</v>
      </c>
      <c r="F122" s="27">
        <f t="shared" si="635"/>
        <v>7.7980841003055161</v>
      </c>
      <c r="G122" s="27">
        <f t="shared" si="635"/>
        <v>7.7762531952368477</v>
      </c>
      <c r="H122" s="27">
        <f t="shared" si="635"/>
        <v>7.7544834062580321</v>
      </c>
      <c r="I122" s="27">
        <f t="shared" si="635"/>
        <v>7.7327745622753241</v>
      </c>
      <c r="J122" s="27">
        <f t="shared" si="635"/>
        <v>7.7111264926704166</v>
      </c>
      <c r="K122" s="27">
        <f t="shared" si="635"/>
        <v>7.6895390273048179</v>
      </c>
      <c r="L122" s="27">
        <f t="shared" si="635"/>
        <v>7.668011996514565</v>
      </c>
      <c r="M122" s="27">
        <f t="shared" si="635"/>
        <v>7.6465452311130662</v>
      </c>
      <c r="N122" s="27">
        <f t="shared" si="635"/>
        <v>7.6251385623855015</v>
      </c>
      <c r="O122" s="27">
        <f t="shared" si="635"/>
        <v>7.6037918220903009</v>
      </c>
      <c r="P122" s="27">
        <f t="shared" si="635"/>
        <v>7.5825048424549948</v>
      </c>
      <c r="Q122" s="27">
        <f t="shared" si="635"/>
        <v>7.561277456180278</v>
      </c>
      <c r="R122" s="27">
        <f t="shared" si="635"/>
        <v>7.5401094964331037</v>
      </c>
      <c r="T122" s="147"/>
      <c r="U122" s="54">
        <f t="shared" si="564"/>
        <v>320</v>
      </c>
      <c r="V122" s="42"/>
      <c r="W122" s="27">
        <f t="shared" ref="W122:AK122" si="636">(V26-W26)*2</f>
        <v>7.6099438801842325</v>
      </c>
      <c r="X122" s="27">
        <f t="shared" si="636"/>
        <v>7.5886396777298444</v>
      </c>
      <c r="Y122" s="27">
        <f t="shared" si="636"/>
        <v>7.5673951168506335</v>
      </c>
      <c r="Z122" s="27">
        <f t="shared" si="636"/>
        <v>7.5462100305801414</v>
      </c>
      <c r="AA122" s="27">
        <f t="shared" si="636"/>
        <v>7.5250842524154677</v>
      </c>
      <c r="AB122" s="27">
        <f t="shared" si="636"/>
        <v>7.5040176163245462</v>
      </c>
      <c r="AC122" s="27">
        <f t="shared" si="636"/>
        <v>7.4830099567366233</v>
      </c>
      <c r="AD122" s="27">
        <f t="shared" si="636"/>
        <v>7.4620611085457256</v>
      </c>
      <c r="AE122" s="27">
        <f t="shared" si="636"/>
        <v>7.4411709071088694</v>
      </c>
      <c r="AF122" s="27">
        <f t="shared" si="636"/>
        <v>7.4203391882421101</v>
      </c>
      <c r="AG122" s="27">
        <f t="shared" si="636"/>
        <v>7.3995657882230148</v>
      </c>
      <c r="AH122" s="27">
        <f t="shared" si="636"/>
        <v>7.3788505437870526</v>
      </c>
      <c r="AI122" s="27">
        <f t="shared" si="636"/>
        <v>7.358193292125037</v>
      </c>
      <c r="AJ122" s="27">
        <f t="shared" si="636"/>
        <v>7.3375938708859678</v>
      </c>
      <c r="AK122" s="27">
        <f t="shared" si="636"/>
        <v>7.3170521181723416</v>
      </c>
      <c r="AM122" s="147"/>
      <c r="AN122" s="54">
        <f t="shared" si="566"/>
        <v>320</v>
      </c>
      <c r="AO122" s="42"/>
      <c r="AP122" s="27">
        <f t="shared" ref="AP122:BD122" si="637">(AO26-AP26)*2</f>
        <v>7.398943565841904</v>
      </c>
      <c r="AQ122" s="27">
        <f t="shared" si="637"/>
        <v>7.3782300633309603</v>
      </c>
      <c r="AR122" s="27">
        <f t="shared" si="637"/>
        <v>7.3575745487175084</v>
      </c>
      <c r="AS122" s="27">
        <f t="shared" si="637"/>
        <v>7.336976859664361</v>
      </c>
      <c r="AT122" s="27">
        <f t="shared" si="637"/>
        <v>7.3164368342865203</v>
      </c>
      <c r="AU122" s="27">
        <f t="shared" si="637"/>
        <v>7.2959543111545315</v>
      </c>
      <c r="AV122" s="27">
        <f t="shared" si="637"/>
        <v>7.2755291292884152</v>
      </c>
      <c r="AW122" s="27">
        <f t="shared" si="637"/>
        <v>7.2551611281610349</v>
      </c>
      <c r="AX122" s="27">
        <f t="shared" si="637"/>
        <v>7.2348501476933649</v>
      </c>
      <c r="AY122" s="27">
        <f t="shared" si="637"/>
        <v>7.2145960282541353</v>
      </c>
      <c r="AZ122" s="27">
        <f t="shared" si="637"/>
        <v>7.1943986106606275</v>
      </c>
      <c r="BA122" s="27">
        <f t="shared" si="637"/>
        <v>7.17425773617461</v>
      </c>
      <c r="BB122" s="27">
        <f t="shared" si="637"/>
        <v>7.1541732465016565</v>
      </c>
      <c r="BC122" s="27">
        <f t="shared" si="637"/>
        <v>7.1341449837926376</v>
      </c>
      <c r="BD122" s="27">
        <f t="shared" si="637"/>
        <v>7.1141727906374825</v>
      </c>
      <c r="BF122" s="147"/>
      <c r="BG122" s="54">
        <f t="shared" si="568"/>
        <v>320</v>
      </c>
      <c r="BH122" s="42"/>
      <c r="BI122" s="27">
        <f t="shared" ref="BI122:BW122" si="638">(BH26-BI26)*2</f>
        <v>7.22689274255832</v>
      </c>
      <c r="BJ122" s="27">
        <f t="shared" si="638"/>
        <v>7.2066609000469413</v>
      </c>
      <c r="BK122" s="27">
        <f t="shared" si="638"/>
        <v>7.1864856970168063</v>
      </c>
      <c r="BL122" s="27">
        <f t="shared" si="638"/>
        <v>7.1663669749032408</v>
      </c>
      <c r="BM122" s="27">
        <f t="shared" si="638"/>
        <v>7.1463045755877204</v>
      </c>
      <c r="BN122" s="27">
        <f t="shared" si="638"/>
        <v>7.126298341392669</v>
      </c>
      <c r="BO122" s="27">
        <f t="shared" si="638"/>
        <v>7.1063481150826817</v>
      </c>
      <c r="BP122" s="27">
        <f t="shared" si="638"/>
        <v>7.0864537398629039</v>
      </c>
      <c r="BQ122" s="27">
        <f t="shared" si="638"/>
        <v>7.0666150593770638</v>
      </c>
      <c r="BR122" s="27">
        <f t="shared" si="638"/>
        <v>7.0468319177055108</v>
      </c>
      <c r="BS122" s="27">
        <f t="shared" si="638"/>
        <v>7.0271041593675179</v>
      </c>
      <c r="BT122" s="27">
        <f t="shared" si="638"/>
        <v>7.0074316293157999</v>
      </c>
      <c r="BU122" s="27">
        <f t="shared" si="638"/>
        <v>6.9878141729360728</v>
      </c>
      <c r="BV122" s="27">
        <f t="shared" si="638"/>
        <v>6.968251636051022</v>
      </c>
      <c r="BW122" s="27">
        <f t="shared" si="638"/>
        <v>6.9487438649103819</v>
      </c>
      <c r="BY122" s="147"/>
      <c r="BZ122" s="54">
        <f t="shared" si="570"/>
        <v>320</v>
      </c>
      <c r="CA122" s="42"/>
      <c r="CB122" s="27">
        <f t="shared" ref="CB122:CP122" si="639">(CA26-CB26)*2</f>
        <v>7.076347924084061</v>
      </c>
      <c r="CC122" s="27">
        <f t="shared" si="639"/>
        <v>7.056537535046786</v>
      </c>
      <c r="CD122" s="27">
        <f t="shared" si="639"/>
        <v>7.0367826056238343</v>
      </c>
      <c r="CE122" s="27">
        <f t="shared" si="639"/>
        <v>7.0170829805517911</v>
      </c>
      <c r="CF122" s="27">
        <f t="shared" si="639"/>
        <v>6.9974385050062367</v>
      </c>
      <c r="CG122" s="27">
        <f t="shared" si="639"/>
        <v>6.9778490245949563</v>
      </c>
      <c r="CH122" s="27">
        <f t="shared" si="639"/>
        <v>6.9583143853579479</v>
      </c>
      <c r="CI122" s="27">
        <f t="shared" si="639"/>
        <v>6.9388344337658152</v>
      </c>
      <c r="CJ122" s="27">
        <f t="shared" si="639"/>
        <v>6.919409016719003</v>
      </c>
      <c r="CK122" s="27">
        <f t="shared" si="639"/>
        <v>6.9000379815473663</v>
      </c>
      <c r="CL122" s="27">
        <f t="shared" si="639"/>
        <v>6.8807211760078051</v>
      </c>
      <c r="CM122" s="27">
        <f t="shared" si="639"/>
        <v>6.861458448283452</v>
      </c>
      <c r="CN122" s="27">
        <f t="shared" si="639"/>
        <v>6.8422496469809069</v>
      </c>
      <c r="CO122" s="27">
        <f t="shared" si="639"/>
        <v>6.8230946211341887</v>
      </c>
      <c r="CP122" s="27">
        <f t="shared" si="639"/>
        <v>6.8039932201956006</v>
      </c>
      <c r="CR122" s="147"/>
      <c r="CS122" s="54">
        <f t="shared" si="572"/>
        <v>320</v>
      </c>
      <c r="CT122" s="42"/>
      <c r="CU122" s="27">
        <f t="shared" ref="CU122:DI122" si="640">(CT26-CU26)*2</f>
        <v>6.9435139851350769</v>
      </c>
      <c r="CV122" s="27">
        <f t="shared" si="640"/>
        <v>6.9240754675830747</v>
      </c>
      <c r="CW122" s="27">
        <f t="shared" si="640"/>
        <v>6.9046913685816467</v>
      </c>
      <c r="CX122" s="27">
        <f t="shared" si="640"/>
        <v>6.8853615357842095</v>
      </c>
      <c r="CY122" s="27">
        <f t="shared" si="640"/>
        <v>6.8660858172720189</v>
      </c>
      <c r="CZ122" s="27">
        <f t="shared" si="640"/>
        <v>6.8468640615505763</v>
      </c>
      <c r="DA122" s="27">
        <f t="shared" si="640"/>
        <v>6.8276961175500404</v>
      </c>
      <c r="DB122" s="27">
        <f t="shared" si="640"/>
        <v>6.8085818346228208</v>
      </c>
      <c r="DC122" s="27">
        <f t="shared" si="640"/>
        <v>6.7895210625443809</v>
      </c>
      <c r="DD122" s="27">
        <f t="shared" si="640"/>
        <v>6.7705136515092832</v>
      </c>
      <c r="DE122" s="27">
        <f t="shared" si="640"/>
        <v>6.7515594521323337</v>
      </c>
      <c r="DF122" s="27">
        <f t="shared" si="640"/>
        <v>6.7326583154466348</v>
      </c>
      <c r="DG122" s="27">
        <f t="shared" si="640"/>
        <v>6.7138100929019657</v>
      </c>
      <c r="DH122" s="27">
        <f t="shared" si="640"/>
        <v>6.6950146363640357</v>
      </c>
      <c r="DI122" s="27">
        <f t="shared" si="640"/>
        <v>6.6762717981123814</v>
      </c>
      <c r="DK122" s="147"/>
      <c r="DL122" s="54">
        <f t="shared" si="574"/>
        <v>320</v>
      </c>
      <c r="DM122" s="42"/>
      <c r="DN122" s="27">
        <f t="shared" si="541"/>
        <v>6.7197930685913789</v>
      </c>
      <c r="DO122" s="27">
        <f t="shared" si="542"/>
        <v>6.7009808625834779</v>
      </c>
      <c r="DP122" s="27">
        <f t="shared" si="543"/>
        <v>6.6822213217527491</v>
      </c>
      <c r="DQ122" s="27">
        <f t="shared" si="544"/>
        <v>6.6635142986625056</v>
      </c>
      <c r="DR122" s="27">
        <f t="shared" si="545"/>
        <v>6.6448596462876139</v>
      </c>
      <c r="DS122" s="27">
        <f t="shared" si="546"/>
        <v>6.626257218016022</v>
      </c>
      <c r="DT122" s="27">
        <f t="shared" si="547"/>
        <v>6.6077068676440689</v>
      </c>
      <c r="DU122" s="27">
        <f t="shared" si="548"/>
        <v>6.5892084493795551</v>
      </c>
      <c r="DV122" s="27">
        <f t="shared" si="549"/>
        <v>6.5707618178362139</v>
      </c>
      <c r="DW122" s="27">
        <f t="shared" si="550"/>
        <v>6.552366828037762</v>
      </c>
      <c r="DX122" s="27">
        <f t="shared" si="551"/>
        <v>6.5340233354110069</v>
      </c>
      <c r="DY122" s="27">
        <f t="shared" si="552"/>
        <v>6.5157311957879642</v>
      </c>
      <c r="DZ122" s="27">
        <f t="shared" si="553"/>
        <v>6.4974902654057587</v>
      </c>
      <c r="EA122" s="27">
        <f t="shared" si="554"/>
        <v>6.4793004009018773</v>
      </c>
      <c r="EB122" s="27">
        <f t="shared" si="555"/>
        <v>6.4611614593178217</v>
      </c>
    </row>
    <row r="123" spans="1:132">
      <c r="A123" s="148"/>
      <c r="B123" s="54">
        <f t="shared" si="562"/>
        <v>340</v>
      </c>
      <c r="C123" s="42"/>
      <c r="D123" s="27">
        <f t="shared" ref="D123:R123" si="641">(C27-D27)*2</f>
        <v>7.7864333349500612</v>
      </c>
      <c r="E123" s="27">
        <f t="shared" si="641"/>
        <v>7.7646350464503939</v>
      </c>
      <c r="F123" s="27">
        <f t="shared" si="641"/>
        <v>7.742897782731518</v>
      </c>
      <c r="G123" s="27">
        <f t="shared" si="641"/>
        <v>7.7212213729516748</v>
      </c>
      <c r="H123" s="27">
        <f t="shared" si="641"/>
        <v>7.6996056467504559</v>
      </c>
      <c r="I123" s="27">
        <f t="shared" si="641"/>
        <v>7.6780504342412428</v>
      </c>
      <c r="J123" s="27">
        <f t="shared" si="641"/>
        <v>7.6565555660171754</v>
      </c>
      <c r="K123" s="27">
        <f t="shared" si="641"/>
        <v>7.6351208731397264</v>
      </c>
      <c r="L123" s="27">
        <f t="shared" si="641"/>
        <v>7.6137461871494736</v>
      </c>
      <c r="M123" s="27">
        <f t="shared" si="641"/>
        <v>7.592431340054361</v>
      </c>
      <c r="N123" s="27">
        <f t="shared" si="641"/>
        <v>7.5711761643354691</v>
      </c>
      <c r="O123" s="27">
        <f t="shared" si="641"/>
        <v>7.5499804929395111</v>
      </c>
      <c r="P123" s="27">
        <f t="shared" si="641"/>
        <v>7.5288441592848301</v>
      </c>
      <c r="Q123" s="27">
        <f t="shared" si="641"/>
        <v>7.5077669972530146</v>
      </c>
      <c r="R123" s="27">
        <f t="shared" si="641"/>
        <v>7.4867488411921386</v>
      </c>
      <c r="T123" s="148"/>
      <c r="U123" s="54">
        <f t="shared" si="564"/>
        <v>340</v>
      </c>
      <c r="V123" s="42"/>
      <c r="W123" s="27">
        <f t="shared" ref="W123:AK123" si="642">(V27-W27)*2</f>
        <v>7.5560890134892986</v>
      </c>
      <c r="X123" s="27">
        <f t="shared" si="642"/>
        <v>7.5349355788996775</v>
      </c>
      <c r="Y123" s="27">
        <f t="shared" si="642"/>
        <v>7.5138413638059944</v>
      </c>
      <c r="Z123" s="27">
        <f t="shared" si="642"/>
        <v>7.4928062024253563</v>
      </c>
      <c r="AA123" s="27">
        <f t="shared" si="642"/>
        <v>7.4718299294325163</v>
      </c>
      <c r="AB123" s="27">
        <f t="shared" si="642"/>
        <v>7.4509123799706458</v>
      </c>
      <c r="AC123" s="27">
        <f t="shared" si="642"/>
        <v>7.4300533896399088</v>
      </c>
      <c r="AD123" s="27">
        <f t="shared" si="642"/>
        <v>7.4092527945039706</v>
      </c>
      <c r="AE123" s="27">
        <f t="shared" si="642"/>
        <v>7.3885104310838869</v>
      </c>
      <c r="AF123" s="27">
        <f t="shared" si="642"/>
        <v>7.367826136358758</v>
      </c>
      <c r="AG123" s="27">
        <f t="shared" si="642"/>
        <v>7.3471997477641366</v>
      </c>
      <c r="AH123" s="27">
        <f t="shared" si="642"/>
        <v>7.3266311031905502</v>
      </c>
      <c r="AI123" s="27">
        <f t="shared" si="642"/>
        <v>7.3061200409817388</v>
      </c>
      <c r="AJ123" s="27">
        <f t="shared" si="642"/>
        <v>7.2856663999356499</v>
      </c>
      <c r="AK123" s="27">
        <f t="shared" si="642"/>
        <v>7.2652700192994359</v>
      </c>
      <c r="AM123" s="148"/>
      <c r="AN123" s="54">
        <f t="shared" si="566"/>
        <v>340</v>
      </c>
      <c r="AO123" s="42"/>
      <c r="AP123" s="27">
        <f t="shared" ref="AP123:BD123" si="643">(AO27-AP27)*2</f>
        <v>7.3465819287931993</v>
      </c>
      <c r="AQ123" s="27">
        <f t="shared" si="643"/>
        <v>7.3260150138170843</v>
      </c>
      <c r="AR123" s="27">
        <f t="shared" si="643"/>
        <v>7.3055056763639072</v>
      </c>
      <c r="AS123" s="27">
        <f t="shared" si="643"/>
        <v>7.285053755244661</v>
      </c>
      <c r="AT123" s="27">
        <f t="shared" si="643"/>
        <v>7.2646590897209222</v>
      </c>
      <c r="AU123" s="27">
        <f t="shared" si="643"/>
        <v>7.2443215195043109</v>
      </c>
      <c r="AV123" s="27">
        <f t="shared" si="643"/>
        <v>7.2240408847554249</v>
      </c>
      <c r="AW123" s="27">
        <f t="shared" si="643"/>
        <v>7.2038170260813814</v>
      </c>
      <c r="AX123" s="27">
        <f t="shared" si="643"/>
        <v>7.1836497845378204</v>
      </c>
      <c r="AY123" s="27">
        <f t="shared" si="643"/>
        <v>7.1635390016225529</v>
      </c>
      <c r="AZ123" s="27">
        <f t="shared" si="643"/>
        <v>7.1434845192795393</v>
      </c>
      <c r="BA123" s="27">
        <f t="shared" si="643"/>
        <v>7.1234861798924527</v>
      </c>
      <c r="BB123" s="27">
        <f t="shared" si="643"/>
        <v>7.1035438262904194</v>
      </c>
      <c r="BC123" s="27">
        <f t="shared" si="643"/>
        <v>7.0836573017374391</v>
      </c>
      <c r="BD123" s="27">
        <f t="shared" si="643"/>
        <v>7.0638264499397749</v>
      </c>
      <c r="BF123" s="148"/>
      <c r="BG123" s="54">
        <f t="shared" si="568"/>
        <v>340</v>
      </c>
      <c r="BH123" s="42"/>
      <c r="BI123" s="27">
        <f t="shared" ref="BI123:BW123" si="644">(BH27-BI27)*2</f>
        <v>7.1757486932203278</v>
      </c>
      <c r="BJ123" s="27">
        <f t="shared" si="644"/>
        <v>7.1556600295819663</v>
      </c>
      <c r="BK123" s="27">
        <f t="shared" si="644"/>
        <v>7.1356276045908089</v>
      </c>
      <c r="BL123" s="27">
        <f t="shared" si="644"/>
        <v>7.1156512608068141</v>
      </c>
      <c r="BM123" s="27">
        <f t="shared" si="644"/>
        <v>7.0957308412298303</v>
      </c>
      <c r="BN123" s="27">
        <f t="shared" si="644"/>
        <v>7.0758661892974004</v>
      </c>
      <c r="BO123" s="27">
        <f t="shared" si="644"/>
        <v>7.0560571488884847</v>
      </c>
      <c r="BP123" s="27">
        <f t="shared" si="644"/>
        <v>7.0363035643158227</v>
      </c>
      <c r="BQ123" s="27">
        <f t="shared" si="644"/>
        <v>7.0166052803303458</v>
      </c>
      <c r="BR123" s="27">
        <f t="shared" si="644"/>
        <v>6.996962142117173</v>
      </c>
      <c r="BS123" s="27">
        <f t="shared" si="644"/>
        <v>6.9773739952940481</v>
      </c>
      <c r="BT123" s="27">
        <f t="shared" si="644"/>
        <v>6.9578406859120996</v>
      </c>
      <c r="BU123" s="27">
        <f t="shared" si="644"/>
        <v>6.9383620604511007</v>
      </c>
      <c r="BV123" s="27">
        <f t="shared" si="644"/>
        <v>6.9189379658242203</v>
      </c>
      <c r="BW123" s="27">
        <f t="shared" si="644"/>
        <v>6.8995682493696755</v>
      </c>
      <c r="BY123" s="148"/>
      <c r="BZ123" s="54">
        <f t="shared" si="570"/>
        <v>340</v>
      </c>
      <c r="CA123" s="42"/>
      <c r="CB123" s="27">
        <f t="shared" ref="CB123:CP123" si="645">(CA27-CB27)*2</f>
        <v>7.026269266456822</v>
      </c>
      <c r="CC123" s="27">
        <f t="shared" si="645"/>
        <v>7.0065990737054378</v>
      </c>
      <c r="CD123" s="27">
        <f t="shared" si="645"/>
        <v>6.9869839480843758</v>
      </c>
      <c r="CE123" s="27">
        <f t="shared" si="645"/>
        <v>6.9674237354306641</v>
      </c>
      <c r="CF123" s="27">
        <f t="shared" si="645"/>
        <v>6.9479182820163157</v>
      </c>
      <c r="CG123" s="27">
        <f t="shared" si="645"/>
        <v>6.9284674345403969</v>
      </c>
      <c r="CH123" s="27">
        <f t="shared" si="645"/>
        <v>6.909071040131777</v>
      </c>
      <c r="CI123" s="27">
        <f t="shared" si="645"/>
        <v>6.8897289463499565</v>
      </c>
      <c r="CJ123" s="27">
        <f t="shared" si="645"/>
        <v>6.8704410011770936</v>
      </c>
      <c r="CK123" s="27">
        <f t="shared" si="645"/>
        <v>6.8512070530239662</v>
      </c>
      <c r="CL123" s="27">
        <f t="shared" si="645"/>
        <v>6.8320269507244156</v>
      </c>
      <c r="CM123" s="27">
        <f t="shared" si="645"/>
        <v>6.8129005435365428</v>
      </c>
      <c r="CN123" s="27">
        <f t="shared" si="645"/>
        <v>6.7938276811394971</v>
      </c>
      <c r="CO123" s="27">
        <f t="shared" si="645"/>
        <v>6.774808213631907</v>
      </c>
      <c r="CP123" s="27">
        <f t="shared" si="645"/>
        <v>6.7558419915358741</v>
      </c>
      <c r="CR123" s="148"/>
      <c r="CS123" s="54">
        <f t="shared" si="572"/>
        <v>340</v>
      </c>
      <c r="CT123" s="42"/>
      <c r="CU123" s="27">
        <f t="shared" ref="CU123:DI123" si="646">(CT27-CU27)*2</f>
        <v>6.8943753809682891</v>
      </c>
      <c r="CV123" s="27">
        <f t="shared" si="646"/>
        <v>6.8750744280013425</v>
      </c>
      <c r="CW123" s="27">
        <f t="shared" si="646"/>
        <v>6.8558275084696465</v>
      </c>
      <c r="CX123" s="27">
        <f t="shared" si="646"/>
        <v>6.8366344711055511</v>
      </c>
      <c r="CY123" s="27">
        <f t="shared" si="646"/>
        <v>6.8174951650644715</v>
      </c>
      <c r="CZ123" s="27">
        <f t="shared" si="646"/>
        <v>6.7984094399248818</v>
      </c>
      <c r="DA123" s="27">
        <f t="shared" si="646"/>
        <v>6.7793771456847196</v>
      </c>
      <c r="DB123" s="27">
        <f t="shared" si="646"/>
        <v>6.7603981327645783</v>
      </c>
      <c r="DC123" s="27">
        <f t="shared" si="646"/>
        <v>6.7414722520013655</v>
      </c>
      <c r="DD123" s="27">
        <f t="shared" si="646"/>
        <v>6.7225993546502494</v>
      </c>
      <c r="DE123" s="27">
        <f t="shared" si="646"/>
        <v>6.703779292383885</v>
      </c>
      <c r="DF123" s="27">
        <f t="shared" si="646"/>
        <v>6.6850119172888327</v>
      </c>
      <c r="DG123" s="27">
        <f t="shared" si="646"/>
        <v>6.6662970818655651</v>
      </c>
      <c r="DH123" s="27">
        <f t="shared" si="646"/>
        <v>6.6476346390292491</v>
      </c>
      <c r="DI123" s="27">
        <f t="shared" si="646"/>
        <v>6.6290244421053472</v>
      </c>
      <c r="DK123" s="148"/>
      <c r="DL123" s="54">
        <f t="shared" si="574"/>
        <v>340</v>
      </c>
      <c r="DM123" s="42"/>
      <c r="DN123" s="27">
        <f t="shared" si="541"/>
        <v>6.6722377165911126</v>
      </c>
      <c r="DO123" s="27">
        <f t="shared" si="542"/>
        <v>6.6535586428199167</v>
      </c>
      <c r="DP123" s="27">
        <f t="shared" si="543"/>
        <v>6.6349318615185098</v>
      </c>
      <c r="DQ123" s="27">
        <f t="shared" si="544"/>
        <v>6.6163572262948804</v>
      </c>
      <c r="DR123" s="27">
        <f t="shared" si="545"/>
        <v>6.5978345911642862</v>
      </c>
      <c r="DS123" s="27">
        <f t="shared" si="546"/>
        <v>6.5793638105510013</v>
      </c>
      <c r="DT123" s="27">
        <f t="shared" si="547"/>
        <v>6.5609447392872795</v>
      </c>
      <c r="DU123" s="27">
        <f t="shared" si="548"/>
        <v>6.5425772326125298</v>
      </c>
      <c r="DV123" s="27">
        <f t="shared" si="549"/>
        <v>6.5242611461689251</v>
      </c>
      <c r="DW123" s="27">
        <f t="shared" si="550"/>
        <v>6.505996336006433</v>
      </c>
      <c r="DX123" s="27">
        <f t="shared" si="551"/>
        <v>6.4877826585744742</v>
      </c>
      <c r="DY123" s="27">
        <f t="shared" si="552"/>
        <v>6.4696199707265407</v>
      </c>
      <c r="DZ123" s="27">
        <f t="shared" si="553"/>
        <v>6.4515081297150516</v>
      </c>
      <c r="EA123" s="27">
        <f t="shared" si="554"/>
        <v>6.433446993195588</v>
      </c>
      <c r="EB123" s="27">
        <f t="shared" si="555"/>
        <v>6.4154364192176558</v>
      </c>
    </row>
    <row r="124" spans="1:132">
      <c r="A124" s="138"/>
      <c r="B124" s="138"/>
      <c r="C124" s="161" t="s">
        <v>123</v>
      </c>
      <c r="D124" s="161"/>
      <c r="E124" s="161"/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T124" s="138"/>
      <c r="U124" s="138"/>
      <c r="V124" s="161" t="s">
        <v>123</v>
      </c>
      <c r="W124" s="161"/>
      <c r="X124" s="161"/>
      <c r="Y124" s="161"/>
      <c r="Z124" s="161"/>
      <c r="AA124" s="161"/>
      <c r="AB124" s="161"/>
      <c r="AC124" s="161"/>
      <c r="AD124" s="161"/>
      <c r="AE124" s="161"/>
      <c r="AF124" s="161"/>
      <c r="AG124" s="161"/>
      <c r="AH124" s="161"/>
      <c r="AI124" s="161"/>
      <c r="AJ124" s="161"/>
      <c r="AK124" s="161"/>
      <c r="AM124" s="138"/>
      <c r="AN124" s="138"/>
      <c r="AO124" s="161" t="s">
        <v>123</v>
      </c>
      <c r="AP124" s="161"/>
      <c r="AQ124" s="161"/>
      <c r="AR124" s="161"/>
      <c r="AS124" s="161"/>
      <c r="AT124" s="161"/>
      <c r="AU124" s="161"/>
      <c r="AV124" s="161"/>
      <c r="AW124" s="161"/>
      <c r="AX124" s="161"/>
      <c r="AY124" s="161"/>
      <c r="AZ124" s="161"/>
      <c r="BA124" s="161"/>
      <c r="BB124" s="161"/>
      <c r="BC124" s="161"/>
      <c r="BD124" s="161"/>
      <c r="BF124" s="138"/>
      <c r="BG124" s="138"/>
      <c r="BH124" s="161" t="s">
        <v>123</v>
      </c>
      <c r="BI124" s="161"/>
      <c r="BJ124" s="161"/>
      <c r="BK124" s="161"/>
      <c r="BL124" s="161"/>
      <c r="BM124" s="161"/>
      <c r="BN124" s="161"/>
      <c r="BO124" s="161"/>
      <c r="BP124" s="161"/>
      <c r="BQ124" s="161"/>
      <c r="BR124" s="161"/>
      <c r="BS124" s="161"/>
      <c r="BT124" s="161"/>
      <c r="BU124" s="161"/>
      <c r="BV124" s="161"/>
      <c r="BW124" s="161"/>
      <c r="BY124" s="138"/>
      <c r="BZ124" s="138"/>
      <c r="CA124" s="161" t="s">
        <v>123</v>
      </c>
      <c r="CB124" s="161"/>
      <c r="CC124" s="161"/>
      <c r="CD124" s="161"/>
      <c r="CE124" s="161"/>
      <c r="CF124" s="161"/>
      <c r="CG124" s="161"/>
      <c r="CH124" s="161"/>
      <c r="CI124" s="161"/>
      <c r="CJ124" s="161"/>
      <c r="CK124" s="161"/>
      <c r="CL124" s="161"/>
      <c r="CM124" s="161"/>
      <c r="CN124" s="161"/>
      <c r="CO124" s="161"/>
      <c r="CP124" s="161"/>
      <c r="CR124" s="138"/>
      <c r="CS124" s="138"/>
      <c r="CT124" s="161" t="s">
        <v>123</v>
      </c>
      <c r="CU124" s="161"/>
      <c r="CV124" s="161"/>
      <c r="CW124" s="161"/>
      <c r="CX124" s="161"/>
      <c r="CY124" s="161"/>
      <c r="CZ124" s="161"/>
      <c r="DA124" s="161"/>
      <c r="DB124" s="161"/>
      <c r="DC124" s="161"/>
      <c r="DD124" s="161"/>
      <c r="DE124" s="161"/>
      <c r="DF124" s="161"/>
      <c r="DG124" s="161"/>
      <c r="DH124" s="161"/>
      <c r="DI124" s="161"/>
      <c r="DK124" s="138"/>
      <c r="DL124" s="138"/>
      <c r="DM124" s="161" t="s">
        <v>123</v>
      </c>
      <c r="DN124" s="161"/>
      <c r="DO124" s="161"/>
      <c r="DP124" s="161"/>
      <c r="DQ124" s="161"/>
      <c r="DR124" s="161"/>
      <c r="DS124" s="161"/>
      <c r="DT124" s="161"/>
      <c r="DU124" s="161"/>
      <c r="DV124" s="161"/>
      <c r="DW124" s="161"/>
      <c r="DX124" s="161"/>
      <c r="DY124" s="161"/>
      <c r="DZ124" s="161"/>
      <c r="EA124" s="161"/>
      <c r="EB124" s="161"/>
    </row>
    <row r="126" spans="1:132">
      <c r="A126" s="138"/>
      <c r="B126" s="138"/>
      <c r="C126" s="214" t="s">
        <v>64</v>
      </c>
      <c r="D126" s="215"/>
      <c r="E126" s="216"/>
      <c r="F126" s="63">
        <v>2</v>
      </c>
      <c r="G126" s="68" t="s">
        <v>76</v>
      </c>
      <c r="H126" s="50"/>
      <c r="I126" s="214" t="s">
        <v>114</v>
      </c>
      <c r="J126" s="215"/>
      <c r="K126" s="215"/>
      <c r="L126" s="216"/>
      <c r="M126" s="217">
        <v>2.4</v>
      </c>
      <c r="N126" s="218"/>
      <c r="O126" s="218"/>
      <c r="P126" s="218"/>
      <c r="Q126" s="218"/>
      <c r="R126" s="218"/>
      <c r="T126" s="138"/>
      <c r="U126" s="138"/>
      <c r="V126" s="214" t="s">
        <v>64</v>
      </c>
      <c r="W126" s="215"/>
      <c r="X126" s="216"/>
      <c r="Y126" s="63">
        <v>2</v>
      </c>
      <c r="Z126" s="68" t="s">
        <v>76</v>
      </c>
      <c r="AA126" s="50"/>
      <c r="AB126" s="214" t="s">
        <v>114</v>
      </c>
      <c r="AC126" s="215"/>
      <c r="AD126" s="215"/>
      <c r="AE126" s="216"/>
      <c r="AF126" s="217">
        <v>2.6</v>
      </c>
      <c r="AG126" s="218"/>
      <c r="AH126" s="218"/>
      <c r="AI126" s="218"/>
      <c r="AJ126" s="218"/>
      <c r="AK126" s="218"/>
      <c r="AM126" s="138"/>
      <c r="AN126" s="138"/>
      <c r="AO126" s="214" t="s">
        <v>64</v>
      </c>
      <c r="AP126" s="215"/>
      <c r="AQ126" s="216"/>
      <c r="AR126" s="63">
        <v>2</v>
      </c>
      <c r="AS126" s="68" t="s">
        <v>76</v>
      </c>
      <c r="AT126" s="50"/>
      <c r="AU126" s="214" t="s">
        <v>114</v>
      </c>
      <c r="AV126" s="215"/>
      <c r="AW126" s="215"/>
      <c r="AX126" s="216"/>
      <c r="AY126" s="217">
        <v>2.8</v>
      </c>
      <c r="AZ126" s="218"/>
      <c r="BA126" s="218"/>
      <c r="BB126" s="218"/>
      <c r="BC126" s="218"/>
      <c r="BD126" s="218"/>
      <c r="BF126" s="138"/>
      <c r="BG126" s="138"/>
      <c r="BH126" s="214" t="s">
        <v>64</v>
      </c>
      <c r="BI126" s="215"/>
      <c r="BJ126" s="216"/>
      <c r="BK126" s="63">
        <v>2</v>
      </c>
      <c r="BL126" s="68" t="s">
        <v>76</v>
      </c>
      <c r="BM126" s="50"/>
      <c r="BN126" s="214" t="s">
        <v>114</v>
      </c>
      <c r="BO126" s="215"/>
      <c r="BP126" s="215"/>
      <c r="BQ126" s="216"/>
      <c r="BR126" s="222">
        <v>3</v>
      </c>
      <c r="BS126" s="223"/>
      <c r="BT126" s="223"/>
      <c r="BU126" s="223"/>
      <c r="BV126" s="223"/>
      <c r="BW126" s="223"/>
      <c r="BY126" s="138"/>
      <c r="BZ126" s="138"/>
      <c r="CA126" s="214" t="s">
        <v>64</v>
      </c>
      <c r="CB126" s="215"/>
      <c r="CC126" s="216"/>
      <c r="CD126" s="63">
        <v>2</v>
      </c>
      <c r="CE126" s="68" t="s">
        <v>76</v>
      </c>
      <c r="CF126" s="50"/>
      <c r="CG126" s="214" t="s">
        <v>114</v>
      </c>
      <c r="CH126" s="215"/>
      <c r="CI126" s="215"/>
      <c r="CJ126" s="216"/>
      <c r="CK126" s="217">
        <v>3.2</v>
      </c>
      <c r="CL126" s="218"/>
      <c r="CM126" s="218"/>
      <c r="CN126" s="218"/>
      <c r="CO126" s="218"/>
      <c r="CP126" s="218"/>
      <c r="CR126" s="138"/>
      <c r="CS126" s="138"/>
      <c r="CT126" s="214" t="s">
        <v>64</v>
      </c>
      <c r="CU126" s="215"/>
      <c r="CV126" s="216"/>
      <c r="CW126" s="63">
        <v>2</v>
      </c>
      <c r="CX126" s="68" t="s">
        <v>76</v>
      </c>
      <c r="CY126" s="50"/>
      <c r="CZ126" s="214" t="s">
        <v>114</v>
      </c>
      <c r="DA126" s="215"/>
      <c r="DB126" s="215"/>
      <c r="DC126" s="216"/>
      <c r="DD126" s="217">
        <v>3.4</v>
      </c>
      <c r="DE126" s="218"/>
      <c r="DF126" s="218"/>
      <c r="DG126" s="218"/>
      <c r="DH126" s="218"/>
      <c r="DI126" s="218"/>
      <c r="DK126" s="138"/>
      <c r="DL126" s="138"/>
      <c r="DM126" s="214" t="s">
        <v>64</v>
      </c>
      <c r="DN126" s="215"/>
      <c r="DO126" s="216"/>
      <c r="DP126" s="76">
        <v>2</v>
      </c>
      <c r="DQ126" s="68" t="s">
        <v>76</v>
      </c>
      <c r="DR126" s="75"/>
      <c r="DS126" s="214" t="s">
        <v>114</v>
      </c>
      <c r="DT126" s="215"/>
      <c r="DU126" s="215"/>
      <c r="DV126" s="216"/>
      <c r="DW126" s="217">
        <v>3.4</v>
      </c>
      <c r="DX126" s="218"/>
      <c r="DY126" s="218"/>
      <c r="DZ126" s="218"/>
      <c r="EA126" s="218"/>
      <c r="EB126" s="218"/>
    </row>
    <row r="127" spans="1:132">
      <c r="A127" s="138"/>
      <c r="B127" s="138"/>
      <c r="C127" s="145" t="s">
        <v>115</v>
      </c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T127" s="138"/>
      <c r="U127" s="138"/>
      <c r="V127" s="145" t="s">
        <v>115</v>
      </c>
      <c r="W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45"/>
      <c r="AK127" s="145"/>
      <c r="AM127" s="138"/>
      <c r="AN127" s="138"/>
      <c r="AO127" s="145" t="s">
        <v>115</v>
      </c>
      <c r="AP127" s="145"/>
      <c r="AQ127" s="145"/>
      <c r="AR127" s="145"/>
      <c r="AS127" s="145"/>
      <c r="AT127" s="145"/>
      <c r="AU127" s="145"/>
      <c r="AV127" s="145"/>
      <c r="AW127" s="145"/>
      <c r="AX127" s="145"/>
      <c r="AY127" s="145"/>
      <c r="AZ127" s="145"/>
      <c r="BA127" s="145"/>
      <c r="BB127" s="145"/>
      <c r="BC127" s="145"/>
      <c r="BD127" s="145"/>
      <c r="BF127" s="138"/>
      <c r="BG127" s="138"/>
      <c r="BH127" s="145" t="s">
        <v>115</v>
      </c>
      <c r="BI127" s="145"/>
      <c r="BJ127" s="145"/>
      <c r="BK127" s="145"/>
      <c r="BL127" s="145"/>
      <c r="BM127" s="145"/>
      <c r="BN127" s="145"/>
      <c r="BO127" s="145"/>
      <c r="BP127" s="145"/>
      <c r="BQ127" s="145"/>
      <c r="BR127" s="145"/>
      <c r="BS127" s="145"/>
      <c r="BT127" s="145"/>
      <c r="BU127" s="145"/>
      <c r="BV127" s="145"/>
      <c r="BW127" s="145"/>
      <c r="BY127" s="138"/>
      <c r="BZ127" s="138"/>
      <c r="CA127" s="145" t="s">
        <v>115</v>
      </c>
      <c r="CB127" s="145"/>
      <c r="CC127" s="145"/>
      <c r="CD127" s="145"/>
      <c r="CE127" s="145"/>
      <c r="CF127" s="145"/>
      <c r="CG127" s="145"/>
      <c r="CH127" s="145"/>
      <c r="CI127" s="145"/>
      <c r="CJ127" s="145"/>
      <c r="CK127" s="145"/>
      <c r="CL127" s="145"/>
      <c r="CM127" s="145"/>
      <c r="CN127" s="145"/>
      <c r="CO127" s="145"/>
      <c r="CP127" s="145"/>
      <c r="CR127" s="138"/>
      <c r="CS127" s="138"/>
      <c r="CT127" s="145" t="s">
        <v>115</v>
      </c>
      <c r="CU127" s="145"/>
      <c r="CV127" s="145"/>
      <c r="CW127" s="145"/>
      <c r="CX127" s="145"/>
      <c r="CY127" s="145"/>
      <c r="CZ127" s="145"/>
      <c r="DA127" s="145"/>
      <c r="DB127" s="145"/>
      <c r="DC127" s="145"/>
      <c r="DD127" s="145"/>
      <c r="DE127" s="145"/>
      <c r="DF127" s="145"/>
      <c r="DG127" s="145"/>
      <c r="DH127" s="145"/>
      <c r="DI127" s="145"/>
      <c r="DK127" s="138"/>
      <c r="DL127" s="138"/>
      <c r="DM127" s="145" t="s">
        <v>115</v>
      </c>
      <c r="DN127" s="145"/>
      <c r="DO127" s="145"/>
      <c r="DP127" s="145"/>
      <c r="DQ127" s="145"/>
      <c r="DR127" s="145"/>
      <c r="DS127" s="145"/>
      <c r="DT127" s="145"/>
      <c r="DU127" s="145"/>
      <c r="DV127" s="145"/>
      <c r="DW127" s="145"/>
      <c r="DX127" s="145"/>
      <c r="DY127" s="145"/>
      <c r="DZ127" s="145"/>
      <c r="EA127" s="145"/>
      <c r="EB127" s="145"/>
    </row>
    <row r="128" spans="1:132">
      <c r="A128" s="138"/>
      <c r="B128" s="138"/>
      <c r="C128" s="37">
        <v>350</v>
      </c>
      <c r="D128" s="37">
        <f>C128+50</f>
        <v>400</v>
      </c>
      <c r="E128" s="37">
        <f t="shared" ref="E128:R128" si="647">D128+50</f>
        <v>450</v>
      </c>
      <c r="F128" s="37">
        <f t="shared" si="647"/>
        <v>500</v>
      </c>
      <c r="G128" s="37">
        <f t="shared" si="647"/>
        <v>550</v>
      </c>
      <c r="H128" s="37">
        <f t="shared" si="647"/>
        <v>600</v>
      </c>
      <c r="I128" s="37">
        <f t="shared" si="647"/>
        <v>650</v>
      </c>
      <c r="J128" s="37">
        <f t="shared" si="647"/>
        <v>700</v>
      </c>
      <c r="K128" s="37">
        <f t="shared" si="647"/>
        <v>750</v>
      </c>
      <c r="L128" s="37">
        <f t="shared" si="647"/>
        <v>800</v>
      </c>
      <c r="M128" s="37">
        <f t="shared" si="647"/>
        <v>850</v>
      </c>
      <c r="N128" s="37">
        <f t="shared" si="647"/>
        <v>900</v>
      </c>
      <c r="O128" s="37">
        <f t="shared" si="647"/>
        <v>950</v>
      </c>
      <c r="P128" s="37">
        <f t="shared" si="647"/>
        <v>1000</v>
      </c>
      <c r="Q128" s="37">
        <f t="shared" si="647"/>
        <v>1050</v>
      </c>
      <c r="R128" s="37">
        <f t="shared" si="647"/>
        <v>1100</v>
      </c>
      <c r="T128" s="138"/>
      <c r="U128" s="138"/>
      <c r="V128" s="37">
        <v>350</v>
      </c>
      <c r="W128" s="37">
        <f>V128+50</f>
        <v>400</v>
      </c>
      <c r="X128" s="37">
        <f t="shared" ref="X128:AK128" si="648">W128+50</f>
        <v>450</v>
      </c>
      <c r="Y128" s="37">
        <f t="shared" si="648"/>
        <v>500</v>
      </c>
      <c r="Z128" s="37">
        <f t="shared" si="648"/>
        <v>550</v>
      </c>
      <c r="AA128" s="37">
        <f t="shared" si="648"/>
        <v>600</v>
      </c>
      <c r="AB128" s="37">
        <f t="shared" si="648"/>
        <v>650</v>
      </c>
      <c r="AC128" s="37">
        <f t="shared" si="648"/>
        <v>700</v>
      </c>
      <c r="AD128" s="37">
        <f t="shared" si="648"/>
        <v>750</v>
      </c>
      <c r="AE128" s="37">
        <f t="shared" si="648"/>
        <v>800</v>
      </c>
      <c r="AF128" s="37">
        <f t="shared" si="648"/>
        <v>850</v>
      </c>
      <c r="AG128" s="37">
        <f t="shared" si="648"/>
        <v>900</v>
      </c>
      <c r="AH128" s="37">
        <f t="shared" si="648"/>
        <v>950</v>
      </c>
      <c r="AI128" s="37">
        <f t="shared" si="648"/>
        <v>1000</v>
      </c>
      <c r="AJ128" s="37">
        <f t="shared" si="648"/>
        <v>1050</v>
      </c>
      <c r="AK128" s="37">
        <f t="shared" si="648"/>
        <v>1100</v>
      </c>
      <c r="AM128" s="138"/>
      <c r="AN128" s="138"/>
      <c r="AO128" s="37">
        <v>350</v>
      </c>
      <c r="AP128" s="37">
        <f>AO128+50</f>
        <v>400</v>
      </c>
      <c r="AQ128" s="37">
        <f t="shared" ref="AQ128:BD128" si="649">AP128+50</f>
        <v>450</v>
      </c>
      <c r="AR128" s="37">
        <f t="shared" si="649"/>
        <v>500</v>
      </c>
      <c r="AS128" s="37">
        <f t="shared" si="649"/>
        <v>550</v>
      </c>
      <c r="AT128" s="37">
        <f t="shared" si="649"/>
        <v>600</v>
      </c>
      <c r="AU128" s="37">
        <f t="shared" si="649"/>
        <v>650</v>
      </c>
      <c r="AV128" s="37">
        <f t="shared" si="649"/>
        <v>700</v>
      </c>
      <c r="AW128" s="37">
        <f t="shared" si="649"/>
        <v>750</v>
      </c>
      <c r="AX128" s="37">
        <f t="shared" si="649"/>
        <v>800</v>
      </c>
      <c r="AY128" s="37">
        <f t="shared" si="649"/>
        <v>850</v>
      </c>
      <c r="AZ128" s="37">
        <f t="shared" si="649"/>
        <v>900</v>
      </c>
      <c r="BA128" s="37">
        <f t="shared" si="649"/>
        <v>950</v>
      </c>
      <c r="BB128" s="37">
        <f t="shared" si="649"/>
        <v>1000</v>
      </c>
      <c r="BC128" s="37">
        <f t="shared" si="649"/>
        <v>1050</v>
      </c>
      <c r="BD128" s="37">
        <f t="shared" si="649"/>
        <v>1100</v>
      </c>
      <c r="BF128" s="138"/>
      <c r="BG128" s="138"/>
      <c r="BH128" s="37">
        <v>350</v>
      </c>
      <c r="BI128" s="37">
        <f>BH128+50</f>
        <v>400</v>
      </c>
      <c r="BJ128" s="37">
        <f t="shared" ref="BJ128:BW128" si="650">BI128+50</f>
        <v>450</v>
      </c>
      <c r="BK128" s="37">
        <f t="shared" si="650"/>
        <v>500</v>
      </c>
      <c r="BL128" s="37">
        <f t="shared" si="650"/>
        <v>550</v>
      </c>
      <c r="BM128" s="37">
        <f t="shared" si="650"/>
        <v>600</v>
      </c>
      <c r="BN128" s="37">
        <f t="shared" si="650"/>
        <v>650</v>
      </c>
      <c r="BO128" s="37">
        <f t="shared" si="650"/>
        <v>700</v>
      </c>
      <c r="BP128" s="37">
        <f t="shared" si="650"/>
        <v>750</v>
      </c>
      <c r="BQ128" s="37">
        <f t="shared" si="650"/>
        <v>800</v>
      </c>
      <c r="BR128" s="37">
        <f t="shared" si="650"/>
        <v>850</v>
      </c>
      <c r="BS128" s="37">
        <f t="shared" si="650"/>
        <v>900</v>
      </c>
      <c r="BT128" s="37">
        <f t="shared" si="650"/>
        <v>950</v>
      </c>
      <c r="BU128" s="37">
        <f t="shared" si="650"/>
        <v>1000</v>
      </c>
      <c r="BV128" s="37">
        <f t="shared" si="650"/>
        <v>1050</v>
      </c>
      <c r="BW128" s="37">
        <f t="shared" si="650"/>
        <v>1100</v>
      </c>
      <c r="BY128" s="138"/>
      <c r="BZ128" s="138"/>
      <c r="CA128" s="37">
        <v>350</v>
      </c>
      <c r="CB128" s="37">
        <f>CA128+50</f>
        <v>400</v>
      </c>
      <c r="CC128" s="37">
        <f t="shared" ref="CC128:CP128" si="651">CB128+50</f>
        <v>450</v>
      </c>
      <c r="CD128" s="37">
        <f t="shared" si="651"/>
        <v>500</v>
      </c>
      <c r="CE128" s="37">
        <f t="shared" si="651"/>
        <v>550</v>
      </c>
      <c r="CF128" s="37">
        <f t="shared" si="651"/>
        <v>600</v>
      </c>
      <c r="CG128" s="37">
        <f t="shared" si="651"/>
        <v>650</v>
      </c>
      <c r="CH128" s="37">
        <f t="shared" si="651"/>
        <v>700</v>
      </c>
      <c r="CI128" s="37">
        <f t="shared" si="651"/>
        <v>750</v>
      </c>
      <c r="CJ128" s="37">
        <f t="shared" si="651"/>
        <v>800</v>
      </c>
      <c r="CK128" s="37">
        <f t="shared" si="651"/>
        <v>850</v>
      </c>
      <c r="CL128" s="37">
        <f t="shared" si="651"/>
        <v>900</v>
      </c>
      <c r="CM128" s="37">
        <f t="shared" si="651"/>
        <v>950</v>
      </c>
      <c r="CN128" s="37">
        <f t="shared" si="651"/>
        <v>1000</v>
      </c>
      <c r="CO128" s="37">
        <f t="shared" si="651"/>
        <v>1050</v>
      </c>
      <c r="CP128" s="37">
        <f t="shared" si="651"/>
        <v>1100</v>
      </c>
      <c r="CR128" s="138"/>
      <c r="CS128" s="138"/>
      <c r="CT128" s="37">
        <v>350</v>
      </c>
      <c r="CU128" s="37">
        <f>CT128+50</f>
        <v>400</v>
      </c>
      <c r="CV128" s="37">
        <f t="shared" ref="CV128:DI128" si="652">CU128+50</f>
        <v>450</v>
      </c>
      <c r="CW128" s="37">
        <f t="shared" si="652"/>
        <v>500</v>
      </c>
      <c r="CX128" s="37">
        <f t="shared" si="652"/>
        <v>550</v>
      </c>
      <c r="CY128" s="37">
        <f t="shared" si="652"/>
        <v>600</v>
      </c>
      <c r="CZ128" s="37">
        <f t="shared" si="652"/>
        <v>650</v>
      </c>
      <c r="DA128" s="37">
        <f t="shared" si="652"/>
        <v>700</v>
      </c>
      <c r="DB128" s="37">
        <f t="shared" si="652"/>
        <v>750</v>
      </c>
      <c r="DC128" s="37">
        <f t="shared" si="652"/>
        <v>800</v>
      </c>
      <c r="DD128" s="37">
        <f t="shared" si="652"/>
        <v>850</v>
      </c>
      <c r="DE128" s="37">
        <f t="shared" si="652"/>
        <v>900</v>
      </c>
      <c r="DF128" s="37">
        <f t="shared" si="652"/>
        <v>950</v>
      </c>
      <c r="DG128" s="37">
        <f t="shared" si="652"/>
        <v>1000</v>
      </c>
      <c r="DH128" s="37">
        <f t="shared" si="652"/>
        <v>1050</v>
      </c>
      <c r="DI128" s="37">
        <f t="shared" si="652"/>
        <v>1100</v>
      </c>
      <c r="DK128" s="138"/>
      <c r="DL128" s="138"/>
      <c r="DM128" s="37">
        <v>350</v>
      </c>
      <c r="DN128" s="37">
        <f>DM128+50</f>
        <v>400</v>
      </c>
      <c r="DO128" s="37">
        <f t="shared" ref="DO128" si="653">DN128+50</f>
        <v>450</v>
      </c>
      <c r="DP128" s="37">
        <f t="shared" ref="DP128" si="654">DO128+50</f>
        <v>500</v>
      </c>
      <c r="DQ128" s="37">
        <f t="shared" ref="DQ128" si="655">DP128+50</f>
        <v>550</v>
      </c>
      <c r="DR128" s="37">
        <f t="shared" ref="DR128" si="656">DQ128+50</f>
        <v>600</v>
      </c>
      <c r="DS128" s="37">
        <f t="shared" ref="DS128" si="657">DR128+50</f>
        <v>650</v>
      </c>
      <c r="DT128" s="37">
        <f t="shared" ref="DT128" si="658">DS128+50</f>
        <v>700</v>
      </c>
      <c r="DU128" s="37">
        <f t="shared" ref="DU128" si="659">DT128+50</f>
        <v>750</v>
      </c>
      <c r="DV128" s="37">
        <f t="shared" ref="DV128" si="660">DU128+50</f>
        <v>800</v>
      </c>
      <c r="DW128" s="37">
        <f t="shared" ref="DW128" si="661">DV128+50</f>
        <v>850</v>
      </c>
      <c r="DX128" s="37">
        <f t="shared" ref="DX128" si="662">DW128+50</f>
        <v>900</v>
      </c>
      <c r="DY128" s="37">
        <f t="shared" ref="DY128" si="663">DX128+50</f>
        <v>950</v>
      </c>
      <c r="DZ128" s="37">
        <f t="shared" ref="DZ128" si="664">DY128+50</f>
        <v>1000</v>
      </c>
      <c r="EA128" s="37">
        <f t="shared" ref="EA128" si="665">DZ128+50</f>
        <v>1050</v>
      </c>
      <c r="EB128" s="37">
        <f t="shared" ref="EB128" si="666">EA128+50</f>
        <v>1100</v>
      </c>
    </row>
    <row r="129" spans="1:132">
      <c r="A129" s="146" t="s">
        <v>119</v>
      </c>
      <c r="B129" s="54">
        <v>60</v>
      </c>
      <c r="C129" s="42"/>
      <c r="D129" s="27">
        <f t="shared" ref="D129:R129" si="667">(C33-D33)*2</f>
        <v>9.7029244126406411</v>
      </c>
      <c r="E129" s="27">
        <f t="shared" si="667"/>
        <v>9.6757608659257812</v>
      </c>
      <c r="F129" s="27">
        <f t="shared" si="667"/>
        <v>9.6486733641473847</v>
      </c>
      <c r="G129" s="27">
        <f t="shared" si="667"/>
        <v>9.6216616944163889</v>
      </c>
      <c r="H129" s="27">
        <f t="shared" si="667"/>
        <v>9.5947256444387676</v>
      </c>
      <c r="I129" s="27">
        <f t="shared" si="667"/>
        <v>9.567865002515191</v>
      </c>
      <c r="J129" s="27">
        <f t="shared" si="667"/>
        <v>9.5410795575400016</v>
      </c>
      <c r="K129" s="27">
        <f t="shared" si="667"/>
        <v>9.5143690989971219</v>
      </c>
      <c r="L129" s="27">
        <f t="shared" si="667"/>
        <v>9.4877334169597134</v>
      </c>
      <c r="M129" s="27">
        <f t="shared" si="667"/>
        <v>9.461172302092109</v>
      </c>
      <c r="N129" s="27">
        <f t="shared" si="667"/>
        <v>9.4346855456385583</v>
      </c>
      <c r="O129" s="27">
        <f t="shared" si="667"/>
        <v>9.408272939432095</v>
      </c>
      <c r="P129" s="27">
        <f t="shared" si="667"/>
        <v>9.3819342758887387</v>
      </c>
      <c r="Q129" s="27">
        <f t="shared" si="667"/>
        <v>9.355669348002948</v>
      </c>
      <c r="R129" s="27">
        <f t="shared" si="667"/>
        <v>9.3294779493512578</v>
      </c>
      <c r="T129" s="146" t="s">
        <v>119</v>
      </c>
      <c r="U129" s="54">
        <v>60</v>
      </c>
      <c r="V129" s="42"/>
      <c r="W129" s="27">
        <f t="shared" ref="W129:AK129" si="668">(V33-W33)*2</f>
        <v>9.3636958753343151</v>
      </c>
      <c r="X129" s="27">
        <f t="shared" si="668"/>
        <v>9.3374820062458639</v>
      </c>
      <c r="Y129" s="27">
        <f t="shared" si="668"/>
        <v>9.311341523450551</v>
      </c>
      <c r="Z129" s="27">
        <f t="shared" si="668"/>
        <v>9.2852742215019362</v>
      </c>
      <c r="AA129" s="27">
        <f t="shared" si="668"/>
        <v>9.2592798955290618</v>
      </c>
      <c r="AB129" s="27">
        <f t="shared" si="668"/>
        <v>9.2333583412330427</v>
      </c>
      <c r="AC129" s="27">
        <f t="shared" si="668"/>
        <v>9.2075093548900213</v>
      </c>
      <c r="AD129" s="27">
        <f t="shared" si="668"/>
        <v>9.1817327333424146</v>
      </c>
      <c r="AE129" s="27">
        <f t="shared" si="668"/>
        <v>9.1560282740052799</v>
      </c>
      <c r="AF129" s="27">
        <f t="shared" si="668"/>
        <v>9.1303957748564244</v>
      </c>
      <c r="AG129" s="27">
        <f t="shared" si="668"/>
        <v>9.1048350344440223</v>
      </c>
      <c r="AH129" s="27">
        <f t="shared" si="668"/>
        <v>9.0793458518767238</v>
      </c>
      <c r="AI129" s="27">
        <f t="shared" si="668"/>
        <v>9.0539280268282027</v>
      </c>
      <c r="AJ129" s="27">
        <f t="shared" si="668"/>
        <v>9.0285813595298805</v>
      </c>
      <c r="AK129" s="27">
        <f t="shared" si="668"/>
        <v>9.0033056507753599</v>
      </c>
      <c r="AM129" s="146" t="s">
        <v>119</v>
      </c>
      <c r="AN129" s="54">
        <v>60</v>
      </c>
      <c r="AO129" s="42"/>
      <c r="AP129" s="27">
        <f t="shared" ref="AP129:BD129" si="669">(AO33-AP33)*2</f>
        <v>9.0729275449027682</v>
      </c>
      <c r="AQ129" s="27">
        <f t="shared" si="669"/>
        <v>9.047527688041896</v>
      </c>
      <c r="AR129" s="27">
        <f t="shared" si="669"/>
        <v>9.022198938630936</v>
      </c>
      <c r="AS129" s="27">
        <f t="shared" si="669"/>
        <v>8.9969410976017343</v>
      </c>
      <c r="AT129" s="27">
        <f t="shared" si="669"/>
        <v>8.9717539664438846</v>
      </c>
      <c r="AU129" s="27">
        <f t="shared" si="669"/>
        <v>8.9466373472039322</v>
      </c>
      <c r="AV129" s="27">
        <f t="shared" si="669"/>
        <v>8.921591042484124</v>
      </c>
      <c r="AW129" s="27">
        <f t="shared" si="669"/>
        <v>8.8966148554351321</v>
      </c>
      <c r="AX129" s="27">
        <f t="shared" si="669"/>
        <v>8.871708589761738</v>
      </c>
      <c r="AY129" s="27">
        <f t="shared" si="669"/>
        <v>8.8468720497185132</v>
      </c>
      <c r="AZ129" s="27">
        <f t="shared" si="669"/>
        <v>8.8221050401052707</v>
      </c>
      <c r="BA129" s="27">
        <f t="shared" si="669"/>
        <v>8.7974073662715</v>
      </c>
      <c r="BB129" s="27">
        <f t="shared" si="669"/>
        <v>8.772778834109431</v>
      </c>
      <c r="BC129" s="27">
        <f t="shared" si="669"/>
        <v>8.7482192500556266</v>
      </c>
      <c r="BD129" s="27">
        <f t="shared" si="669"/>
        <v>8.7237284210890493</v>
      </c>
      <c r="BF129" s="146" t="s">
        <v>119</v>
      </c>
      <c r="BG129" s="54">
        <v>60</v>
      </c>
      <c r="BH129" s="42"/>
      <c r="BI129" s="27">
        <f t="shared" ref="BI129:BW129" si="670">(BH33-BI33)*2</f>
        <v>8.8209275445721005</v>
      </c>
      <c r="BJ129" s="27">
        <f t="shared" si="670"/>
        <v>8.7962331671615175</v>
      </c>
      <c r="BK129" s="27">
        <f t="shared" si="670"/>
        <v>8.7716079221962673</v>
      </c>
      <c r="BL129" s="27">
        <f t="shared" si="670"/>
        <v>8.74705161613565</v>
      </c>
      <c r="BM129" s="27">
        <f t="shared" si="670"/>
        <v>8.7225640559846624</v>
      </c>
      <c r="BN129" s="27">
        <f t="shared" si="670"/>
        <v>8.6981450492889962</v>
      </c>
      <c r="BO129" s="27">
        <f t="shared" si="670"/>
        <v>8.6737944041299215</v>
      </c>
      <c r="BP129" s="27">
        <f t="shared" si="670"/>
        <v>8.64951192912838</v>
      </c>
      <c r="BQ129" s="27">
        <f t="shared" si="670"/>
        <v>8.6252974334410055</v>
      </c>
      <c r="BR129" s="27">
        <f t="shared" si="670"/>
        <v>8.6011507267581919</v>
      </c>
      <c r="BS129" s="27">
        <f t="shared" si="670"/>
        <v>8.5770716193019325</v>
      </c>
      <c r="BT129" s="27">
        <f t="shared" si="670"/>
        <v>8.5530599218288899</v>
      </c>
      <c r="BU129" s="27">
        <f t="shared" si="670"/>
        <v>8.5291154456216418</v>
      </c>
      <c r="BV129" s="27">
        <f t="shared" si="670"/>
        <v>8.5052380024925469</v>
      </c>
      <c r="BW129" s="27">
        <f t="shared" si="670"/>
        <v>8.481427404783517</v>
      </c>
      <c r="BY129" s="146" t="s">
        <v>119</v>
      </c>
      <c r="BZ129" s="54">
        <v>60</v>
      </c>
      <c r="CA129" s="42"/>
      <c r="CB129" s="27">
        <f t="shared" ref="CB129:CP129" si="671">(CA33-CB33)*2</f>
        <v>8.6004269325516134</v>
      </c>
      <c r="CC129" s="27">
        <f t="shared" si="671"/>
        <v>8.5763498513726972</v>
      </c>
      <c r="CD129" s="27">
        <f t="shared" si="671"/>
        <v>8.5523401745051615</v>
      </c>
      <c r="CE129" s="27">
        <f t="shared" si="671"/>
        <v>8.5283977132453401</v>
      </c>
      <c r="CF129" s="27">
        <f t="shared" si="671"/>
        <v>8.5045222794242363</v>
      </c>
      <c r="CG129" s="27">
        <f t="shared" si="671"/>
        <v>8.4807136853966085</v>
      </c>
      <c r="CH129" s="27">
        <f t="shared" si="671"/>
        <v>8.4569717440431305</v>
      </c>
      <c r="CI129" s="27">
        <f t="shared" si="671"/>
        <v>8.4332962687668669</v>
      </c>
      <c r="CJ129" s="27">
        <f t="shared" si="671"/>
        <v>8.4096870734960021</v>
      </c>
      <c r="CK129" s="27">
        <f t="shared" si="671"/>
        <v>8.3861439726783829</v>
      </c>
      <c r="CL129" s="27">
        <f t="shared" si="671"/>
        <v>8.3626667812800406</v>
      </c>
      <c r="CM129" s="27">
        <f t="shared" si="671"/>
        <v>8.3392553147874082</v>
      </c>
      <c r="CN129" s="27">
        <f t="shared" si="671"/>
        <v>8.3159093892002147</v>
      </c>
      <c r="CO129" s="27">
        <f t="shared" si="671"/>
        <v>8.29262882103734</v>
      </c>
      <c r="CP129" s="27">
        <f t="shared" si="671"/>
        <v>8.2694134273292548</v>
      </c>
      <c r="CR129" s="146" t="s">
        <v>119</v>
      </c>
      <c r="CS129" s="54">
        <v>60</v>
      </c>
      <c r="CT129" s="42"/>
      <c r="CU129" s="27">
        <f t="shared" ref="CU129:DI129" si="672">(CT33-CU33)*2</f>
        <v>8.4058670826221942</v>
      </c>
      <c r="CV129" s="27">
        <f t="shared" si="672"/>
        <v>8.3823346759503465</v>
      </c>
      <c r="CW129" s="27">
        <f t="shared" si="672"/>
        <v>8.3588681487616441</v>
      </c>
      <c r="CX129" s="27">
        <f t="shared" si="672"/>
        <v>8.3354673166218163</v>
      </c>
      <c r="CY129" s="27">
        <f t="shared" si="672"/>
        <v>8.3121319956179605</v>
      </c>
      <c r="CZ129" s="27">
        <f t="shared" si="672"/>
        <v>8.2888620023506974</v>
      </c>
      <c r="DA129" s="27">
        <f t="shared" si="672"/>
        <v>8.2656571539315564</v>
      </c>
      <c r="DB129" s="27">
        <f t="shared" si="672"/>
        <v>8.24251726798866</v>
      </c>
      <c r="DC129" s="27">
        <f t="shared" si="672"/>
        <v>8.2194421626555254</v>
      </c>
      <c r="DD129" s="27">
        <f t="shared" si="672"/>
        <v>8.1964316565797048</v>
      </c>
      <c r="DE129" s="27">
        <f t="shared" si="672"/>
        <v>8.1734855689129517</v>
      </c>
      <c r="DF129" s="27">
        <f t="shared" si="672"/>
        <v>8.1506037193146312</v>
      </c>
      <c r="DG129" s="27">
        <f t="shared" si="672"/>
        <v>8.1277859279488212</v>
      </c>
      <c r="DH129" s="27">
        <f t="shared" si="672"/>
        <v>8.1050320154843121</v>
      </c>
      <c r="DI129" s="27">
        <f t="shared" si="672"/>
        <v>8.0823418030893777</v>
      </c>
      <c r="DK129" s="146" t="s">
        <v>119</v>
      </c>
      <c r="DL129" s="54">
        <v>60</v>
      </c>
      <c r="DM129" s="42"/>
      <c r="DN129" s="27">
        <f t="shared" ref="DN129:DN143" si="673">(DM33-DN33)*2</f>
        <v>8.0781862740743122</v>
      </c>
      <c r="DO129" s="27">
        <f t="shared" ref="DO129:DO143" si="674">(DN33-DO33)*2</f>
        <v>8.05557121691254</v>
      </c>
      <c r="DP129" s="27">
        <f t="shared" ref="DP129:DP143" si="675">(DO33-DP33)*2</f>
        <v>8.0330194710925866</v>
      </c>
      <c r="DQ129" s="27">
        <f t="shared" ref="DQ129:DQ143" si="676">(DP33-DQ33)*2</f>
        <v>8.0105308593726363</v>
      </c>
      <c r="DR129" s="27">
        <f t="shared" ref="DR129:DR143" si="677">(DQ33-DR33)*2</f>
        <v>7.9881052050082531</v>
      </c>
      <c r="DS129" s="27">
        <f t="shared" ref="DS129:DS143" si="678">(DR33-DS33)*2</f>
        <v>7.9657423317463554</v>
      </c>
      <c r="DT129" s="27">
        <f t="shared" ref="DT129:DT143" si="679">(DS33-DT33)*2</f>
        <v>7.9434420638340839</v>
      </c>
      <c r="DU129" s="27">
        <f t="shared" ref="DU129:DU143" si="680">(DT33-DU33)*2</f>
        <v>7.9212042260026578</v>
      </c>
      <c r="DV129" s="27">
        <f t="shared" ref="DV129:DV143" si="681">(DU33-DV33)*2</f>
        <v>7.8990286434790846</v>
      </c>
      <c r="DW129" s="27">
        <f t="shared" ref="DW129:DW143" si="682">(DV33-DW33)*2</f>
        <v>7.8769151419791115</v>
      </c>
      <c r="DX129" s="27">
        <f t="shared" ref="DX129:DX143" si="683">(DW33-DX33)*2</f>
        <v>7.8548635477044968</v>
      </c>
      <c r="DY129" s="27">
        <f t="shared" ref="DY129:DY143" si="684">(DX33-DY33)*2</f>
        <v>7.8328736873443177</v>
      </c>
      <c r="DZ129" s="27">
        <f t="shared" ref="DZ129:DZ143" si="685">(DY33-DZ33)*2</f>
        <v>7.8109453880747992</v>
      </c>
      <c r="EA129" s="27">
        <f t="shared" ref="EA129:EA143" si="686">(DZ33-EA33)*2</f>
        <v>7.7890784775519819</v>
      </c>
      <c r="EB129" s="27">
        <f t="shared" ref="EB129:EB143" si="687">(EA33-EB33)*2</f>
        <v>7.7672727839191111</v>
      </c>
    </row>
    <row r="130" spans="1:132">
      <c r="A130" s="147"/>
      <c r="B130" s="54">
        <f>B129+20</f>
        <v>80</v>
      </c>
      <c r="C130" s="42"/>
      <c r="D130" s="27">
        <f t="shared" ref="D130:R130" si="688">(C34-D34)*2</f>
        <v>9.6342577169310744</v>
      </c>
      <c r="E130" s="27">
        <f t="shared" si="688"/>
        <v>9.6072864041157118</v>
      </c>
      <c r="F130" s="27">
        <f t="shared" si="688"/>
        <v>9.5803905980739046</v>
      </c>
      <c r="G130" s="27">
        <f t="shared" si="688"/>
        <v>9.5535700874230542</v>
      </c>
      <c r="H130" s="27">
        <f t="shared" si="688"/>
        <v>9.5268246613715064</v>
      </c>
      <c r="I130" s="27">
        <f t="shared" si="688"/>
        <v>9.5001541097193467</v>
      </c>
      <c r="J130" s="27">
        <f t="shared" si="688"/>
        <v>9.4735582228513522</v>
      </c>
      <c r="K130" s="27">
        <f t="shared" si="688"/>
        <v>9.4470367917451767</v>
      </c>
      <c r="L130" s="27">
        <f t="shared" si="688"/>
        <v>9.4205896079593003</v>
      </c>
      <c r="M130" s="27">
        <f t="shared" si="688"/>
        <v>9.3942164636356438</v>
      </c>
      <c r="N130" s="27">
        <f t="shared" si="688"/>
        <v>9.3679171515000235</v>
      </c>
      <c r="O130" s="27">
        <f t="shared" si="688"/>
        <v>9.3416914648570355</v>
      </c>
      <c r="P130" s="27">
        <f t="shared" si="688"/>
        <v>9.3155391975910788</v>
      </c>
      <c r="Q130" s="27">
        <f t="shared" si="688"/>
        <v>9.2894601441633995</v>
      </c>
      <c r="R130" s="27">
        <f t="shared" si="688"/>
        <v>9.2634540996093619</v>
      </c>
      <c r="T130" s="147"/>
      <c r="U130" s="54">
        <f>U129+20</f>
        <v>80</v>
      </c>
      <c r="V130" s="42"/>
      <c r="W130" s="27">
        <f t="shared" ref="W130:AK130" si="689">(V34-W34)*2</f>
        <v>9.2974298685056738</v>
      </c>
      <c r="X130" s="27">
        <f t="shared" si="689"/>
        <v>9.271401512535931</v>
      </c>
      <c r="Y130" s="27">
        <f t="shared" si="689"/>
        <v>9.2454460235118177</v>
      </c>
      <c r="Z130" s="27">
        <f t="shared" si="689"/>
        <v>9.2195631974398111</v>
      </c>
      <c r="AA130" s="27">
        <f t="shared" si="689"/>
        <v>9.1937528308995979</v>
      </c>
      <c r="AB130" s="27">
        <f t="shared" si="689"/>
        <v>9.1680147210397536</v>
      </c>
      <c r="AC130" s="27">
        <f t="shared" si="689"/>
        <v>9.1423486655727402</v>
      </c>
      <c r="AD130" s="27">
        <f t="shared" si="689"/>
        <v>9.1167544627846837</v>
      </c>
      <c r="AE130" s="27">
        <f t="shared" si="689"/>
        <v>9.0912319115207083</v>
      </c>
      <c r="AF130" s="27">
        <f t="shared" si="689"/>
        <v>9.0657808111906206</v>
      </c>
      <c r="AG130" s="27">
        <f t="shared" si="689"/>
        <v>9.0404009617649308</v>
      </c>
      <c r="AH130" s="27">
        <f t="shared" si="689"/>
        <v>9.0150921637788315</v>
      </c>
      <c r="AI130" s="27">
        <f t="shared" si="689"/>
        <v>8.9898542183191239</v>
      </c>
      <c r="AJ130" s="27">
        <f t="shared" si="689"/>
        <v>8.9646869270329717</v>
      </c>
      <c r="AK130" s="27">
        <f t="shared" si="689"/>
        <v>8.9395900921233533</v>
      </c>
      <c r="AM130" s="147"/>
      <c r="AN130" s="54">
        <f>AN129+20</f>
        <v>80</v>
      </c>
      <c r="AO130" s="42"/>
      <c r="AP130" s="27">
        <f t="shared" ref="AP130:BD130" si="690">(AO34-AP34)*2</f>
        <v>9.008719278566673</v>
      </c>
      <c r="AQ130" s="27">
        <f t="shared" si="690"/>
        <v>8.9834991741370231</v>
      </c>
      <c r="AR130" s="27">
        <f t="shared" si="690"/>
        <v>8.9583496739348902</v>
      </c>
      <c r="AS130" s="27">
        <f t="shared" si="690"/>
        <v>8.9332705803024055</v>
      </c>
      <c r="AT130" s="27">
        <f t="shared" si="690"/>
        <v>8.9082616961349004</v>
      </c>
      <c r="AU130" s="27">
        <f t="shared" si="690"/>
        <v>8.88332282487886</v>
      </c>
      <c r="AV130" s="27">
        <f t="shared" si="690"/>
        <v>8.8584537705334014</v>
      </c>
      <c r="AW130" s="27">
        <f t="shared" si="690"/>
        <v>8.8336543376419741</v>
      </c>
      <c r="AX130" s="27">
        <f t="shared" si="690"/>
        <v>8.8089243313002044</v>
      </c>
      <c r="AY130" s="27">
        <f t="shared" si="690"/>
        <v>8.7842635571457777</v>
      </c>
      <c r="AZ130" s="27">
        <f t="shared" si="690"/>
        <v>8.7596718213616214</v>
      </c>
      <c r="BA130" s="27">
        <f t="shared" si="690"/>
        <v>8.7351489306736312</v>
      </c>
      <c r="BB130" s="27">
        <f t="shared" si="690"/>
        <v>8.7106946923485111</v>
      </c>
      <c r="BC130" s="27">
        <f t="shared" si="690"/>
        <v>8.6863089141926366</v>
      </c>
      <c r="BD130" s="27">
        <f t="shared" si="690"/>
        <v>8.6619914045494397</v>
      </c>
      <c r="BF130" s="147"/>
      <c r="BG130" s="54">
        <f>BG129+20</f>
        <v>80</v>
      </c>
      <c r="BH130" s="42"/>
      <c r="BI130" s="27">
        <f t="shared" ref="BI130:BW130" si="691">(BH34-BI34)*2</f>
        <v>8.75850265885515</v>
      </c>
      <c r="BJ130" s="27">
        <f t="shared" si="691"/>
        <v>8.7339830412620358</v>
      </c>
      <c r="BK130" s="27">
        <f t="shared" si="691"/>
        <v>8.7095320668699969</v>
      </c>
      <c r="BL130" s="27">
        <f t="shared" si="691"/>
        <v>8.6851495435093966</v>
      </c>
      <c r="BM130" s="27">
        <f t="shared" si="691"/>
        <v>8.6608352795492465</v>
      </c>
      <c r="BN130" s="27">
        <f t="shared" si="691"/>
        <v>8.6365890838978885</v>
      </c>
      <c r="BO130" s="27">
        <f t="shared" si="691"/>
        <v>8.6124107659943547</v>
      </c>
      <c r="BP130" s="27">
        <f t="shared" si="691"/>
        <v>8.5883001358163256</v>
      </c>
      <c r="BQ130" s="27">
        <f t="shared" si="691"/>
        <v>8.5642570038673966</v>
      </c>
      <c r="BR130" s="27">
        <f t="shared" si="691"/>
        <v>8.5402811811870833</v>
      </c>
      <c r="BS130" s="27">
        <f t="shared" si="691"/>
        <v>8.5163724793400206</v>
      </c>
      <c r="BT130" s="27">
        <f t="shared" si="691"/>
        <v>8.4925307104222156</v>
      </c>
      <c r="BU130" s="27">
        <f t="shared" si="691"/>
        <v>8.4687556870503613</v>
      </c>
      <c r="BV130" s="27">
        <f t="shared" si="691"/>
        <v>8.4450472223716133</v>
      </c>
      <c r="BW130" s="27">
        <f t="shared" si="691"/>
        <v>8.4214051300521078</v>
      </c>
      <c r="BY130" s="147"/>
      <c r="BZ130" s="54">
        <f>BZ129+20</f>
        <v>80</v>
      </c>
      <c r="CA130" s="42"/>
      <c r="CB130" s="27">
        <f t="shared" ref="CB130:CP130" si="692">(CA34-CB34)*2</f>
        <v>8.5395625092044156</v>
      </c>
      <c r="CC130" s="27">
        <f t="shared" si="692"/>
        <v>8.5156558192961711</v>
      </c>
      <c r="CD130" s="27">
        <f t="shared" si="692"/>
        <v>8.4918160566826373</v>
      </c>
      <c r="CE130" s="27">
        <f t="shared" si="692"/>
        <v>8.4680430340002886</v>
      </c>
      <c r="CF130" s="27">
        <f t="shared" si="692"/>
        <v>8.4443365644084452</v>
      </c>
      <c r="CG130" s="27">
        <f t="shared" si="692"/>
        <v>8.4206964615918878</v>
      </c>
      <c r="CH130" s="27">
        <f t="shared" si="692"/>
        <v>8.3971225397535818</v>
      </c>
      <c r="CI130" s="27">
        <f t="shared" si="692"/>
        <v>8.3736146136195657</v>
      </c>
      <c r="CJ130" s="27">
        <f t="shared" si="692"/>
        <v>8.3501724984330963</v>
      </c>
      <c r="CK130" s="27">
        <f t="shared" si="692"/>
        <v>8.3267960099553875</v>
      </c>
      <c r="CL130" s="27">
        <f t="shared" si="692"/>
        <v>8.3034849644613473</v>
      </c>
      <c r="CM130" s="27">
        <f t="shared" si="692"/>
        <v>8.2802391787445799</v>
      </c>
      <c r="CN130" s="27">
        <f t="shared" si="692"/>
        <v>8.2570584701075518</v>
      </c>
      <c r="CO130" s="27">
        <f t="shared" si="692"/>
        <v>8.2339426563649454</v>
      </c>
      <c r="CP130" s="27">
        <f t="shared" si="692"/>
        <v>8.2108915558429771</v>
      </c>
      <c r="CR130" s="147"/>
      <c r="CS130" s="54">
        <f>CS129+20</f>
        <v>80</v>
      </c>
      <c r="CT130" s="42"/>
      <c r="CU130" s="27">
        <f t="shared" ref="CU130:DI130" si="693">(CT34-CU34)*2</f>
        <v>8.3463795412796458</v>
      </c>
      <c r="CV130" s="27">
        <f t="shared" si="693"/>
        <v>8.3230136712669491</v>
      </c>
      <c r="CW130" s="27">
        <f t="shared" si="693"/>
        <v>8.2997132145123373</v>
      </c>
      <c r="CX130" s="27">
        <f t="shared" si="693"/>
        <v>8.2764779878913259</v>
      </c>
      <c r="CY130" s="27">
        <f t="shared" si="693"/>
        <v>8.2533078087890317</v>
      </c>
      <c r="CZ130" s="27">
        <f t="shared" si="693"/>
        <v>8.2302024951036401</v>
      </c>
      <c r="DA130" s="27">
        <f t="shared" si="693"/>
        <v>8.2071618652445864</v>
      </c>
      <c r="DB130" s="27">
        <f t="shared" si="693"/>
        <v>8.1841857381266436</v>
      </c>
      <c r="DC130" s="27">
        <f t="shared" si="693"/>
        <v>8.1612739331730495</v>
      </c>
      <c r="DD130" s="27">
        <f t="shared" si="693"/>
        <v>8.1384262703132322</v>
      </c>
      <c r="DE130" s="27">
        <f t="shared" si="693"/>
        <v>8.1156425699796841</v>
      </c>
      <c r="DF130" s="27">
        <f t="shared" si="693"/>
        <v>8.0929226531080758</v>
      </c>
      <c r="DG130" s="27">
        <f t="shared" si="693"/>
        <v>8.0702663411345839</v>
      </c>
      <c r="DH130" s="27">
        <f t="shared" si="693"/>
        <v>8.0476734559969145</v>
      </c>
      <c r="DI130" s="27">
        <f t="shared" si="693"/>
        <v>8.0251438201290739</v>
      </c>
      <c r="DK130" s="147"/>
      <c r="DL130" s="54">
        <f>DL129+20</f>
        <v>80</v>
      </c>
      <c r="DM130" s="42"/>
      <c r="DN130" s="27">
        <f t="shared" si="673"/>
        <v>8.0210176994076505</v>
      </c>
      <c r="DO130" s="27">
        <f t="shared" si="674"/>
        <v>7.9985626869071211</v>
      </c>
      <c r="DP130" s="27">
        <f t="shared" si="675"/>
        <v>7.9761705376996019</v>
      </c>
      <c r="DQ130" s="27">
        <f t="shared" si="676"/>
        <v>7.9538410757975839</v>
      </c>
      <c r="DR130" s="27">
        <f t="shared" si="677"/>
        <v>7.9315741257084369</v>
      </c>
      <c r="DS130" s="27">
        <f t="shared" si="678"/>
        <v>7.9093695124265651</v>
      </c>
      <c r="DT130" s="27">
        <f t="shared" si="679"/>
        <v>7.8872270614402282</v>
      </c>
      <c r="DU130" s="27">
        <f t="shared" si="680"/>
        <v>7.8651465987233564</v>
      </c>
      <c r="DV130" s="27">
        <f t="shared" si="681"/>
        <v>7.8431279507404383</v>
      </c>
      <c r="DW130" s="27">
        <f t="shared" si="682"/>
        <v>7.8211709444377675</v>
      </c>
      <c r="DX130" s="27">
        <f t="shared" si="683"/>
        <v>7.7992754072494677</v>
      </c>
      <c r="DY130" s="27">
        <f t="shared" si="684"/>
        <v>7.7774411670911263</v>
      </c>
      <c r="DZ130" s="27">
        <f t="shared" si="685"/>
        <v>7.7556680523600789</v>
      </c>
      <c r="EA130" s="27">
        <f t="shared" si="686"/>
        <v>7.7339558919347837</v>
      </c>
      <c r="EB130" s="27">
        <f t="shared" si="687"/>
        <v>7.7123045151719225</v>
      </c>
    </row>
    <row r="131" spans="1:132">
      <c r="A131" s="147"/>
      <c r="B131" s="54">
        <f t="shared" ref="B131:B143" si="694">B130+20</f>
        <v>100</v>
      </c>
      <c r="C131" s="42"/>
      <c r="D131" s="27">
        <f t="shared" ref="D131:R131" si="695">(C35-D35)*2</f>
        <v>9.5660769690541656</v>
      </c>
      <c r="E131" s="27">
        <f t="shared" si="695"/>
        <v>9.5392965297179444</v>
      </c>
      <c r="F131" s="27">
        <f t="shared" si="695"/>
        <v>9.5125910628001975</v>
      </c>
      <c r="G131" s="27">
        <f t="shared" si="695"/>
        <v>9.4859603584136494</v>
      </c>
      <c r="H131" s="27">
        <f t="shared" si="695"/>
        <v>9.4594042072615139</v>
      </c>
      <c r="I131" s="27">
        <f t="shared" si="695"/>
        <v>9.4329224006271488</v>
      </c>
      <c r="J131" s="27">
        <f t="shared" si="695"/>
        <v>9.4065147303836056</v>
      </c>
      <c r="K131" s="27">
        <f t="shared" si="695"/>
        <v>9.3801809889848755</v>
      </c>
      <c r="L131" s="27">
        <f t="shared" si="695"/>
        <v>9.3539209694633882</v>
      </c>
      <c r="M131" s="27">
        <f t="shared" si="695"/>
        <v>9.3277344654347871</v>
      </c>
      <c r="N131" s="27">
        <f t="shared" si="695"/>
        <v>9.3016212710919035</v>
      </c>
      <c r="O131" s="27">
        <f t="shared" si="695"/>
        <v>9.2755811811986177</v>
      </c>
      <c r="P131" s="27">
        <f t="shared" si="695"/>
        <v>9.249613991102251</v>
      </c>
      <c r="Q131" s="27">
        <f t="shared" si="695"/>
        <v>9.2237194967157166</v>
      </c>
      <c r="R131" s="27">
        <f t="shared" si="695"/>
        <v>9.1978974945251366</v>
      </c>
      <c r="T131" s="147"/>
      <c r="U131" s="54">
        <f t="shared" ref="U131:U143" si="696">U130+20</f>
        <v>100</v>
      </c>
      <c r="V131" s="42"/>
      <c r="W131" s="27">
        <f t="shared" ref="W131:AK131" si="697">(V35-W35)*2</f>
        <v>9.2316328200579392</v>
      </c>
      <c r="X131" s="27">
        <f t="shared" si="697"/>
        <v>9.2057886643482334</v>
      </c>
      <c r="Y131" s="27">
        <f t="shared" si="697"/>
        <v>9.1800168599116887</v>
      </c>
      <c r="Z131" s="27">
        <f t="shared" si="697"/>
        <v>9.1543172041979233</v>
      </c>
      <c r="AA131" s="27">
        <f t="shared" si="697"/>
        <v>9.1286894952270359</v>
      </c>
      <c r="AB131" s="27">
        <f t="shared" si="697"/>
        <v>9.1031335315813067</v>
      </c>
      <c r="AC131" s="27">
        <f t="shared" si="697"/>
        <v>9.0776491124083805</v>
      </c>
      <c r="AD131" s="27">
        <f t="shared" si="697"/>
        <v>9.0522360374178561</v>
      </c>
      <c r="AE131" s="27">
        <f t="shared" si="697"/>
        <v>9.0268941068808317</v>
      </c>
      <c r="AF131" s="27">
        <f t="shared" si="697"/>
        <v>9.0016231216255846</v>
      </c>
      <c r="AG131" s="27">
        <f t="shared" si="697"/>
        <v>8.9764228830412094</v>
      </c>
      <c r="AH131" s="27">
        <f t="shared" si="697"/>
        <v>8.951293193068409</v>
      </c>
      <c r="AI131" s="27">
        <f t="shared" si="697"/>
        <v>8.9262338542068846</v>
      </c>
      <c r="AJ131" s="27">
        <f t="shared" si="697"/>
        <v>8.9012446695058998</v>
      </c>
      <c r="AK131" s="27">
        <f t="shared" si="697"/>
        <v>8.8763254425688274</v>
      </c>
      <c r="AM131" s="147"/>
      <c r="AN131" s="54">
        <f t="shared" ref="AN131:AN143" si="698">AN130+20</f>
        <v>100</v>
      </c>
      <c r="AO131" s="42"/>
      <c r="AP131" s="27">
        <f t="shared" ref="AP131:BD131" si="699">(AO35-AP35)*2</f>
        <v>8.9449654081739709</v>
      </c>
      <c r="AQ131" s="27">
        <f t="shared" si="699"/>
        <v>8.9199237840831529</v>
      </c>
      <c r="AR131" s="27">
        <f t="shared" si="699"/>
        <v>8.8949522645600609</v>
      </c>
      <c r="AS131" s="27">
        <f t="shared" si="699"/>
        <v>8.8700506533459702</v>
      </c>
      <c r="AT131" s="27">
        <f t="shared" si="699"/>
        <v>8.8452187547312633</v>
      </c>
      <c r="AU131" s="27">
        <f t="shared" si="699"/>
        <v>8.8204563735531565</v>
      </c>
      <c r="AV131" s="27">
        <f t="shared" si="699"/>
        <v>8.795763315197064</v>
      </c>
      <c r="AW131" s="27">
        <f t="shared" si="699"/>
        <v>8.7711393855919368</v>
      </c>
      <c r="AX131" s="27">
        <f t="shared" si="699"/>
        <v>8.7465843912092396</v>
      </c>
      <c r="AY131" s="27">
        <f t="shared" si="699"/>
        <v>8.7220981390656789</v>
      </c>
      <c r="AZ131" s="27">
        <f t="shared" si="699"/>
        <v>8.6976804367138811</v>
      </c>
      <c r="BA131" s="27">
        <f t="shared" si="699"/>
        <v>8.6733310922471674</v>
      </c>
      <c r="BB131" s="27">
        <f t="shared" si="699"/>
        <v>8.6490499142981889</v>
      </c>
      <c r="BC131" s="27">
        <f t="shared" si="699"/>
        <v>8.6248367120313105</v>
      </c>
      <c r="BD131" s="27">
        <f t="shared" si="699"/>
        <v>8.6006912951473851</v>
      </c>
      <c r="BF131" s="147"/>
      <c r="BG131" s="54">
        <f t="shared" ref="BG131:BG143" si="700">BG130+20</f>
        <v>100</v>
      </c>
      <c r="BH131" s="42"/>
      <c r="BI131" s="27">
        <f t="shared" ref="BI131:BW131" si="701">(BH35-BI35)*2</f>
        <v>8.6965195482615627</v>
      </c>
      <c r="BJ131" s="27">
        <f t="shared" si="701"/>
        <v>8.6721734537271686</v>
      </c>
      <c r="BK131" s="27">
        <f t="shared" si="701"/>
        <v>8.6478955166123797</v>
      </c>
      <c r="BL131" s="27">
        <f t="shared" si="701"/>
        <v>8.6236855461064579</v>
      </c>
      <c r="BM131" s="27">
        <f t="shared" si="701"/>
        <v>8.5995433519366316</v>
      </c>
      <c r="BN131" s="27">
        <f t="shared" si="701"/>
        <v>8.5754687443613875</v>
      </c>
      <c r="BO131" s="27">
        <f t="shared" si="701"/>
        <v>8.5514615341713807</v>
      </c>
      <c r="BP131" s="27">
        <f t="shared" si="701"/>
        <v>8.5275215326844318</v>
      </c>
      <c r="BQ131" s="27">
        <f t="shared" si="701"/>
        <v>8.503648551749734</v>
      </c>
      <c r="BR131" s="27">
        <f t="shared" si="701"/>
        <v>8.4798424037419409</v>
      </c>
      <c r="BS131" s="27">
        <f t="shared" si="701"/>
        <v>8.456102901559575</v>
      </c>
      <c r="BT131" s="27">
        <f t="shared" si="701"/>
        <v>8.4324298586269606</v>
      </c>
      <c r="BU131" s="27">
        <f t="shared" si="701"/>
        <v>8.4088230888905855</v>
      </c>
      <c r="BV131" s="27">
        <f t="shared" si="701"/>
        <v>8.385282406816259</v>
      </c>
      <c r="BW131" s="27">
        <f t="shared" si="701"/>
        <v>8.3618076273903625</v>
      </c>
      <c r="BY131" s="147"/>
      <c r="BZ131" s="54">
        <f t="shared" ref="BZ131:BZ143" si="702">BZ130+20</f>
        <v>100</v>
      </c>
      <c r="CA131" s="42"/>
      <c r="CB131" s="27">
        <f t="shared" ref="CB131:CP131" si="703">(CA35-CB35)*2</f>
        <v>8.4791288177344768</v>
      </c>
      <c r="CC131" s="27">
        <f t="shared" si="703"/>
        <v>8.4553913132521075</v>
      </c>
      <c r="CD131" s="27">
        <f t="shared" si="703"/>
        <v>8.4317202624262109</v>
      </c>
      <c r="CE131" s="27">
        <f t="shared" si="703"/>
        <v>8.4081154792193047</v>
      </c>
      <c r="CF131" s="27">
        <f t="shared" si="703"/>
        <v>8.3845767781137965</v>
      </c>
      <c r="CG131" s="27">
        <f t="shared" si="703"/>
        <v>8.3611039741099376</v>
      </c>
      <c r="CH131" s="27">
        <f t="shared" si="703"/>
        <v>8.3376968827303131</v>
      </c>
      <c r="CI131" s="27">
        <f t="shared" si="703"/>
        <v>8.3143553200076212</v>
      </c>
      <c r="CJ131" s="27">
        <f t="shared" si="703"/>
        <v>8.2910791024949617</v>
      </c>
      <c r="CK131" s="27">
        <f t="shared" si="703"/>
        <v>8.2678680472568544</v>
      </c>
      <c r="CL131" s="27">
        <f t="shared" si="703"/>
        <v>8.2447219718694669</v>
      </c>
      <c r="CM131" s="27">
        <f t="shared" si="703"/>
        <v>8.2216406944204437</v>
      </c>
      <c r="CN131" s="27">
        <f t="shared" si="703"/>
        <v>8.1986240335074854</v>
      </c>
      <c r="CO131" s="27">
        <f t="shared" si="703"/>
        <v>8.1756718082340853</v>
      </c>
      <c r="CP131" s="27">
        <f t="shared" si="703"/>
        <v>8.1527838382114624</v>
      </c>
      <c r="CR131" s="147"/>
      <c r="CS131" s="54">
        <f t="shared" ref="CS131:CS143" si="704">CS130+20</f>
        <v>100</v>
      </c>
      <c r="CT131" s="42"/>
      <c r="CU131" s="27">
        <f t="shared" ref="CU131:DI131" si="705">(CT35-CU35)*2</f>
        <v>8.2873129877472707</v>
      </c>
      <c r="CV131" s="27">
        <f t="shared" si="705"/>
        <v>8.2641124758283695</v>
      </c>
      <c r="CW131" s="27">
        <f t="shared" si="705"/>
        <v>8.2409769142450386</v>
      </c>
      <c r="CX131" s="27">
        <f t="shared" si="705"/>
        <v>8.2179061211662088</v>
      </c>
      <c r="CY131" s="27">
        <f t="shared" si="705"/>
        <v>8.194899915270355</v>
      </c>
      <c r="CZ131" s="27">
        <f t="shared" si="705"/>
        <v>8.1719581157477705</v>
      </c>
      <c r="DA131" s="27">
        <f t="shared" si="705"/>
        <v>8.1490805422870949</v>
      </c>
      <c r="DB131" s="27">
        <f t="shared" si="705"/>
        <v>8.1262670150886152</v>
      </c>
      <c r="DC131" s="27">
        <f t="shared" si="705"/>
        <v>8.1035173548533521</v>
      </c>
      <c r="DD131" s="27">
        <f t="shared" si="705"/>
        <v>8.080831382783515</v>
      </c>
      <c r="DE131" s="27">
        <f t="shared" si="705"/>
        <v>8.0582089205825582</v>
      </c>
      <c r="DF131" s="27">
        <f t="shared" si="705"/>
        <v>8.0356497904546131</v>
      </c>
      <c r="DG131" s="27">
        <f t="shared" si="705"/>
        <v>8.0131538150985193</v>
      </c>
      <c r="DH131" s="27">
        <f t="shared" si="705"/>
        <v>7.9907208177126563</v>
      </c>
      <c r="DI131" s="27">
        <f t="shared" si="705"/>
        <v>7.968350621987156</v>
      </c>
      <c r="DK131" s="147"/>
      <c r="DL131" s="54">
        <f t="shared" ref="DL131:DL143" si="706">DL130+20</f>
        <v>100</v>
      </c>
      <c r="DM131" s="42"/>
      <c r="DN131" s="27">
        <f t="shared" si="673"/>
        <v>7.9642537014393042</v>
      </c>
      <c r="DO131" s="27">
        <f t="shared" si="674"/>
        <v>7.9419576009781849</v>
      </c>
      <c r="DP131" s="27">
        <f t="shared" si="675"/>
        <v>7.9197239189334709</v>
      </c>
      <c r="DQ131" s="27">
        <f t="shared" si="676"/>
        <v>7.8975524805615009</v>
      </c>
      <c r="DR131" s="27">
        <f t="shared" si="677"/>
        <v>7.8754431116107639</v>
      </c>
      <c r="DS131" s="27">
        <f t="shared" si="678"/>
        <v>7.8533956383174655</v>
      </c>
      <c r="DT131" s="27">
        <f t="shared" si="679"/>
        <v>7.8314098874016622</v>
      </c>
      <c r="DU131" s="27">
        <f t="shared" si="680"/>
        <v>7.8094856860710138</v>
      </c>
      <c r="DV131" s="27">
        <f t="shared" si="681"/>
        <v>7.7876228620164625</v>
      </c>
      <c r="DW131" s="27">
        <f t="shared" si="682"/>
        <v>7.7658212434099028</v>
      </c>
      <c r="DX131" s="27">
        <f t="shared" si="683"/>
        <v>7.7440806589067392</v>
      </c>
      <c r="DY131" s="27">
        <f t="shared" si="684"/>
        <v>7.7224009376396907</v>
      </c>
      <c r="DZ131" s="27">
        <f t="shared" si="685"/>
        <v>7.7007819092214049</v>
      </c>
      <c r="EA131" s="27">
        <f t="shared" si="686"/>
        <v>7.6792234037407638</v>
      </c>
      <c r="EB131" s="27">
        <f t="shared" si="687"/>
        <v>7.657725251761633</v>
      </c>
    </row>
    <row r="132" spans="1:132">
      <c r="A132" s="147"/>
      <c r="B132" s="54">
        <f t="shared" si="694"/>
        <v>120</v>
      </c>
      <c r="C132" s="42"/>
      <c r="D132" s="27">
        <f t="shared" ref="D132:R132" si="707">(C36-D36)*2</f>
        <v>9.498378730005129</v>
      </c>
      <c r="E132" s="27">
        <f t="shared" si="707"/>
        <v>9.4717878133521936</v>
      </c>
      <c r="F132" s="27">
        <f t="shared" si="707"/>
        <v>9.4452713385455809</v>
      </c>
      <c r="G132" s="27">
        <f t="shared" si="707"/>
        <v>9.4188290971835613</v>
      </c>
      <c r="H132" s="27">
        <f t="shared" si="707"/>
        <v>9.3924608814477324</v>
      </c>
      <c r="I132" s="27">
        <f t="shared" si="707"/>
        <v>9.366166484102223</v>
      </c>
      <c r="J132" s="27">
        <f t="shared" si="707"/>
        <v>9.3399456984916469</v>
      </c>
      <c r="K132" s="27">
        <f t="shared" si="707"/>
        <v>9.3137983185359872</v>
      </c>
      <c r="L132" s="27">
        <f t="shared" si="707"/>
        <v>9.2877241387365075</v>
      </c>
      <c r="M132" s="27">
        <f t="shared" si="707"/>
        <v>9.2617229541671122</v>
      </c>
      <c r="N132" s="27">
        <f t="shared" si="707"/>
        <v>9.235794560476279</v>
      </c>
      <c r="O132" s="27">
        <f t="shared" si="707"/>
        <v>9.2099387538844439</v>
      </c>
      <c r="P132" s="27">
        <f t="shared" si="707"/>
        <v>9.1841553311820689</v>
      </c>
      <c r="Q132" s="27">
        <f t="shared" si="707"/>
        <v>9.1584440897287323</v>
      </c>
      <c r="R132" s="27">
        <f t="shared" si="707"/>
        <v>9.1328048274525599</v>
      </c>
      <c r="T132" s="147"/>
      <c r="U132" s="54">
        <f t="shared" si="696"/>
        <v>120</v>
      </c>
      <c r="V132" s="42"/>
      <c r="W132" s="27">
        <f t="shared" ref="W132:AK132" si="708">(V36-W36)*2</f>
        <v>9.166301411217205</v>
      </c>
      <c r="X132" s="27">
        <f t="shared" si="708"/>
        <v>9.1406401521991256</v>
      </c>
      <c r="Y132" s="27">
        <f t="shared" si="708"/>
        <v>9.1150507324296086</v>
      </c>
      <c r="Z132" s="27">
        <f t="shared" si="708"/>
        <v>9.089532950796297</v>
      </c>
      <c r="AA132" s="27">
        <f t="shared" si="708"/>
        <v>9.0640866067436718</v>
      </c>
      <c r="AB132" s="27">
        <f t="shared" si="708"/>
        <v>9.0387115002803284</v>
      </c>
      <c r="AC132" s="27">
        <f t="shared" si="708"/>
        <v>9.0134074319777255</v>
      </c>
      <c r="AD132" s="27">
        <f t="shared" si="708"/>
        <v>8.9881742029608631</v>
      </c>
      <c r="AE132" s="27">
        <f t="shared" si="708"/>
        <v>8.9630116149146488</v>
      </c>
      <c r="AF132" s="27">
        <f t="shared" si="708"/>
        <v>8.9379194700768494</v>
      </c>
      <c r="AG132" s="27">
        <f t="shared" si="708"/>
        <v>8.9128975712422971</v>
      </c>
      <c r="AH132" s="27">
        <f t="shared" si="708"/>
        <v>8.8879457217545905</v>
      </c>
      <c r="AI132" s="27">
        <f t="shared" si="708"/>
        <v>8.8630637255079137</v>
      </c>
      <c r="AJ132" s="27">
        <f t="shared" si="708"/>
        <v>8.8382513869487411</v>
      </c>
      <c r="AK132" s="27">
        <f t="shared" si="708"/>
        <v>8.8135085110678801</v>
      </c>
      <c r="AM132" s="147"/>
      <c r="AN132" s="54">
        <f t="shared" si="698"/>
        <v>120</v>
      </c>
      <c r="AO132" s="42"/>
      <c r="AP132" s="27">
        <f t="shared" ref="AP132:BD132" si="709">(AO36-AP36)*2</f>
        <v>8.8816627180062824</v>
      </c>
      <c r="AQ132" s="27">
        <f t="shared" si="709"/>
        <v>8.8567983111654485</v>
      </c>
      <c r="AR132" s="27">
        <f t="shared" si="709"/>
        <v>8.8320035127678693</v>
      </c>
      <c r="AS132" s="27">
        <f t="shared" si="709"/>
        <v>8.8072781279469154</v>
      </c>
      <c r="AT132" s="27">
        <f t="shared" si="709"/>
        <v>8.7826219623735824</v>
      </c>
      <c r="AU132" s="27">
        <f t="shared" si="709"/>
        <v>8.7580348222703606</v>
      </c>
      <c r="AV132" s="27">
        <f t="shared" si="709"/>
        <v>8.7335165143960012</v>
      </c>
      <c r="AW132" s="27">
        <f t="shared" si="709"/>
        <v>8.7090668460555207</v>
      </c>
      <c r="AX132" s="27">
        <f t="shared" si="709"/>
        <v>8.684685625091106</v>
      </c>
      <c r="AY132" s="27">
        <f t="shared" si="709"/>
        <v>8.6603726598804087</v>
      </c>
      <c r="AZ132" s="27">
        <f t="shared" si="709"/>
        <v>8.6361277593425712</v>
      </c>
      <c r="BA132" s="27">
        <f t="shared" si="709"/>
        <v>8.6119507329281078</v>
      </c>
      <c r="BB132" s="27">
        <f t="shared" si="709"/>
        <v>8.5878413906214064</v>
      </c>
      <c r="BC132" s="27">
        <f t="shared" si="709"/>
        <v>8.5637995429399325</v>
      </c>
      <c r="BD132" s="27">
        <f t="shared" si="709"/>
        <v>8.539825000931387</v>
      </c>
      <c r="BF132" s="147"/>
      <c r="BG132" s="54">
        <f t="shared" si="700"/>
        <v>120</v>
      </c>
      <c r="BH132" s="42"/>
      <c r="BI132" s="27">
        <f t="shared" ref="BI132:BW132" si="710">(BH36-BI36)*2</f>
        <v>8.6349750863899999</v>
      </c>
      <c r="BJ132" s="27">
        <f t="shared" si="710"/>
        <v>8.6108012869082131</v>
      </c>
      <c r="BK132" s="27">
        <f t="shared" si="710"/>
        <v>8.5866951625012007</v>
      </c>
      <c r="BL132" s="27">
        <f t="shared" si="710"/>
        <v>8.5626565237098475</v>
      </c>
      <c r="BM132" s="27">
        <f t="shared" si="710"/>
        <v>8.5386851816082299</v>
      </c>
      <c r="BN132" s="27">
        <f t="shared" si="710"/>
        <v>8.5147809477965666</v>
      </c>
      <c r="BO132" s="27">
        <f t="shared" si="710"/>
        <v>8.4909436344054257</v>
      </c>
      <c r="BP132" s="27">
        <f t="shared" si="710"/>
        <v>8.4671730540879935</v>
      </c>
      <c r="BQ132" s="27">
        <f t="shared" si="710"/>
        <v>8.4434690200240539</v>
      </c>
      <c r="BR132" s="27">
        <f t="shared" si="710"/>
        <v>8.4198313459163501</v>
      </c>
      <c r="BS132" s="27">
        <f t="shared" si="710"/>
        <v>8.39625984598797</v>
      </c>
      <c r="BT132" s="27">
        <f t="shared" si="710"/>
        <v>8.3727543349841653</v>
      </c>
      <c r="BU132" s="27">
        <f t="shared" si="710"/>
        <v>8.3493146281662689</v>
      </c>
      <c r="BV132" s="27">
        <f t="shared" si="710"/>
        <v>8.3259405413142531</v>
      </c>
      <c r="BW132" s="27">
        <f t="shared" si="710"/>
        <v>8.3026318907238306</v>
      </c>
      <c r="BY132" s="147"/>
      <c r="BZ132" s="54">
        <f t="shared" si="702"/>
        <v>120</v>
      </c>
      <c r="CA132" s="42"/>
      <c r="CB132" s="27">
        <f t="shared" ref="CB132:CP132" si="711">(CA36-CB36)*2</f>
        <v>8.4191228098914053</v>
      </c>
      <c r="CC132" s="27">
        <f t="shared" si="711"/>
        <v>8.3955532935245856</v>
      </c>
      <c r="CD132" s="27">
        <f t="shared" si="711"/>
        <v>8.3720497605297624</v>
      </c>
      <c r="CE132" s="27">
        <f t="shared" si="711"/>
        <v>8.3486120261829342</v>
      </c>
      <c r="CF132" s="27">
        <f t="shared" si="711"/>
        <v>8.3252399062807285</v>
      </c>
      <c r="CG132" s="27">
        <f t="shared" si="711"/>
        <v>8.3019332171335805</v>
      </c>
      <c r="CH132" s="27">
        <f t="shared" si="711"/>
        <v>8.2786917755664717</v>
      </c>
      <c r="CI132" s="27">
        <f t="shared" si="711"/>
        <v>8.2555153989175096</v>
      </c>
      <c r="CJ132" s="27">
        <f t="shared" si="711"/>
        <v>8.2324039050370175</v>
      </c>
      <c r="CK132" s="27">
        <f t="shared" si="711"/>
        <v>8.2093571122822482</v>
      </c>
      <c r="CL132" s="27">
        <f t="shared" si="711"/>
        <v>8.1863748395226708</v>
      </c>
      <c r="CM132" s="27">
        <f t="shared" si="711"/>
        <v>8.1634569061334332</v>
      </c>
      <c r="CN132" s="27">
        <f t="shared" si="711"/>
        <v>8.140603131992691</v>
      </c>
      <c r="CO132" s="27">
        <f t="shared" si="711"/>
        <v>8.1178133374879167</v>
      </c>
      <c r="CP132" s="27">
        <f t="shared" si="711"/>
        <v>8.0950873435058952</v>
      </c>
      <c r="CR132" s="147"/>
      <c r="CS132" s="54">
        <f t="shared" si="704"/>
        <v>120</v>
      </c>
      <c r="CT132" s="42"/>
      <c r="CU132" s="27">
        <f t="shared" ref="CU132:DI132" si="712">(CT36-CU36)*2</f>
        <v>8.2286644427338729</v>
      </c>
      <c r="CV132" s="27">
        <f t="shared" si="712"/>
        <v>8.2056281186842739</v>
      </c>
      <c r="CW132" s="27">
        <f t="shared" si="712"/>
        <v>8.1826562853236737</v>
      </c>
      <c r="CX132" s="27">
        <f t="shared" si="712"/>
        <v>8.1597487621066307</v>
      </c>
      <c r="CY132" s="27">
        <f t="shared" si="712"/>
        <v>8.1369053689961106</v>
      </c>
      <c r="CZ132" s="27">
        <f t="shared" si="712"/>
        <v>8.1141259264584278</v>
      </c>
      <c r="DA132" s="27">
        <f t="shared" si="712"/>
        <v>8.0914102554627334</v>
      </c>
      <c r="DB132" s="27">
        <f t="shared" si="712"/>
        <v>8.0687581774796513</v>
      </c>
      <c r="DC132" s="27">
        <f t="shared" si="712"/>
        <v>8.0461695144790042</v>
      </c>
      <c r="DD132" s="27">
        <f t="shared" si="712"/>
        <v>8.02364408892754</v>
      </c>
      <c r="DE132" s="27">
        <f t="shared" si="712"/>
        <v>8.0011817237930813</v>
      </c>
      <c r="DF132" s="27">
        <f t="shared" si="712"/>
        <v>7.9787822425357149</v>
      </c>
      <c r="DG132" s="27">
        <f t="shared" si="712"/>
        <v>7.9564454691098945</v>
      </c>
      <c r="DH132" s="27">
        <f t="shared" si="712"/>
        <v>7.9341712279644412</v>
      </c>
      <c r="DI132" s="27">
        <f t="shared" si="712"/>
        <v>7.9119593440383937</v>
      </c>
      <c r="DK132" s="147"/>
      <c r="DL132" s="54">
        <f t="shared" si="706"/>
        <v>120</v>
      </c>
      <c r="DM132" s="42"/>
      <c r="DN132" s="27">
        <f t="shared" si="673"/>
        <v>7.9078914170170265</v>
      </c>
      <c r="DO132" s="27">
        <f t="shared" si="674"/>
        <v>7.8857531039904529</v>
      </c>
      <c r="DP132" s="27">
        <f t="shared" si="675"/>
        <v>7.8636767676496788</v>
      </c>
      <c r="DQ132" s="27">
        <f t="shared" si="676"/>
        <v>7.8416622344905704</v>
      </c>
      <c r="DR132" s="27">
        <f t="shared" si="677"/>
        <v>7.8197093314923904</v>
      </c>
      <c r="DS132" s="27">
        <f t="shared" si="678"/>
        <v>7.7978178861209244</v>
      </c>
      <c r="DT132" s="27">
        <f t="shared" si="679"/>
        <v>7.7759877263246153</v>
      </c>
      <c r="DU132" s="27">
        <f t="shared" si="680"/>
        <v>7.7542186805325741</v>
      </c>
      <c r="DV132" s="27">
        <f t="shared" si="681"/>
        <v>7.7325105776549208</v>
      </c>
      <c r="DW132" s="27">
        <f t="shared" si="682"/>
        <v>7.71086324708034</v>
      </c>
      <c r="DX132" s="27">
        <f t="shared" si="683"/>
        <v>7.6892765186763086</v>
      </c>
      <c r="DY132" s="27">
        <f t="shared" si="684"/>
        <v>7.6677502227848322</v>
      </c>
      <c r="DZ132" s="27">
        <f t="shared" si="685"/>
        <v>7.6462841902250602</v>
      </c>
      <c r="EA132" s="27">
        <f t="shared" si="686"/>
        <v>7.6248782522863792</v>
      </c>
      <c r="EB132" s="27">
        <f t="shared" si="687"/>
        <v>7.6035322407347792</v>
      </c>
    </row>
    <row r="133" spans="1:132">
      <c r="A133" s="147"/>
      <c r="B133" s="54">
        <f t="shared" si="694"/>
        <v>140</v>
      </c>
      <c r="C133" s="42"/>
      <c r="D133" s="27">
        <f t="shared" ref="D133:R133" si="713">(C37-D37)*2</f>
        <v>9.4311595851107768</v>
      </c>
      <c r="E133" s="27">
        <f t="shared" si="713"/>
        <v>9.4047568499081535</v>
      </c>
      <c r="F133" s="27">
        <f t="shared" si="713"/>
        <v>9.3784280297332998</v>
      </c>
      <c r="G133" s="27">
        <f t="shared" si="713"/>
        <v>9.3521729176590043</v>
      </c>
      <c r="H133" s="27">
        <f t="shared" si="713"/>
        <v>9.3259913073401322</v>
      </c>
      <c r="I133" s="27">
        <f t="shared" si="713"/>
        <v>9.2998829930044167</v>
      </c>
      <c r="J133" s="27">
        <f t="shared" si="713"/>
        <v>9.2738477694603034</v>
      </c>
      <c r="K133" s="27">
        <f t="shared" si="713"/>
        <v>9.2478854320860364</v>
      </c>
      <c r="L133" s="27">
        <f t="shared" si="713"/>
        <v>9.2219957768379572</v>
      </c>
      <c r="M133" s="27">
        <f t="shared" si="713"/>
        <v>9.1961786002386816</v>
      </c>
      <c r="N133" s="27">
        <f t="shared" si="713"/>
        <v>9.1704336993847164</v>
      </c>
      <c r="O133" s="27">
        <f t="shared" si="713"/>
        <v>9.1447608719358868</v>
      </c>
      <c r="P133" s="27">
        <f t="shared" si="713"/>
        <v>9.1191599161242038</v>
      </c>
      <c r="Q133" s="27">
        <f t="shared" si="713"/>
        <v>9.0936306307412451</v>
      </c>
      <c r="R133" s="27">
        <f t="shared" si="713"/>
        <v>9.0681728151439529</v>
      </c>
      <c r="T133" s="147"/>
      <c r="U133" s="54">
        <f t="shared" si="696"/>
        <v>140</v>
      </c>
      <c r="V133" s="42"/>
      <c r="W133" s="27">
        <f t="shared" ref="W133:AK133" si="714">(V37-W37)*2</f>
        <v>9.1014323466931728</v>
      </c>
      <c r="X133" s="27">
        <f t="shared" si="714"/>
        <v>9.075952690024792</v>
      </c>
      <c r="Y133" s="27">
        <f t="shared" si="714"/>
        <v>9.0505443642051659</v>
      </c>
      <c r="Z133" s="27">
        <f t="shared" si="714"/>
        <v>9.0252071695439327</v>
      </c>
      <c r="AA133" s="27">
        <f t="shared" si="714"/>
        <v>8.999940906906545</v>
      </c>
      <c r="AB133" s="27">
        <f t="shared" si="714"/>
        <v>8.9747453777176815</v>
      </c>
      <c r="AC133" s="27">
        <f t="shared" si="714"/>
        <v>8.9496203839585178</v>
      </c>
      <c r="AD133" s="27">
        <f t="shared" si="714"/>
        <v>8.9245657281614967</v>
      </c>
      <c r="AE133" s="27">
        <f t="shared" si="714"/>
        <v>8.8995812134158996</v>
      </c>
      <c r="AF133" s="27">
        <f t="shared" si="714"/>
        <v>8.8746666433596602</v>
      </c>
      <c r="AG133" s="27">
        <f t="shared" si="714"/>
        <v>8.8498218221808429</v>
      </c>
      <c r="AH133" s="27">
        <f t="shared" si="714"/>
        <v>8.8250465546153691</v>
      </c>
      <c r="AI133" s="27">
        <f t="shared" si="714"/>
        <v>8.8003406459487223</v>
      </c>
      <c r="AJ133" s="27">
        <f t="shared" si="714"/>
        <v>8.7757039020067396</v>
      </c>
      <c r="AK133" s="27">
        <f t="shared" si="714"/>
        <v>8.7511361291624326</v>
      </c>
      <c r="AM133" s="147"/>
      <c r="AN133" s="54">
        <f t="shared" si="698"/>
        <v>140</v>
      </c>
      <c r="AO133" s="42"/>
      <c r="AP133" s="27">
        <f t="shared" ref="AP133:BD133" si="715">(AO37-AP37)*2</f>
        <v>8.8188080151020358</v>
      </c>
      <c r="AQ133" s="27">
        <f t="shared" si="715"/>
        <v>8.7941195713617617</v>
      </c>
      <c r="AR133" s="27">
        <f t="shared" si="715"/>
        <v>8.7695002434523985</v>
      </c>
      <c r="AS133" s="27">
        <f t="shared" si="715"/>
        <v>8.7449498378845192</v>
      </c>
      <c r="AT133" s="27">
        <f t="shared" si="715"/>
        <v>8.7204681617074584</v>
      </c>
      <c r="AU133" s="27">
        <f t="shared" si="715"/>
        <v>8.6960550225126099</v>
      </c>
      <c r="AV133" s="27">
        <f t="shared" si="715"/>
        <v>8.6717102284283101</v>
      </c>
      <c r="AW133" s="27">
        <f t="shared" si="715"/>
        <v>8.647433588122226</v>
      </c>
      <c r="AX133" s="27">
        <f t="shared" si="715"/>
        <v>8.6232249107960115</v>
      </c>
      <c r="AY133" s="27">
        <f t="shared" si="715"/>
        <v>8.5990840061838298</v>
      </c>
      <c r="AZ133" s="27">
        <f t="shared" si="715"/>
        <v>8.5750106845578102</v>
      </c>
      <c r="BA133" s="27">
        <f t="shared" si="715"/>
        <v>8.5510047567154288</v>
      </c>
      <c r="BB133" s="27">
        <f t="shared" si="715"/>
        <v>8.527066033987694</v>
      </c>
      <c r="BC133" s="27">
        <f t="shared" si="715"/>
        <v>8.5031943282309612</v>
      </c>
      <c r="BD133" s="27">
        <f t="shared" si="715"/>
        <v>8.4793894518309116</v>
      </c>
      <c r="BF133" s="147"/>
      <c r="BG133" s="54">
        <f t="shared" si="700"/>
        <v>140</v>
      </c>
      <c r="BH133" s="42"/>
      <c r="BI133" s="27">
        <f t="shared" ref="BI133:BW133" si="716">(BH37-BI37)*2</f>
        <v>8.5738661689646278</v>
      </c>
      <c r="BJ133" s="27">
        <f t="shared" si="716"/>
        <v>8.5498634452184206</v>
      </c>
      <c r="BK133" s="27">
        <f t="shared" si="716"/>
        <v>8.5259279176170821</v>
      </c>
      <c r="BL133" s="27">
        <f t="shared" si="716"/>
        <v>8.502059398041979</v>
      </c>
      <c r="BM133" s="27">
        <f t="shared" si="716"/>
        <v>8.4782576989034624</v>
      </c>
      <c r="BN133" s="27">
        <f t="shared" si="716"/>
        <v>8.4545226331379126</v>
      </c>
      <c r="BO133" s="27">
        <f t="shared" si="716"/>
        <v>8.4308540142003494</v>
      </c>
      <c r="BP133" s="27">
        <f t="shared" si="716"/>
        <v>8.4072516560738677</v>
      </c>
      <c r="BQ133" s="27">
        <f t="shared" si="716"/>
        <v>8.3837153732599745</v>
      </c>
      <c r="BR133" s="27">
        <f t="shared" si="716"/>
        <v>8.3602449807788162</v>
      </c>
      <c r="BS133" s="27">
        <f t="shared" si="716"/>
        <v>8.3368402941681552</v>
      </c>
      <c r="BT133" s="27">
        <f t="shared" si="716"/>
        <v>8.3135011294835977</v>
      </c>
      <c r="BU133" s="27">
        <f t="shared" si="716"/>
        <v>8.290227303296831</v>
      </c>
      <c r="BV133" s="27">
        <f t="shared" si="716"/>
        <v>8.267018632688405</v>
      </c>
      <c r="BW133" s="27">
        <f t="shared" si="716"/>
        <v>8.2438749352550644</v>
      </c>
      <c r="BY133" s="147"/>
      <c r="BZ133" s="54">
        <f t="shared" si="702"/>
        <v>140</v>
      </c>
      <c r="CA133" s="42"/>
      <c r="CB133" s="27">
        <f t="shared" ref="CB133:CP133" si="717">(CA37-CB37)*2</f>
        <v>8.3595414589970005</v>
      </c>
      <c r="CC133" s="27">
        <f t="shared" si="717"/>
        <v>8.3361387419110429</v>
      </c>
      <c r="CD133" s="27">
        <f t="shared" si="717"/>
        <v>8.3128015412376044</v>
      </c>
      <c r="CE133" s="27">
        <f t="shared" si="717"/>
        <v>8.2895296735629813</v>
      </c>
      <c r="CF133" s="27">
        <f t="shared" si="717"/>
        <v>8.2663229559833553</v>
      </c>
      <c r="CG133" s="27">
        <f t="shared" si="717"/>
        <v>8.2431812061131495</v>
      </c>
      <c r="CH133" s="27">
        <f t="shared" si="717"/>
        <v>8.220104242071784</v>
      </c>
      <c r="CI133" s="27">
        <f t="shared" si="717"/>
        <v>8.1970918824890759</v>
      </c>
      <c r="CJ133" s="27">
        <f t="shared" si="717"/>
        <v>8.1741439465063195</v>
      </c>
      <c r="CK133" s="27">
        <f t="shared" si="717"/>
        <v>8.1512602537652583</v>
      </c>
      <c r="CL133" s="27">
        <f t="shared" si="717"/>
        <v>8.1284406244183742</v>
      </c>
      <c r="CM133" s="27">
        <f t="shared" si="717"/>
        <v>8.1056848791150173</v>
      </c>
      <c r="CN133" s="27">
        <f t="shared" si="717"/>
        <v>8.0829928390151622</v>
      </c>
      <c r="CO133" s="27">
        <f t="shared" si="717"/>
        <v>8.06036432577082</v>
      </c>
      <c r="CP133" s="27">
        <f t="shared" si="717"/>
        <v>8.0377991615394535</v>
      </c>
      <c r="CR133" s="147"/>
      <c r="CS133" s="54">
        <f t="shared" si="704"/>
        <v>140</v>
      </c>
      <c r="CT133" s="42"/>
      <c r="CU133" s="27">
        <f t="shared" ref="CU133:DI133" si="718">(CT37-CU37)*2</f>
        <v>8.1704309480307984</v>
      </c>
      <c r="CV133" s="27">
        <f t="shared" si="718"/>
        <v>8.1475576499095723</v>
      </c>
      <c r="CW133" s="27">
        <f t="shared" si="718"/>
        <v>8.1247483860810803</v>
      </c>
      <c r="CX133" s="27">
        <f t="shared" si="718"/>
        <v>8.1020029772811313</v>
      </c>
      <c r="CY133" s="27">
        <f t="shared" si="718"/>
        <v>8.0793212447429141</v>
      </c>
      <c r="CZ133" s="27">
        <f t="shared" si="718"/>
        <v>8.0567030102068316</v>
      </c>
      <c r="DA133" s="27">
        <f t="shared" si="718"/>
        <v>8.0341480959074261</v>
      </c>
      <c r="DB133" s="27">
        <f t="shared" si="718"/>
        <v>8.0116563245780412</v>
      </c>
      <c r="DC133" s="27">
        <f t="shared" si="718"/>
        <v>7.9892275194488889</v>
      </c>
      <c r="DD133" s="27">
        <f t="shared" si="718"/>
        <v>7.9668615042443207</v>
      </c>
      <c r="DE133" s="27">
        <f t="shared" si="718"/>
        <v>7.9445581031837378</v>
      </c>
      <c r="DF133" s="27">
        <f t="shared" si="718"/>
        <v>7.9223171409758493</v>
      </c>
      <c r="DG133" s="27">
        <f t="shared" si="718"/>
        <v>7.9001384428239021</v>
      </c>
      <c r="DH133" s="27">
        <f t="shared" si="718"/>
        <v>7.8780218344153923</v>
      </c>
      <c r="DI133" s="27">
        <f t="shared" si="718"/>
        <v>7.8559671419313872</v>
      </c>
      <c r="DK133" s="147"/>
      <c r="DL133" s="54">
        <f t="shared" si="706"/>
        <v>140</v>
      </c>
      <c r="DM133" s="42"/>
      <c r="DN133" s="27">
        <f t="shared" si="673"/>
        <v>7.8519280032523397</v>
      </c>
      <c r="DO133" s="27">
        <f t="shared" si="674"/>
        <v>7.8299463610114799</v>
      </c>
      <c r="DP133" s="27">
        <f t="shared" si="675"/>
        <v>7.8080262568556122</v>
      </c>
      <c r="DQ133" s="27">
        <f t="shared" si="676"/>
        <v>7.7861675185044987</v>
      </c>
      <c r="DR133" s="27">
        <f t="shared" si="677"/>
        <v>7.7643699741635146</v>
      </c>
      <c r="DS133" s="27">
        <f t="shared" si="678"/>
        <v>7.7426334525202947</v>
      </c>
      <c r="DT133" s="27">
        <f t="shared" si="679"/>
        <v>7.7209577827387079</v>
      </c>
      <c r="DU133" s="27">
        <f t="shared" si="680"/>
        <v>7.6993427944633481</v>
      </c>
      <c r="DV133" s="27">
        <f t="shared" si="681"/>
        <v>7.6777883178161801</v>
      </c>
      <c r="DW133" s="27">
        <f t="shared" si="682"/>
        <v>7.6562941833909122</v>
      </c>
      <c r="DX133" s="27">
        <f t="shared" si="683"/>
        <v>7.6348602222610111</v>
      </c>
      <c r="DY133" s="27">
        <f t="shared" si="684"/>
        <v>7.6134862659679925</v>
      </c>
      <c r="DZ133" s="27">
        <f t="shared" si="685"/>
        <v>7.5921721465284122</v>
      </c>
      <c r="EA133" s="27">
        <f t="shared" si="686"/>
        <v>7.5709176964265907</v>
      </c>
      <c r="EB133" s="27">
        <f t="shared" si="687"/>
        <v>7.5497227486179668</v>
      </c>
    </row>
    <row r="134" spans="1:132">
      <c r="A134" s="147"/>
      <c r="B134" s="54">
        <f t="shared" si="694"/>
        <v>160</v>
      </c>
      <c r="C134" s="42"/>
      <c r="D134" s="27">
        <f t="shared" ref="D134:R134" si="719">(C38-D38)*2</f>
        <v>9.3644161438685387</v>
      </c>
      <c r="E134" s="27">
        <f t="shared" si="719"/>
        <v>9.3382002583722397</v>
      </c>
      <c r="F134" s="27">
        <f t="shared" si="719"/>
        <v>9.3120577648138578</v>
      </c>
      <c r="G134" s="27">
        <f t="shared" si="719"/>
        <v>9.2859884577327421</v>
      </c>
      <c r="H134" s="27">
        <f t="shared" si="719"/>
        <v>9.2599921322404271</v>
      </c>
      <c r="I134" s="27">
        <f t="shared" si="719"/>
        <v>9.2340685840219976</v>
      </c>
      <c r="J134" s="27">
        <f t="shared" si="719"/>
        <v>9.2082176093391581</v>
      </c>
      <c r="K134" s="27">
        <f t="shared" si="719"/>
        <v>9.1824390050178408</v>
      </c>
      <c r="L134" s="27">
        <f t="shared" si="719"/>
        <v>9.1567325684574143</v>
      </c>
      <c r="M134" s="27">
        <f t="shared" si="719"/>
        <v>9.1310980976212477</v>
      </c>
      <c r="N134" s="27">
        <f t="shared" si="719"/>
        <v>9.1055353910413714</v>
      </c>
      <c r="O134" s="27">
        <f t="shared" si="719"/>
        <v>9.0800442478112018</v>
      </c>
      <c r="P134" s="27">
        <f t="shared" si="719"/>
        <v>9.0546244675867911</v>
      </c>
      <c r="Q134" s="27">
        <f t="shared" si="719"/>
        <v>9.029275850588192</v>
      </c>
      <c r="R134" s="27">
        <f t="shared" si="719"/>
        <v>9.0039981975899082</v>
      </c>
      <c r="T134" s="147"/>
      <c r="U134" s="54">
        <f t="shared" si="696"/>
        <v>160</v>
      </c>
      <c r="V134" s="42"/>
      <c r="W134" s="27">
        <f t="shared" ref="W134:AK134" si="720">(V38-W38)*2</f>
        <v>9.0370223545206727</v>
      </c>
      <c r="X134" s="27">
        <f t="shared" si="720"/>
        <v>9.0117230150177647</v>
      </c>
      <c r="Y134" s="27">
        <f t="shared" si="720"/>
        <v>8.9864945015623334</v>
      </c>
      <c r="Z134" s="27">
        <f t="shared" si="720"/>
        <v>8.9613366158768031</v>
      </c>
      <c r="AA134" s="27">
        <f t="shared" si="720"/>
        <v>8.9362491602350929</v>
      </c>
      <c r="AB134" s="27">
        <f t="shared" si="720"/>
        <v>8.9112319374689832</v>
      </c>
      <c r="AC134" s="27">
        <f t="shared" si="720"/>
        <v>8.8862847509587937</v>
      </c>
      <c r="AD134" s="27">
        <f t="shared" si="720"/>
        <v>8.8614074046362248</v>
      </c>
      <c r="AE134" s="27">
        <f t="shared" si="720"/>
        <v>8.8365997029833352</v>
      </c>
      <c r="AF134" s="27">
        <f t="shared" si="720"/>
        <v>8.8118614510262887</v>
      </c>
      <c r="AG134" s="27">
        <f t="shared" si="720"/>
        <v>8.7871924543424029</v>
      </c>
      <c r="AH134" s="27">
        <f t="shared" si="720"/>
        <v>8.7625925190470753</v>
      </c>
      <c r="AI134" s="27">
        <f t="shared" si="720"/>
        <v>8.7380614518025368</v>
      </c>
      <c r="AJ134" s="27">
        <f t="shared" si="720"/>
        <v>8.7135990598120543</v>
      </c>
      <c r="AK134" s="27">
        <f t="shared" si="720"/>
        <v>8.6892051508162922</v>
      </c>
      <c r="AM134" s="147"/>
      <c r="AN134" s="54">
        <f t="shared" si="698"/>
        <v>160</v>
      </c>
      <c r="AO134" s="42"/>
      <c r="AP134" s="27">
        <f t="shared" ref="AP134:BD134" si="721">(AO38-AP38)*2</f>
        <v>8.7563981290986703</v>
      </c>
      <c r="AQ134" s="27">
        <f t="shared" si="721"/>
        <v>8.731884403182903</v>
      </c>
      <c r="AR134" s="27">
        <f t="shared" si="721"/>
        <v>8.7074393039737288</v>
      </c>
      <c r="AS134" s="27">
        <f t="shared" si="721"/>
        <v>8.6830626393475541</v>
      </c>
      <c r="AT134" s="27">
        <f t="shared" si="721"/>
        <v>8.6587542177209116</v>
      </c>
      <c r="AU134" s="27">
        <f t="shared" si="721"/>
        <v>8.6345138480470496</v>
      </c>
      <c r="AV134" s="27">
        <f t="shared" si="721"/>
        <v>8.6103413398120665</v>
      </c>
      <c r="AW134" s="27">
        <f t="shared" si="721"/>
        <v>8.5862365030361616</v>
      </c>
      <c r="AX134" s="27">
        <f t="shared" si="721"/>
        <v>8.5621991482727253</v>
      </c>
      <c r="AY134" s="27">
        <f t="shared" si="721"/>
        <v>8.5382290866028825</v>
      </c>
      <c r="AZ134" s="27">
        <f t="shared" si="721"/>
        <v>8.5143261296395849</v>
      </c>
      <c r="BA134" s="27">
        <f t="shared" si="721"/>
        <v>8.4904900895209039</v>
      </c>
      <c r="BB134" s="27">
        <f t="shared" si="721"/>
        <v>8.4667207789126451</v>
      </c>
      <c r="BC134" s="27">
        <f t="shared" si="721"/>
        <v>8.443018011002664</v>
      </c>
      <c r="BD134" s="27">
        <f t="shared" si="721"/>
        <v>8.4193815995048453</v>
      </c>
      <c r="BF134" s="147"/>
      <c r="BG134" s="54">
        <f t="shared" si="700"/>
        <v>160</v>
      </c>
      <c r="BH134" s="42"/>
      <c r="BI134" s="27">
        <f t="shared" ref="BI134:BW134" si="722">(BH38-BI38)*2</f>
        <v>8.5131897136780026</v>
      </c>
      <c r="BJ134" s="27">
        <f t="shared" si="722"/>
        <v>8.4893568549795191</v>
      </c>
      <c r="BK134" s="27">
        <f t="shared" si="722"/>
        <v>8.4655907168860267</v>
      </c>
      <c r="BL134" s="27">
        <f t="shared" si="722"/>
        <v>8.4418911126094827</v>
      </c>
      <c r="BM134" s="27">
        <f t="shared" si="722"/>
        <v>8.4182578558875321</v>
      </c>
      <c r="BN134" s="27">
        <f t="shared" si="722"/>
        <v>8.3946907609782784</v>
      </c>
      <c r="BO134" s="27">
        <f t="shared" si="722"/>
        <v>8.3711896426626708</v>
      </c>
      <c r="BP134" s="27">
        <f t="shared" si="722"/>
        <v>8.3477543162338748</v>
      </c>
      <c r="BQ134" s="27">
        <f t="shared" si="722"/>
        <v>8.3243845975092654</v>
      </c>
      <c r="BR134" s="27">
        <f t="shared" si="722"/>
        <v>8.3010803028176952</v>
      </c>
      <c r="BS134" s="27">
        <f t="shared" si="722"/>
        <v>8.2778412490024493</v>
      </c>
      <c r="BT134" s="27">
        <f t="shared" si="722"/>
        <v>8.2546672534212462</v>
      </c>
      <c r="BU134" s="27">
        <f t="shared" si="722"/>
        <v>8.2315581339420305</v>
      </c>
      <c r="BV134" s="27">
        <f t="shared" si="722"/>
        <v>8.2085137089420073</v>
      </c>
      <c r="BW134" s="27">
        <f t="shared" si="722"/>
        <v>8.1855337973080964</v>
      </c>
      <c r="BY134" s="147"/>
      <c r="BZ134" s="54">
        <f t="shared" si="702"/>
        <v>160</v>
      </c>
      <c r="CA134" s="42"/>
      <c r="CB134" s="27">
        <f t="shared" ref="CB134:CP134" si="723">(CA38-CB38)*2</f>
        <v>8.3003817597939928</v>
      </c>
      <c r="CC134" s="27">
        <f t="shared" si="723"/>
        <v>8.2771446615657283</v>
      </c>
      <c r="CD134" s="27">
        <f t="shared" si="723"/>
        <v>8.2539726160960072</v>
      </c>
      <c r="CE134" s="27">
        <f t="shared" si="723"/>
        <v>8.2308654412687474</v>
      </c>
      <c r="CF134" s="27">
        <f t="shared" si="723"/>
        <v>8.2078229554771269</v>
      </c>
      <c r="CG134" s="27">
        <f t="shared" si="723"/>
        <v>8.1848449776226175</v>
      </c>
      <c r="CH134" s="27">
        <f t="shared" si="723"/>
        <v>8.161931327114587</v>
      </c>
      <c r="CI134" s="27">
        <f t="shared" si="723"/>
        <v>8.1390818238661495</v>
      </c>
      <c r="CJ134" s="27">
        <f t="shared" si="723"/>
        <v>8.1162962882955298</v>
      </c>
      <c r="CK134" s="27">
        <f t="shared" si="723"/>
        <v>8.0935745413252107</v>
      </c>
      <c r="CL134" s="27">
        <f t="shared" si="723"/>
        <v>8.0709164043773853</v>
      </c>
      <c r="CM134" s="27">
        <f t="shared" si="723"/>
        <v>8.0483216993731617</v>
      </c>
      <c r="CN134" s="27">
        <f t="shared" si="723"/>
        <v>8.0257902487342108</v>
      </c>
      <c r="CO134" s="27">
        <f t="shared" si="723"/>
        <v>8.003321875378731</v>
      </c>
      <c r="CP134" s="27">
        <f t="shared" si="723"/>
        <v>7.9809164027205952</v>
      </c>
      <c r="CR134" s="147"/>
      <c r="CS134" s="54">
        <f t="shared" si="704"/>
        <v>160</v>
      </c>
      <c r="CT134" s="42"/>
      <c r="CU134" s="27">
        <f t="shared" ref="CU134:DI134" si="724">(CT38-CU38)*2</f>
        <v>8.1126095663661317</v>
      </c>
      <c r="CV134" s="27">
        <f t="shared" si="724"/>
        <v>8.0898981404530446</v>
      </c>
      <c r="CW134" s="27">
        <f t="shared" si="724"/>
        <v>8.0672502956689414</v>
      </c>
      <c r="CX134" s="27">
        <f t="shared" si="724"/>
        <v>8.0446658540159319</v>
      </c>
      <c r="CY134" s="27">
        <f t="shared" si="724"/>
        <v>8.0221446379945291</v>
      </c>
      <c r="CZ134" s="27">
        <f t="shared" si="724"/>
        <v>7.9996864706053543</v>
      </c>
      <c r="DA134" s="27">
        <f t="shared" si="724"/>
        <v>7.9772911753412359</v>
      </c>
      <c r="DB134" s="27">
        <f t="shared" si="724"/>
        <v>7.9549585761908475</v>
      </c>
      <c r="DC134" s="27">
        <f t="shared" si="724"/>
        <v>7.9326884976339898</v>
      </c>
      <c r="DD134" s="27">
        <f t="shared" si="724"/>
        <v>7.910480764643637</v>
      </c>
      <c r="DE134" s="27">
        <f t="shared" si="724"/>
        <v>7.8883352026833791</v>
      </c>
      <c r="DF134" s="27">
        <f t="shared" si="724"/>
        <v>7.8662516377008274</v>
      </c>
      <c r="DG134" s="27">
        <f t="shared" si="724"/>
        <v>7.8442298961367101</v>
      </c>
      <c r="DH134" s="27">
        <f t="shared" si="724"/>
        <v>7.8222698049156065</v>
      </c>
      <c r="DI134" s="27">
        <f t="shared" si="724"/>
        <v>7.8003711914425367</v>
      </c>
      <c r="DK134" s="147"/>
      <c r="DL134" s="54">
        <f t="shared" si="706"/>
        <v>160</v>
      </c>
      <c r="DM134" s="42"/>
      <c r="DN134" s="27">
        <f t="shared" si="673"/>
        <v>7.7963606373728567</v>
      </c>
      <c r="DO134" s="27">
        <f t="shared" si="674"/>
        <v>7.7745345571755706</v>
      </c>
      <c r="DP134" s="27">
        <f t="shared" si="675"/>
        <v>7.7527695795616864</v>
      </c>
      <c r="DQ134" s="27">
        <f t="shared" si="676"/>
        <v>7.7310655334738385</v>
      </c>
      <c r="DR134" s="27">
        <f t="shared" si="677"/>
        <v>7.7094222483322028</v>
      </c>
      <c r="DS134" s="27">
        <f t="shared" si="678"/>
        <v>7.6878395540344968</v>
      </c>
      <c r="DT134" s="27">
        <f t="shared" si="679"/>
        <v>7.6663172809574576</v>
      </c>
      <c r="DU134" s="27">
        <f t="shared" si="680"/>
        <v>7.6448552599485993</v>
      </c>
      <c r="DV134" s="27">
        <f t="shared" si="681"/>
        <v>7.6234533223314429</v>
      </c>
      <c r="DW134" s="27">
        <f t="shared" si="682"/>
        <v>7.6021112999024751</v>
      </c>
      <c r="DX134" s="27">
        <f t="shared" si="683"/>
        <v>7.5808290249255492</v>
      </c>
      <c r="DY134" s="27">
        <f t="shared" si="684"/>
        <v>7.5596063301383651</v>
      </c>
      <c r="DZ134" s="27">
        <f t="shared" si="685"/>
        <v>7.538443048744</v>
      </c>
      <c r="EA134" s="27">
        <f t="shared" si="686"/>
        <v>7.5173390144134942</v>
      </c>
      <c r="EB134" s="27">
        <f t="shared" si="687"/>
        <v>7.4962940612836064</v>
      </c>
    </row>
    <row r="135" spans="1:132">
      <c r="A135" s="147"/>
      <c r="B135" s="54">
        <f t="shared" si="694"/>
        <v>180</v>
      </c>
      <c r="C135" s="42"/>
      <c r="D135" s="27">
        <f t="shared" ref="D135:R135" si="725">(C39-D39)*2</f>
        <v>9.2981450397659273</v>
      </c>
      <c r="E135" s="27">
        <f t="shared" si="725"/>
        <v>9.272114681658195</v>
      </c>
      <c r="F135" s="27">
        <f t="shared" si="725"/>
        <v>9.2461571961026721</v>
      </c>
      <c r="G135" s="27">
        <f t="shared" si="725"/>
        <v>9.2202723790867367</v>
      </c>
      <c r="H135" s="27">
        <f t="shared" si="725"/>
        <v>9.1944600271780246</v>
      </c>
      <c r="I135" s="27">
        <f t="shared" si="725"/>
        <v>9.1687199375060118</v>
      </c>
      <c r="J135" s="27">
        <f t="shared" si="725"/>
        <v>9.143051907771337</v>
      </c>
      <c r="K135" s="27">
        <f t="shared" si="725"/>
        <v>9.1174557362402311</v>
      </c>
      <c r="L135" s="27">
        <f t="shared" si="725"/>
        <v>9.0919312217464494</v>
      </c>
      <c r="M135" s="27">
        <f t="shared" si="725"/>
        <v>9.0664781636818361</v>
      </c>
      <c r="N135" s="27">
        <f t="shared" si="725"/>
        <v>9.0410963620042821</v>
      </c>
      <c r="O135" s="27">
        <f t="shared" si="725"/>
        <v>9.0157856172289712</v>
      </c>
      <c r="P135" s="27">
        <f t="shared" si="725"/>
        <v>8.9905457304314496</v>
      </c>
      <c r="Q135" s="27">
        <f t="shared" si="725"/>
        <v>8.9653765032425099</v>
      </c>
      <c r="R135" s="27">
        <f t="shared" si="725"/>
        <v>8.940277737849442</v>
      </c>
      <c r="T135" s="147"/>
      <c r="U135" s="54">
        <f t="shared" si="696"/>
        <v>180</v>
      </c>
      <c r="V135" s="42"/>
      <c r="W135" s="27">
        <f t="shared" ref="W135:AK135" si="726">(V39-W39)*2</f>
        <v>8.9730681858858361</v>
      </c>
      <c r="X135" s="27">
        <f t="shared" si="726"/>
        <v>8.9479478874604865</v>
      </c>
      <c r="Y135" s="27">
        <f t="shared" si="726"/>
        <v>8.9228979138547402</v>
      </c>
      <c r="Z135" s="27">
        <f t="shared" si="726"/>
        <v>8.89791806819062</v>
      </c>
      <c r="AA135" s="27">
        <f t="shared" si="726"/>
        <v>8.8730081541451682</v>
      </c>
      <c r="AB135" s="27">
        <f t="shared" si="726"/>
        <v>8.8481679759428289</v>
      </c>
      <c r="AC135" s="27">
        <f t="shared" si="726"/>
        <v>8.8233973383569264</v>
      </c>
      <c r="AD135" s="27">
        <f t="shared" si="726"/>
        <v>8.7986960467054587</v>
      </c>
      <c r="AE135" s="27">
        <f t="shared" si="726"/>
        <v>8.7740639068554174</v>
      </c>
      <c r="AF135" s="27">
        <f t="shared" si="726"/>
        <v>8.7495007252125561</v>
      </c>
      <c r="AG135" s="27">
        <f t="shared" si="726"/>
        <v>8.7250063087283252</v>
      </c>
      <c r="AH135" s="27">
        <f t="shared" si="726"/>
        <v>8.7005804648927096</v>
      </c>
      <c r="AI135" s="27">
        <f t="shared" si="726"/>
        <v>8.6762230017352522</v>
      </c>
      <c r="AJ135" s="27">
        <f t="shared" si="726"/>
        <v>8.6519337278219837</v>
      </c>
      <c r="AK135" s="27">
        <f t="shared" si="726"/>
        <v>8.62771245225656</v>
      </c>
      <c r="AM135" s="147"/>
      <c r="AN135" s="54">
        <f t="shared" si="698"/>
        <v>180</v>
      </c>
      <c r="AO135" s="42"/>
      <c r="AP135" s="27">
        <f t="shared" ref="AP135:BD135" si="727">(AO39-AP39)*2</f>
        <v>8.6944299120671076</v>
      </c>
      <c r="AQ135" s="27">
        <f t="shared" si="727"/>
        <v>8.670089667515299</v>
      </c>
      <c r="AR135" s="27">
        <f t="shared" si="727"/>
        <v>8.6458175640046875</v>
      </c>
      <c r="AS135" s="27">
        <f t="shared" si="727"/>
        <v>8.6216134107717153</v>
      </c>
      <c r="AT135" s="27">
        <f t="shared" si="727"/>
        <v>8.5974770175899948</v>
      </c>
      <c r="AU135" s="27">
        <f t="shared" si="727"/>
        <v>8.5734081947621235</v>
      </c>
      <c r="AV135" s="27">
        <f t="shared" si="727"/>
        <v>8.549406753125254</v>
      </c>
      <c r="AW135" s="27">
        <f t="shared" si="727"/>
        <v>8.5254725040425683</v>
      </c>
      <c r="AX135" s="27">
        <f t="shared" si="727"/>
        <v>8.501605259408052</v>
      </c>
      <c r="AY135" s="27">
        <f t="shared" si="727"/>
        <v>8.4778048316408103</v>
      </c>
      <c r="AZ135" s="27">
        <f t="shared" si="727"/>
        <v>8.4540710336855227</v>
      </c>
      <c r="BA135" s="27">
        <f t="shared" si="727"/>
        <v>8.4304036790121017</v>
      </c>
      <c r="BB135" s="27">
        <f t="shared" si="727"/>
        <v>8.4068025816080763</v>
      </c>
      <c r="BC135" s="27">
        <f t="shared" si="727"/>
        <v>8.3832675559882546</v>
      </c>
      <c r="BD135" s="27">
        <f t="shared" si="727"/>
        <v>8.3597984171804001</v>
      </c>
      <c r="BF135" s="147"/>
      <c r="BG135" s="54">
        <f t="shared" si="700"/>
        <v>180</v>
      </c>
      <c r="BH135" s="42"/>
      <c r="BI135" s="27">
        <f t="shared" ref="BI135:BW135" si="728">(BH39-BI39)*2</f>
        <v>8.4529426600341822</v>
      </c>
      <c r="BJ135" s="27">
        <f t="shared" si="728"/>
        <v>8.4292784642658489</v>
      </c>
      <c r="BK135" s="27">
        <f t="shared" si="728"/>
        <v>8.4056805169261679</v>
      </c>
      <c r="BL135" s="27">
        <f t="shared" si="728"/>
        <v>8.3821486325491605</v>
      </c>
      <c r="BM135" s="27">
        <f t="shared" si="728"/>
        <v>8.3586826261926035</v>
      </c>
      <c r="BN135" s="27">
        <f t="shared" si="728"/>
        <v>8.3352823134278538</v>
      </c>
      <c r="BO135" s="27">
        <f t="shared" si="728"/>
        <v>8.3119475103445097</v>
      </c>
      <c r="BP135" s="27">
        <f t="shared" si="728"/>
        <v>8.2886780335471713</v>
      </c>
      <c r="BQ135" s="27">
        <f t="shared" si="728"/>
        <v>8.2654737001531089</v>
      </c>
      <c r="BR135" s="27">
        <f t="shared" si="728"/>
        <v>8.2423343277927188</v>
      </c>
      <c r="BS135" s="27">
        <f t="shared" si="728"/>
        <v>8.2192597346045773</v>
      </c>
      <c r="BT135" s="27">
        <f t="shared" si="728"/>
        <v>8.1962497392401588</v>
      </c>
      <c r="BU135" s="27">
        <f t="shared" si="728"/>
        <v>8.1733041608553094</v>
      </c>
      <c r="BV135" s="27">
        <f t="shared" si="728"/>
        <v>8.1504228191116113</v>
      </c>
      <c r="BW135" s="27">
        <f t="shared" si="728"/>
        <v>8.1276055341813844</v>
      </c>
      <c r="BY135" s="147"/>
      <c r="BZ135" s="54">
        <f t="shared" si="702"/>
        <v>180</v>
      </c>
      <c r="CA135" s="42"/>
      <c r="CB135" s="27">
        <f t="shared" ref="CB135:CP135" si="729">(CA39-CB39)*2</f>
        <v>8.2416407282933051</v>
      </c>
      <c r="CC135" s="27">
        <f t="shared" si="729"/>
        <v>8.2185680768529323</v>
      </c>
      <c r="CD135" s="27">
        <f t="shared" si="729"/>
        <v>8.1955600177988117</v>
      </c>
      <c r="CE135" s="27">
        <f t="shared" si="729"/>
        <v>8.1726163703032171</v>
      </c>
      <c r="CF135" s="27">
        <f t="shared" si="729"/>
        <v>8.1497369540458067</v>
      </c>
      <c r="CG135" s="27">
        <f t="shared" si="729"/>
        <v>8.1269215892083366</v>
      </c>
      <c r="CH135" s="27">
        <f t="shared" si="729"/>
        <v>8.1041700964781285</v>
      </c>
      <c r="CI135" s="27">
        <f t="shared" si="729"/>
        <v>8.0814822970441469</v>
      </c>
      <c r="CJ135" s="27">
        <f t="shared" si="729"/>
        <v>8.0588580125954081</v>
      </c>
      <c r="CK135" s="27">
        <f t="shared" si="729"/>
        <v>8.0362970653196157</v>
      </c>
      <c r="CL135" s="27">
        <f t="shared" si="729"/>
        <v>8.0137992779037859</v>
      </c>
      <c r="CM135" s="27">
        <f t="shared" si="729"/>
        <v>7.9913644735300977</v>
      </c>
      <c r="CN135" s="27">
        <f t="shared" si="729"/>
        <v>7.9689924758775987</v>
      </c>
      <c r="CO135" s="27">
        <f t="shared" si="729"/>
        <v>7.946683109114872</v>
      </c>
      <c r="CP135" s="27">
        <f t="shared" si="729"/>
        <v>7.9244361979071414</v>
      </c>
      <c r="CR135" s="147"/>
      <c r="CS135" s="54">
        <f t="shared" si="704"/>
        <v>180</v>
      </c>
      <c r="CT135" s="42"/>
      <c r="CU135" s="27">
        <f t="shared" ref="CU135:DI135" si="730">(CT39-CU39)*2</f>
        <v>8.0551973812538336</v>
      </c>
      <c r="CV135" s="27">
        <f t="shared" si="730"/>
        <v>8.0326466819960842</v>
      </c>
      <c r="CW135" s="27">
        <f t="shared" si="730"/>
        <v>8.0101591139065249</v>
      </c>
      <c r="CX135" s="27">
        <f t="shared" si="730"/>
        <v>7.9877345002508946</v>
      </c>
      <c r="CY135" s="27">
        <f t="shared" si="730"/>
        <v>7.9653726647868552</v>
      </c>
      <c r="CZ135" s="27">
        <f t="shared" si="730"/>
        <v>7.9430734317640486</v>
      </c>
      <c r="DA135" s="27">
        <f t="shared" si="730"/>
        <v>7.9208366259259151</v>
      </c>
      <c r="DB135" s="27">
        <f t="shared" si="730"/>
        <v>7.8986620725070793</v>
      </c>
      <c r="DC135" s="27">
        <f t="shared" si="730"/>
        <v>7.8765495972307917</v>
      </c>
      <c r="DD135" s="27">
        <f t="shared" si="730"/>
        <v>7.8544990263056889</v>
      </c>
      <c r="DE135" s="27">
        <f t="shared" si="730"/>
        <v>7.8325101864315343</v>
      </c>
      <c r="DF135" s="27">
        <f t="shared" si="730"/>
        <v>7.8105829047904081</v>
      </c>
      <c r="DG135" s="27">
        <f t="shared" si="730"/>
        <v>7.7887170090477298</v>
      </c>
      <c r="DH135" s="27">
        <f t="shared" si="730"/>
        <v>7.7669123273537934</v>
      </c>
      <c r="DI135" s="27">
        <f t="shared" si="730"/>
        <v>7.7451686883367756</v>
      </c>
      <c r="DK135" s="147"/>
      <c r="DL135" s="54">
        <f t="shared" si="706"/>
        <v>180</v>
      </c>
      <c r="DM135" s="42"/>
      <c r="DN135" s="27">
        <f t="shared" si="673"/>
        <v>7.7411865165856284</v>
      </c>
      <c r="DO135" s="27">
        <f t="shared" si="674"/>
        <v>7.7195148975333723</v>
      </c>
      <c r="DP135" s="27">
        <f t="shared" si="675"/>
        <v>7.6979039486460579</v>
      </c>
      <c r="DQ135" s="27">
        <f t="shared" si="676"/>
        <v>7.6763535000785055</v>
      </c>
      <c r="DR135" s="27">
        <f t="shared" si="677"/>
        <v>7.6548633824568242</v>
      </c>
      <c r="DS135" s="27">
        <f t="shared" si="678"/>
        <v>7.6334334268851194</v>
      </c>
      <c r="DT135" s="27">
        <f t="shared" si="679"/>
        <v>7.6120634649362557</v>
      </c>
      <c r="DU135" s="27">
        <f t="shared" si="680"/>
        <v>7.5907533286591331</v>
      </c>
      <c r="DV135" s="27">
        <f t="shared" si="681"/>
        <v>7.5695028505690232</v>
      </c>
      <c r="DW135" s="27">
        <f t="shared" si="682"/>
        <v>7.5483118636516622</v>
      </c>
      <c r="DX135" s="27">
        <f t="shared" si="683"/>
        <v>7.5271802013600393</v>
      </c>
      <c r="DY135" s="27">
        <f t="shared" si="684"/>
        <v>7.506107697614766</v>
      </c>
      <c r="DZ135" s="27">
        <f t="shared" si="685"/>
        <v>7.4850941867992162</v>
      </c>
      <c r="EA135" s="27">
        <f t="shared" si="686"/>
        <v>7.464139503760947</v>
      </c>
      <c r="EB135" s="27">
        <f t="shared" si="687"/>
        <v>7.4432434838119264</v>
      </c>
    </row>
    <row r="136" spans="1:132">
      <c r="A136" s="147"/>
      <c r="B136" s="54">
        <f t="shared" si="694"/>
        <v>200</v>
      </c>
      <c r="C136" s="42"/>
      <c r="D136" s="27">
        <f t="shared" ref="D136:R136" si="731">(C40-D40)*2</f>
        <v>9.2323429301172837</v>
      </c>
      <c r="E136" s="27">
        <f t="shared" si="731"/>
        <v>9.2064967864391747</v>
      </c>
      <c r="F136" s="27">
        <f t="shared" si="731"/>
        <v>9.1807229995989701</v>
      </c>
      <c r="G136" s="27">
        <f t="shared" si="731"/>
        <v>9.1550213670332141</v>
      </c>
      <c r="H136" s="27">
        <f t="shared" si="731"/>
        <v>9.1293916867424514</v>
      </c>
      <c r="I136" s="27">
        <f t="shared" si="731"/>
        <v>9.1038337572964565</v>
      </c>
      <c r="J136" s="27">
        <f t="shared" si="731"/>
        <v>9.0783473778260486</v>
      </c>
      <c r="K136" s="27">
        <f t="shared" si="731"/>
        <v>9.0529323480267294</v>
      </c>
      <c r="L136" s="27">
        <f t="shared" si="731"/>
        <v>9.0275884681529988</v>
      </c>
      <c r="M136" s="27">
        <f t="shared" si="731"/>
        <v>9.0023155390191505</v>
      </c>
      <c r="N136" s="27">
        <f t="shared" si="731"/>
        <v>8.9771133619963166</v>
      </c>
      <c r="O136" s="27">
        <f t="shared" si="731"/>
        <v>8.9519817390131493</v>
      </c>
      <c r="P136" s="27">
        <f t="shared" si="731"/>
        <v>8.9269204725525242</v>
      </c>
      <c r="Q136" s="27">
        <f t="shared" si="731"/>
        <v>8.9019293656484706</v>
      </c>
      <c r="R136" s="27">
        <f t="shared" si="731"/>
        <v>8.8770082218892412</v>
      </c>
      <c r="T136" s="147"/>
      <c r="U136" s="54">
        <f t="shared" si="696"/>
        <v>200</v>
      </c>
      <c r="V136" s="42"/>
      <c r="W136" s="27">
        <f t="shared" ref="W136:AK136" si="732">(V40-W40)*2</f>
        <v>8.9095666149678436</v>
      </c>
      <c r="X136" s="27">
        <f t="shared" si="732"/>
        <v>8.884624090563193</v>
      </c>
      <c r="Y136" s="27">
        <f t="shared" si="732"/>
        <v>8.8597513932962784</v>
      </c>
      <c r="Z136" s="27">
        <f t="shared" si="732"/>
        <v>8.8349483276822411</v>
      </c>
      <c r="AA136" s="27">
        <f t="shared" si="732"/>
        <v>8.8102146987870356</v>
      </c>
      <c r="AB136" s="27">
        <f t="shared" si="732"/>
        <v>8.7855503122208347</v>
      </c>
      <c r="AC136" s="27">
        <f t="shared" si="732"/>
        <v>8.760954974138258</v>
      </c>
      <c r="AD136" s="27">
        <f t="shared" si="732"/>
        <v>8.7364284912363246</v>
      </c>
      <c r="AE136" s="27">
        <f t="shared" si="732"/>
        <v>8.7119706707536579</v>
      </c>
      <c r="AF136" s="27">
        <f t="shared" si="732"/>
        <v>8.6875813204684391</v>
      </c>
      <c r="AG136" s="27">
        <f t="shared" si="732"/>
        <v>8.6632602486962469</v>
      </c>
      <c r="AH136" s="27">
        <f t="shared" si="732"/>
        <v>8.639007264291422</v>
      </c>
      <c r="AI136" s="27">
        <f t="shared" si="732"/>
        <v>8.6148221766404731</v>
      </c>
      <c r="AJ136" s="27">
        <f t="shared" si="732"/>
        <v>8.590704795664692</v>
      </c>
      <c r="AK136" s="27">
        <f t="shared" si="732"/>
        <v>8.5666549318192438</v>
      </c>
      <c r="AM136" s="147"/>
      <c r="AN136" s="54">
        <f t="shared" si="698"/>
        <v>200</v>
      </c>
      <c r="AO136" s="42"/>
      <c r="AP136" s="27">
        <f t="shared" ref="AP136:BD136" si="733">(AO40-AP40)*2</f>
        <v>8.6329002383579336</v>
      </c>
      <c r="AQ136" s="27">
        <f t="shared" si="733"/>
        <v>8.6087322474571693</v>
      </c>
      <c r="AR136" s="27">
        <f t="shared" si="733"/>
        <v>8.5846319153712329</v>
      </c>
      <c r="AS136" s="27">
        <f t="shared" si="733"/>
        <v>8.5605990526845517</v>
      </c>
      <c r="AT136" s="27">
        <f t="shared" si="733"/>
        <v>8.536633470517927</v>
      </c>
      <c r="AU136" s="27">
        <f t="shared" si="733"/>
        <v>8.5127349805162567</v>
      </c>
      <c r="AV136" s="27">
        <f t="shared" si="733"/>
        <v>8.4889033948541055</v>
      </c>
      <c r="AW136" s="27">
        <f t="shared" si="733"/>
        <v>8.4651385262316126</v>
      </c>
      <c r="AX136" s="27">
        <f t="shared" si="733"/>
        <v>8.4414401878723311</v>
      </c>
      <c r="AY136" s="27">
        <f t="shared" si="733"/>
        <v>8.4178081935237969</v>
      </c>
      <c r="AZ136" s="27">
        <f t="shared" si="733"/>
        <v>8.3942423574550276</v>
      </c>
      <c r="BA136" s="27">
        <f t="shared" si="733"/>
        <v>8.3707424944536797</v>
      </c>
      <c r="BB136" s="27">
        <f t="shared" si="733"/>
        <v>8.3473084198258221</v>
      </c>
      <c r="BC136" s="27">
        <f t="shared" si="733"/>
        <v>8.3239399493989481</v>
      </c>
      <c r="BD136" s="27">
        <f t="shared" si="733"/>
        <v>8.3006368995086177</v>
      </c>
      <c r="BF136" s="147"/>
      <c r="BG136" s="54">
        <f t="shared" si="700"/>
        <v>200</v>
      </c>
      <c r="BH136" s="42"/>
      <c r="BI136" s="27">
        <f t="shared" ref="BI136:BW136" si="734">(BH40-BI40)*2</f>
        <v>8.3931219691987735</v>
      </c>
      <c r="BJ136" s="27">
        <f t="shared" si="734"/>
        <v>8.3696252427479294</v>
      </c>
      <c r="BK136" s="27">
        <f t="shared" si="734"/>
        <v>8.346194295892019</v>
      </c>
      <c r="BL136" s="27">
        <f t="shared" si="734"/>
        <v>8.3228289444774646</v>
      </c>
      <c r="BM136" s="27">
        <f t="shared" si="734"/>
        <v>8.2995290048705215</v>
      </c>
      <c r="BN136" s="27">
        <f t="shared" si="734"/>
        <v>8.2762942939468758</v>
      </c>
      <c r="BO136" s="27">
        <f t="shared" si="734"/>
        <v>8.2531246291003981</v>
      </c>
      <c r="BP136" s="27">
        <f t="shared" si="734"/>
        <v>8.2300198282309793</v>
      </c>
      <c r="BQ136" s="27">
        <f t="shared" si="734"/>
        <v>8.2069797097507831</v>
      </c>
      <c r="BR136" s="27">
        <f t="shared" si="734"/>
        <v>8.1840040925817448</v>
      </c>
      <c r="BS136" s="27">
        <f t="shared" si="734"/>
        <v>8.1610927961490916</v>
      </c>
      <c r="BT136" s="27">
        <f t="shared" si="734"/>
        <v>8.1382456403857759</v>
      </c>
      <c r="BU136" s="27">
        <f t="shared" si="734"/>
        <v>8.1154624457299747</v>
      </c>
      <c r="BV136" s="27">
        <f t="shared" si="734"/>
        <v>8.0927430331196319</v>
      </c>
      <c r="BW136" s="27">
        <f t="shared" si="734"/>
        <v>8.0700872239962109</v>
      </c>
      <c r="BY136" s="147"/>
      <c r="BZ136" s="54">
        <f t="shared" si="702"/>
        <v>200</v>
      </c>
      <c r="CA136" s="42"/>
      <c r="CB136" s="27">
        <f t="shared" ref="CB136:CP136" si="735">(CA40-CB40)*2</f>
        <v>8.183315401622167</v>
      </c>
      <c r="CC136" s="27">
        <f t="shared" si="735"/>
        <v>8.1604060331941355</v>
      </c>
      <c r="CD136" s="27">
        <f t="shared" si="735"/>
        <v>8.1375608000392958</v>
      </c>
      <c r="CE136" s="27">
        <f t="shared" si="735"/>
        <v>8.114779522608444</v>
      </c>
      <c r="CF136" s="27">
        <f t="shared" si="735"/>
        <v>8.0920620218562362</v>
      </c>
      <c r="CG136" s="27">
        <f t="shared" si="735"/>
        <v>8.0694081192388012</v>
      </c>
      <c r="CH136" s="27">
        <f t="shared" si="735"/>
        <v>8.0468176367117508</v>
      </c>
      <c r="CI136" s="27">
        <f t="shared" si="735"/>
        <v>8.024290396728702</v>
      </c>
      <c r="CJ136" s="27">
        <f t="shared" si="735"/>
        <v>8.0018262222416183</v>
      </c>
      <c r="CK136" s="27">
        <f t="shared" si="735"/>
        <v>7.9794249366967165</v>
      </c>
      <c r="CL136" s="27">
        <f t="shared" si="735"/>
        <v>7.9570863640342395</v>
      </c>
      <c r="CM136" s="27">
        <f t="shared" si="735"/>
        <v>7.9348103286901619</v>
      </c>
      <c r="CN136" s="27">
        <f t="shared" si="735"/>
        <v>7.9125966555885157</v>
      </c>
      <c r="CO136" s="27">
        <f t="shared" si="735"/>
        <v>7.8904451701442895</v>
      </c>
      <c r="CP136" s="27">
        <f t="shared" si="735"/>
        <v>7.8683556982630307</v>
      </c>
      <c r="CR136" s="147"/>
      <c r="CS136" s="54">
        <f t="shared" si="704"/>
        <v>200</v>
      </c>
      <c r="CT136" s="42"/>
      <c r="CU136" s="27">
        <f t="shared" ref="CU136:DI136" si="736">(CT40-CU40)*2</f>
        <v>7.9981914968488468</v>
      </c>
      <c r="CV136" s="27">
        <f t="shared" si="736"/>
        <v>7.9758003867962657</v>
      </c>
      <c r="CW136" s="27">
        <f t="shared" si="736"/>
        <v>7.9534719611400533</v>
      </c>
      <c r="CX136" s="27">
        <f t="shared" si="736"/>
        <v>7.9312060443949122</v>
      </c>
      <c r="CY136" s="27">
        <f t="shared" si="736"/>
        <v>7.9090024615649668</v>
      </c>
      <c r="CZ136" s="27">
        <f t="shared" si="736"/>
        <v>7.8868610381447297</v>
      </c>
      <c r="DA136" s="27">
        <f t="shared" si="736"/>
        <v>7.8647816001189881</v>
      </c>
      <c r="DB136" s="27">
        <f t="shared" si="736"/>
        <v>7.8427639739568917</v>
      </c>
      <c r="DC136" s="27">
        <f t="shared" si="736"/>
        <v>7.8208079866151365</v>
      </c>
      <c r="DD136" s="27">
        <f t="shared" si="736"/>
        <v>7.7989134655354064</v>
      </c>
      <c r="DE136" s="27">
        <f t="shared" si="736"/>
        <v>7.7770802386404512</v>
      </c>
      <c r="DF136" s="27">
        <f t="shared" si="736"/>
        <v>7.755308134336758</v>
      </c>
      <c r="DG136" s="27">
        <f t="shared" si="736"/>
        <v>7.7335969815092085</v>
      </c>
      <c r="DH136" s="27">
        <f t="shared" si="736"/>
        <v>7.7119466095242046</v>
      </c>
      <c r="DI136" s="27">
        <f t="shared" si="736"/>
        <v>7.690356848223189</v>
      </c>
      <c r="DK136" s="147"/>
      <c r="DL136" s="54">
        <f t="shared" si="706"/>
        <v>200</v>
      </c>
      <c r="DM136" s="42"/>
      <c r="DN136" s="27">
        <f t="shared" si="673"/>
        <v>7.6864028579318529</v>
      </c>
      <c r="DO136" s="27">
        <f t="shared" si="674"/>
        <v>7.6648846069165302</v>
      </c>
      <c r="DP136" s="27">
        <f t="shared" si="675"/>
        <v>7.6434265967092756</v>
      </c>
      <c r="DQ136" s="27">
        <f t="shared" si="676"/>
        <v>7.6220286586662382</v>
      </c>
      <c r="DR136" s="27">
        <f t="shared" si="677"/>
        <v>7.6006906246133212</v>
      </c>
      <c r="DS136" s="27">
        <f t="shared" si="678"/>
        <v>7.5794123268481144</v>
      </c>
      <c r="DT136" s="27">
        <f t="shared" si="679"/>
        <v>7.5581935981379331</v>
      </c>
      <c r="DU136" s="27">
        <f t="shared" si="680"/>
        <v>7.53703427171763</v>
      </c>
      <c r="DV136" s="27">
        <f t="shared" si="681"/>
        <v>7.5159341812880598</v>
      </c>
      <c r="DW136" s="27">
        <f t="shared" si="682"/>
        <v>7.4948931610194336</v>
      </c>
      <c r="DX136" s="27">
        <f t="shared" si="683"/>
        <v>7.4739110455410582</v>
      </c>
      <c r="DY136" s="27">
        <f t="shared" si="684"/>
        <v>7.4529876699492945</v>
      </c>
      <c r="DZ136" s="27">
        <f t="shared" si="685"/>
        <v>7.432122869799116</v>
      </c>
      <c r="EA136" s="27">
        <f t="shared" si="686"/>
        <v>7.4113164811097931</v>
      </c>
      <c r="EB136" s="27">
        <f t="shared" si="687"/>
        <v>7.3905683403537523</v>
      </c>
    </row>
    <row r="137" spans="1:132">
      <c r="A137" s="147"/>
      <c r="B137" s="54">
        <f t="shared" si="694"/>
        <v>220</v>
      </c>
      <c r="C137" s="42"/>
      <c r="D137" s="27">
        <f t="shared" ref="D137:R137" si="737">(C41-D41)*2</f>
        <v>9.1670064958931334</v>
      </c>
      <c r="E137" s="27">
        <f t="shared" si="737"/>
        <v>9.1413432629756244</v>
      </c>
      <c r="F137" s="27">
        <f t="shared" si="737"/>
        <v>9.1157518748332222</v>
      </c>
      <c r="G137" s="27">
        <f t="shared" si="737"/>
        <v>9.0902321303356075</v>
      </c>
      <c r="H137" s="27">
        <f t="shared" si="737"/>
        <v>9.064783828914301</v>
      </c>
      <c r="I137" s="27">
        <f t="shared" si="737"/>
        <v>9.0394067705635734</v>
      </c>
      <c r="J137" s="27">
        <f t="shared" si="737"/>
        <v>9.0141007558357842</v>
      </c>
      <c r="K137" s="27">
        <f t="shared" si="737"/>
        <v>8.9888655858446782</v>
      </c>
      <c r="L137" s="27">
        <f t="shared" si="737"/>
        <v>8.9637010622569733</v>
      </c>
      <c r="M137" s="27">
        <f t="shared" si="737"/>
        <v>8.9386069872959979</v>
      </c>
      <c r="N137" s="27">
        <f t="shared" si="737"/>
        <v>8.9135831637422598</v>
      </c>
      <c r="O137" s="27">
        <f t="shared" si="737"/>
        <v>8.8886293949231003</v>
      </c>
      <c r="P137" s="27">
        <f t="shared" si="737"/>
        <v>8.8637454847192885</v>
      </c>
      <c r="Q137" s="27">
        <f t="shared" si="737"/>
        <v>8.8389312375605869</v>
      </c>
      <c r="R137" s="27">
        <f t="shared" si="737"/>
        <v>8.8141864584222276</v>
      </c>
      <c r="T137" s="147"/>
      <c r="U137" s="54">
        <f t="shared" si="696"/>
        <v>220</v>
      </c>
      <c r="V137" s="42"/>
      <c r="W137" s="27">
        <f t="shared" ref="W137:AK137" si="738">(V41-W41)*2</f>
        <v>8.8465144387746477</v>
      </c>
      <c r="X137" s="27">
        <f t="shared" si="738"/>
        <v>8.8217484303009996</v>
      </c>
      <c r="Y137" s="27">
        <f t="shared" si="738"/>
        <v>8.7970517548038742</v>
      </c>
      <c r="Z137" s="27">
        <f t="shared" si="738"/>
        <v>8.7724242181845966</v>
      </c>
      <c r="AA137" s="27">
        <f t="shared" si="738"/>
        <v>8.7478656268855275</v>
      </c>
      <c r="AB137" s="27">
        <f t="shared" si="738"/>
        <v>8.7233757878944971</v>
      </c>
      <c r="AC137" s="27">
        <f t="shared" si="738"/>
        <v>8.6989545087366196</v>
      </c>
      <c r="AD137" s="27">
        <f t="shared" si="738"/>
        <v>8.6746015974794091</v>
      </c>
      <c r="AE137" s="27">
        <f t="shared" si="738"/>
        <v>8.6503168627224341</v>
      </c>
      <c r="AF137" s="27">
        <f t="shared" si="738"/>
        <v>8.6261001136052755</v>
      </c>
      <c r="AG137" s="27">
        <f t="shared" si="738"/>
        <v>8.601951159802752</v>
      </c>
      <c r="AH137" s="27">
        <f t="shared" si="738"/>
        <v>8.5778698115167344</v>
      </c>
      <c r="AI137" s="27">
        <f t="shared" si="738"/>
        <v>8.5538558794869459</v>
      </c>
      <c r="AJ137" s="27">
        <f t="shared" si="738"/>
        <v>8.529909174979025</v>
      </c>
      <c r="AK137" s="27">
        <f t="shared" si="738"/>
        <v>8.5060295097886183</v>
      </c>
      <c r="AM137" s="147"/>
      <c r="AN137" s="54">
        <f t="shared" si="698"/>
        <v>220</v>
      </c>
      <c r="AO137" s="42"/>
      <c r="AP137" s="27">
        <f t="shared" ref="AP137:BD137" si="739">(AO41-AP41)*2</f>
        <v>8.5718060044391677</v>
      </c>
      <c r="AQ137" s="27">
        <f t="shared" si="739"/>
        <v>8.5478090481684603</v>
      </c>
      <c r="AR137" s="27">
        <f t="shared" si="739"/>
        <v>8.5238792718948844</v>
      </c>
      <c r="AS137" s="27">
        <f t="shared" si="739"/>
        <v>8.5000164875486917</v>
      </c>
      <c r="AT137" s="27">
        <f t="shared" si="739"/>
        <v>8.4762205075826387</v>
      </c>
      <c r="AU137" s="27">
        <f t="shared" si="739"/>
        <v>8.4524911449766478</v>
      </c>
      <c r="AV137" s="27">
        <f t="shared" si="739"/>
        <v>8.4288282132356471</v>
      </c>
      <c r="AW137" s="27">
        <f t="shared" si="739"/>
        <v>8.4052315263824084</v>
      </c>
      <c r="AX137" s="27">
        <f t="shared" si="739"/>
        <v>8.3817008989650503</v>
      </c>
      <c r="AY137" s="27">
        <f t="shared" si="739"/>
        <v>8.3582361460486254</v>
      </c>
      <c r="AZ137" s="27">
        <f t="shared" si="739"/>
        <v>8.334837083213074</v>
      </c>
      <c r="BA137" s="27">
        <f t="shared" si="739"/>
        <v>8.3115035265626602</v>
      </c>
      <c r="BB137" s="27">
        <f t="shared" si="739"/>
        <v>8.2882352927074407</v>
      </c>
      <c r="BC137" s="27">
        <f t="shared" si="739"/>
        <v>8.2650321987752591</v>
      </c>
      <c r="BD137" s="27">
        <f t="shared" si="739"/>
        <v>8.24189406240788</v>
      </c>
      <c r="BF137" s="147"/>
      <c r="BG137" s="54">
        <f t="shared" si="700"/>
        <v>220</v>
      </c>
      <c r="BH137" s="42"/>
      <c r="BI137" s="27">
        <f t="shared" ref="BI137:BW137" si="740">(BH41-BI41)*2</f>
        <v>8.3337246238417038</v>
      </c>
      <c r="BJ137" s="27">
        <f t="shared" si="740"/>
        <v>8.3103941815433018</v>
      </c>
      <c r="BK137" s="27">
        <f t="shared" si="740"/>
        <v>8.2871290533238948</v>
      </c>
      <c r="BL137" s="27">
        <f t="shared" si="740"/>
        <v>8.2639290563342911</v>
      </c>
      <c r="BM137" s="27">
        <f t="shared" si="740"/>
        <v>8.2407940082366622</v>
      </c>
      <c r="BN137" s="27">
        <f t="shared" si="740"/>
        <v>8.2177237272073853</v>
      </c>
      <c r="BO137" s="27">
        <f t="shared" si="740"/>
        <v>8.1947180319277777</v>
      </c>
      <c r="BP137" s="27">
        <f t="shared" si="740"/>
        <v>8.1717767415902927</v>
      </c>
      <c r="BQ137" s="27">
        <f t="shared" si="740"/>
        <v>8.1488996758916983</v>
      </c>
      <c r="BR137" s="27">
        <f t="shared" si="740"/>
        <v>8.1260866550323385</v>
      </c>
      <c r="BS137" s="27">
        <f t="shared" si="740"/>
        <v>8.1033374997190322</v>
      </c>
      <c r="BT137" s="27">
        <f t="shared" si="740"/>
        <v>8.0806520311571148</v>
      </c>
      <c r="BU137" s="27">
        <f t="shared" si="740"/>
        <v>8.0580300710551569</v>
      </c>
      <c r="BV137" s="27">
        <f t="shared" si="740"/>
        <v>8.0354714416203024</v>
      </c>
      <c r="BW137" s="27">
        <f t="shared" si="740"/>
        <v>8.0129759655558246</v>
      </c>
      <c r="BY137" s="147"/>
      <c r="BZ137" s="54">
        <f t="shared" si="702"/>
        <v>220</v>
      </c>
      <c r="CA137" s="42"/>
      <c r="CB137" s="27">
        <f t="shared" ref="CB137:CP137" si="741">(CA41-CB41)*2</f>
        <v>8.125402837875356</v>
      </c>
      <c r="CC137" s="27">
        <f t="shared" si="741"/>
        <v>8.1026555969219203</v>
      </c>
      <c r="CD137" s="27">
        <f t="shared" si="741"/>
        <v>8.0799720373617561</v>
      </c>
      <c r="CE137" s="27">
        <f t="shared" si="741"/>
        <v>8.0573519809179288</v>
      </c>
      <c r="CF137" s="27">
        <f t="shared" si="741"/>
        <v>8.0347952498100312</v>
      </c>
      <c r="CG137" s="27">
        <f t="shared" si="741"/>
        <v>8.0123016667595834</v>
      </c>
      <c r="CH137" s="27">
        <f t="shared" si="741"/>
        <v>7.989871054980938</v>
      </c>
      <c r="CI137" s="27">
        <f t="shared" si="741"/>
        <v>7.9675032381856568</v>
      </c>
      <c r="CJ137" s="27">
        <f t="shared" si="741"/>
        <v>7.9451980405759173</v>
      </c>
      <c r="CK137" s="27">
        <f t="shared" si="741"/>
        <v>7.9229552868502537</v>
      </c>
      <c r="CL137" s="27">
        <f t="shared" si="741"/>
        <v>7.9007748021943485</v>
      </c>
      <c r="CM137" s="27">
        <f t="shared" si="741"/>
        <v>7.8786564122845562</v>
      </c>
      <c r="CN137" s="27">
        <f t="shared" si="741"/>
        <v>7.8565999432862554</v>
      </c>
      <c r="CO137" s="27">
        <f t="shared" si="741"/>
        <v>7.8346052218494719</v>
      </c>
      <c r="CP137" s="27">
        <f t="shared" si="741"/>
        <v>7.8126720751109815</v>
      </c>
      <c r="CR137" s="147"/>
      <c r="CS137" s="54">
        <f t="shared" si="704"/>
        <v>220</v>
      </c>
      <c r="CT137" s="42"/>
      <c r="CU137" s="27">
        <f t="shared" ref="CU137:DI137" si="742">(CT41-CU41)*2</f>
        <v>7.9415890377983942</v>
      </c>
      <c r="CV137" s="27">
        <f t="shared" si="742"/>
        <v>7.919356387553421</v>
      </c>
      <c r="CW137" s="27">
        <f t="shared" si="742"/>
        <v>7.8971859780936597</v>
      </c>
      <c r="CX137" s="27">
        <f t="shared" si="742"/>
        <v>7.8750776351751597</v>
      </c>
      <c r="CY137" s="27">
        <f t="shared" si="742"/>
        <v>7.8530311850403223</v>
      </c>
      <c r="CZ137" s="27">
        <f t="shared" si="742"/>
        <v>7.8310464544194929</v>
      </c>
      <c r="DA137" s="27">
        <f t="shared" si="742"/>
        <v>7.8091232705274933</v>
      </c>
      <c r="DB137" s="27">
        <f t="shared" si="742"/>
        <v>7.7872614610628261</v>
      </c>
      <c r="DC137" s="27">
        <f t="shared" si="742"/>
        <v>7.7654608542064238</v>
      </c>
      <c r="DD137" s="27">
        <f t="shared" si="742"/>
        <v>7.7437212786207965</v>
      </c>
      <c r="DE137" s="27">
        <f t="shared" si="742"/>
        <v>7.7220425634461662</v>
      </c>
      <c r="DF137" s="27">
        <f t="shared" si="742"/>
        <v>7.7004245383047305</v>
      </c>
      <c r="DG137" s="27">
        <f t="shared" si="742"/>
        <v>7.6788670332909987</v>
      </c>
      <c r="DH137" s="27">
        <f t="shared" si="742"/>
        <v>7.6573698789792388</v>
      </c>
      <c r="DI137" s="27">
        <f t="shared" si="742"/>
        <v>7.6359329064158885</v>
      </c>
      <c r="DK137" s="147"/>
      <c r="DL137" s="54">
        <f t="shared" si="706"/>
        <v>220</v>
      </c>
      <c r="DM137" s="42"/>
      <c r="DN137" s="27">
        <f t="shared" si="673"/>
        <v>7.632006898147182</v>
      </c>
      <c r="DO137" s="27">
        <f t="shared" si="674"/>
        <v>7.6106409297970856</v>
      </c>
      <c r="DP137" s="27">
        <f t="shared" si="675"/>
        <v>7.5893347759369476</v>
      </c>
      <c r="DQ137" s="27">
        <f t="shared" si="676"/>
        <v>7.5680882691163163</v>
      </c>
      <c r="DR137" s="27">
        <f t="shared" si="677"/>
        <v>7.5469012423500033</v>
      </c>
      <c r="DS137" s="27">
        <f t="shared" si="678"/>
        <v>7.5257735291235406</v>
      </c>
      <c r="DT137" s="27">
        <f t="shared" si="679"/>
        <v>7.5047049633874394</v>
      </c>
      <c r="DU137" s="27">
        <f t="shared" si="680"/>
        <v>7.4836953795569343</v>
      </c>
      <c r="DV137" s="27">
        <f t="shared" si="681"/>
        <v>7.4627446125094252</v>
      </c>
      <c r="DW137" s="27">
        <f t="shared" si="682"/>
        <v>7.4418524975886271</v>
      </c>
      <c r="DX137" s="27">
        <f t="shared" si="683"/>
        <v>7.4210188705949065</v>
      </c>
      <c r="DY137" s="27">
        <f t="shared" si="684"/>
        <v>7.4002435677901133</v>
      </c>
      <c r="DZ137" s="27">
        <f t="shared" si="685"/>
        <v>7.3795264258955058</v>
      </c>
      <c r="EA137" s="27">
        <f t="shared" si="686"/>
        <v>7.3588672820871182</v>
      </c>
      <c r="EB137" s="27">
        <f t="shared" si="687"/>
        <v>7.3382659739988014</v>
      </c>
    </row>
    <row r="138" spans="1:132">
      <c r="A138" s="147"/>
      <c r="B138" s="54">
        <f t="shared" si="694"/>
        <v>240</v>
      </c>
      <c r="C138" s="42"/>
      <c r="D138" s="27">
        <f t="shared" ref="D138:R138" si="743">(C42-D42)*2</f>
        <v>9.1021324415510207</v>
      </c>
      <c r="E138" s="27">
        <f t="shared" si="743"/>
        <v>9.0766508249511162</v>
      </c>
      <c r="F138" s="27">
        <f t="shared" si="743"/>
        <v>9.0512405446892217</v>
      </c>
      <c r="G138" s="27">
        <f t="shared" si="743"/>
        <v>9.0259014010543979</v>
      </c>
      <c r="H138" s="27">
        <f t="shared" si="743"/>
        <v>9.0006331949011837</v>
      </c>
      <c r="I138" s="27">
        <f t="shared" si="743"/>
        <v>8.9754357276374321</v>
      </c>
      <c r="J138" s="27">
        <f t="shared" si="743"/>
        <v>8.9503088012279477</v>
      </c>
      <c r="K138" s="27">
        <f t="shared" si="743"/>
        <v>8.9252522181923268</v>
      </c>
      <c r="L138" s="27">
        <f t="shared" si="743"/>
        <v>8.9002657816031387</v>
      </c>
      <c r="M138" s="27">
        <f t="shared" si="743"/>
        <v>8.8753492950837654</v>
      </c>
      <c r="N138" s="27">
        <f t="shared" si="743"/>
        <v>8.8505025628056728</v>
      </c>
      <c r="O138" s="27">
        <f t="shared" si="743"/>
        <v>8.8257253894933001</v>
      </c>
      <c r="P138" s="27">
        <f t="shared" si="743"/>
        <v>8.8010175804132587</v>
      </c>
      <c r="Q138" s="27">
        <f t="shared" si="743"/>
        <v>8.7763789413779705</v>
      </c>
      <c r="R138" s="27">
        <f t="shared" si="743"/>
        <v>8.7518092787480555</v>
      </c>
      <c r="T138" s="147"/>
      <c r="U138" s="54">
        <f t="shared" si="696"/>
        <v>240</v>
      </c>
      <c r="V138" s="42"/>
      <c r="W138" s="27">
        <f t="shared" ref="W138:AK138" si="744">(V42-W42)*2</f>
        <v>8.7839084769811961</v>
      </c>
      <c r="X138" s="27">
        <f t="shared" si="744"/>
        <v>8.7593177352522389</v>
      </c>
      <c r="Y138" s="27">
        <f t="shared" si="744"/>
        <v>8.7347958358357118</v>
      </c>
      <c r="Z138" s="27">
        <f t="shared" si="744"/>
        <v>8.7103425860071866</v>
      </c>
      <c r="AA138" s="27">
        <f t="shared" si="744"/>
        <v>8.6859577935804282</v>
      </c>
      <c r="AB138" s="27">
        <f t="shared" si="744"/>
        <v>8.6616412669069405</v>
      </c>
      <c r="AC138" s="27">
        <f t="shared" si="744"/>
        <v>8.6373928148769892</v>
      </c>
      <c r="AD138" s="27">
        <f t="shared" si="744"/>
        <v>8.6132122469114165</v>
      </c>
      <c r="AE138" s="27">
        <f t="shared" si="744"/>
        <v>8.5890993729689171</v>
      </c>
      <c r="AF138" s="27">
        <f t="shared" si="744"/>
        <v>8.5650540035394442</v>
      </c>
      <c r="AG138" s="27">
        <f t="shared" si="744"/>
        <v>8.5410759496406854</v>
      </c>
      <c r="AH138" s="27">
        <f t="shared" si="744"/>
        <v>8.5171650228228373</v>
      </c>
      <c r="AI138" s="27">
        <f t="shared" si="744"/>
        <v>8.4933210351622392</v>
      </c>
      <c r="AJ138" s="27">
        <f t="shared" si="744"/>
        <v>8.4695437992590996</v>
      </c>
      <c r="AK138" s="27">
        <f t="shared" si="744"/>
        <v>8.4458331282429526</v>
      </c>
      <c r="AM138" s="147"/>
      <c r="AN138" s="54">
        <f t="shared" si="698"/>
        <v>240</v>
      </c>
      <c r="AO138" s="42"/>
      <c r="AP138" s="27">
        <f t="shared" ref="AP138:BD138" si="745">(AO42-AP42)*2</f>
        <v>8.5111441287447178</v>
      </c>
      <c r="AQ138" s="27">
        <f t="shared" si="745"/>
        <v>8.4873169967070226</v>
      </c>
      <c r="AR138" s="27">
        <f t="shared" si="745"/>
        <v>8.4635565692401542</v>
      </c>
      <c r="AS138" s="27">
        <f t="shared" si="745"/>
        <v>8.4398626596037047</v>
      </c>
      <c r="AT138" s="27">
        <f t="shared" si="745"/>
        <v>8.4162350815798845</v>
      </c>
      <c r="AU138" s="27">
        <f t="shared" si="745"/>
        <v>8.392673649471817</v>
      </c>
      <c r="AV138" s="27">
        <f t="shared" si="745"/>
        <v>8.3691781781024019</v>
      </c>
      <c r="AW138" s="27">
        <f t="shared" si="745"/>
        <v>8.3457484828129509</v>
      </c>
      <c r="AX138" s="27">
        <f t="shared" si="745"/>
        <v>8.3223843794622212</v>
      </c>
      <c r="AY138" s="27">
        <f t="shared" si="745"/>
        <v>8.2990856844240852</v>
      </c>
      <c r="AZ138" s="27">
        <f t="shared" si="745"/>
        <v>8.2758522145863367</v>
      </c>
      <c r="BA138" s="27">
        <f t="shared" si="745"/>
        <v>8.2526837873499517</v>
      </c>
      <c r="BB138" s="27">
        <f t="shared" si="745"/>
        <v>8.2295802206268149</v>
      </c>
      <c r="BC138" s="27">
        <f t="shared" si="745"/>
        <v>8.2065413328381283</v>
      </c>
      <c r="BD138" s="27">
        <f t="shared" si="745"/>
        <v>8.1835669429139557</v>
      </c>
      <c r="BF138" s="147"/>
      <c r="BG138" s="54">
        <f t="shared" si="700"/>
        <v>240</v>
      </c>
      <c r="BH138" s="42"/>
      <c r="BI138" s="27">
        <f t="shared" ref="BI138:BW138" si="746">(BH42-BI42)*2</f>
        <v>8.2747476279850503</v>
      </c>
      <c r="BJ138" s="27">
        <f t="shared" si="746"/>
        <v>8.2515822930635068</v>
      </c>
      <c r="BK138" s="27">
        <f t="shared" si="746"/>
        <v>8.2284818099970494</v>
      </c>
      <c r="BL138" s="27">
        <f t="shared" si="746"/>
        <v>8.2054459972324594</v>
      </c>
      <c r="BM138" s="27">
        <f t="shared" si="746"/>
        <v>8.1824746737243572</v>
      </c>
      <c r="BN138" s="27">
        <f t="shared" si="746"/>
        <v>8.1595676589327581</v>
      </c>
      <c r="BO138" s="27">
        <f t="shared" si="746"/>
        <v>8.1367247728244365</v>
      </c>
      <c r="BP138" s="27">
        <f t="shared" si="746"/>
        <v>8.1139458358701972</v>
      </c>
      <c r="BQ138" s="27">
        <f t="shared" si="746"/>
        <v>8.0912306690414084</v>
      </c>
      <c r="BR138" s="27">
        <f t="shared" si="746"/>
        <v>8.0685790938149466</v>
      </c>
      <c r="BS138" s="27">
        <f t="shared" si="746"/>
        <v>8.0459909321622831</v>
      </c>
      <c r="BT138" s="27">
        <f t="shared" si="746"/>
        <v>8.0234660065564185</v>
      </c>
      <c r="BU138" s="27">
        <f t="shared" si="746"/>
        <v>8.0010041399678471</v>
      </c>
      <c r="BV138" s="27">
        <f t="shared" si="746"/>
        <v>7.9786051558589293</v>
      </c>
      <c r="BW138" s="27">
        <f t="shared" si="746"/>
        <v>7.9562688781915654</v>
      </c>
      <c r="BY138" s="147"/>
      <c r="BZ138" s="54">
        <f t="shared" si="702"/>
        <v>240</v>
      </c>
      <c r="CA138" s="42"/>
      <c r="CB138" s="27">
        <f t="shared" ref="CB138:CP138" si="747">(CA42-CB42)*2</f>
        <v>8.0679001159674044</v>
      </c>
      <c r="CC138" s="27">
        <f t="shared" si="747"/>
        <v>8.0453138551283701</v>
      </c>
      <c r="CD138" s="27">
        <f t="shared" si="747"/>
        <v>8.02279082501434</v>
      </c>
      <c r="CE138" s="27">
        <f t="shared" si="747"/>
        <v>8.0003308486101332</v>
      </c>
      <c r="CF138" s="27">
        <f t="shared" si="747"/>
        <v>7.9779337493966977</v>
      </c>
      <c r="CG138" s="27">
        <f t="shared" si="747"/>
        <v>7.9555993513451995</v>
      </c>
      <c r="CH138" s="27">
        <f t="shared" si="747"/>
        <v>7.9333274789251504</v>
      </c>
      <c r="CI138" s="27">
        <f t="shared" si="747"/>
        <v>7.911117957093154</v>
      </c>
      <c r="CJ138" s="27">
        <f t="shared" si="747"/>
        <v>7.8889706112977365</v>
      </c>
      <c r="CK138" s="27">
        <f t="shared" si="747"/>
        <v>7.8668852674759933</v>
      </c>
      <c r="CL138" s="27">
        <f t="shared" si="747"/>
        <v>7.8448617520522248</v>
      </c>
      <c r="CM138" s="27">
        <f t="shared" si="747"/>
        <v>7.8228998919351511</v>
      </c>
      <c r="CN138" s="27">
        <f t="shared" si="747"/>
        <v>7.8009995145209814</v>
      </c>
      <c r="CO138" s="27">
        <f t="shared" si="747"/>
        <v>7.7791604476868201</v>
      </c>
      <c r="CP138" s="27">
        <f t="shared" si="747"/>
        <v>7.7573825197930546</v>
      </c>
      <c r="CR138" s="147"/>
      <c r="CS138" s="54">
        <f t="shared" si="704"/>
        <v>240</v>
      </c>
      <c r="CT138" s="42"/>
      <c r="CU138" s="27">
        <f t="shared" ref="CU138:DI138" si="748">(CT42-CU42)*2</f>
        <v>7.8853871490972551</v>
      </c>
      <c r="CV138" s="27">
        <f t="shared" si="748"/>
        <v>7.8633118372557078</v>
      </c>
      <c r="CW138" s="27">
        <f t="shared" si="748"/>
        <v>7.8412983257264273</v>
      </c>
      <c r="CX138" s="27">
        <f t="shared" si="748"/>
        <v>7.8193464414989649</v>
      </c>
      <c r="CY138" s="27">
        <f t="shared" si="748"/>
        <v>7.7974560120462115</v>
      </c>
      <c r="CZ138" s="27">
        <f t="shared" si="748"/>
        <v>7.7756268653241705</v>
      </c>
      <c r="DA138" s="27">
        <f t="shared" si="748"/>
        <v>7.7538588297701381</v>
      </c>
      <c r="DB138" s="27">
        <f t="shared" si="748"/>
        <v>7.7321517343022492</v>
      </c>
      <c r="DC138" s="27">
        <f t="shared" si="748"/>
        <v>7.7105054083174309</v>
      </c>
      <c r="DD138" s="27">
        <f t="shared" si="748"/>
        <v>7.6889196816910044</v>
      </c>
      <c r="DE138" s="27">
        <f t="shared" si="748"/>
        <v>7.6673943847729333</v>
      </c>
      <c r="DF138" s="27">
        <f t="shared" si="748"/>
        <v>7.6459293483882789</v>
      </c>
      <c r="DG138" s="27">
        <f t="shared" si="748"/>
        <v>7.6245244038376541</v>
      </c>
      <c r="DH138" s="27">
        <f t="shared" si="748"/>
        <v>7.6031793828922503</v>
      </c>
      <c r="DI138" s="27">
        <f t="shared" si="748"/>
        <v>7.5818941177947181</v>
      </c>
      <c r="DK138" s="147"/>
      <c r="DL138" s="54">
        <f t="shared" si="706"/>
        <v>240</v>
      </c>
      <c r="DM138" s="42"/>
      <c r="DN138" s="27">
        <f t="shared" si="673"/>
        <v>7.5779958935218303</v>
      </c>
      <c r="DO138" s="27">
        <f t="shared" si="674"/>
        <v>7.5567811301471863</v>
      </c>
      <c r="DP138" s="27">
        <f t="shared" si="675"/>
        <v>7.5356257579614407</v>
      </c>
      <c r="DQ138" s="27">
        <f t="shared" si="676"/>
        <v>7.514529610697366</v>
      </c>
      <c r="DR138" s="27">
        <f t="shared" si="677"/>
        <v>7.4934925225533107</v>
      </c>
      <c r="DS138" s="27">
        <f t="shared" si="678"/>
        <v>7.4725143281937392</v>
      </c>
      <c r="DT138" s="27">
        <f t="shared" si="679"/>
        <v>7.4515948627423256</v>
      </c>
      <c r="DU138" s="27">
        <f t="shared" si="680"/>
        <v>7.4307339617859895</v>
      </c>
      <c r="DV138" s="27">
        <f t="shared" si="681"/>
        <v>7.409931461373418</v>
      </c>
      <c r="DW138" s="27">
        <f t="shared" si="682"/>
        <v>7.3891871980116264</v>
      </c>
      <c r="DX138" s="27">
        <f t="shared" si="683"/>
        <v>7.3685010086622924</v>
      </c>
      <c r="DY138" s="27">
        <f t="shared" si="684"/>
        <v>7.347872730748179</v>
      </c>
      <c r="DZ138" s="27">
        <f t="shared" si="685"/>
        <v>7.3273022021438976</v>
      </c>
      <c r="EA138" s="27">
        <f t="shared" si="686"/>
        <v>7.3067892611796879</v>
      </c>
      <c r="EB138" s="27">
        <f t="shared" si="687"/>
        <v>7.2863337466363305</v>
      </c>
    </row>
    <row r="139" spans="1:132">
      <c r="A139" s="147"/>
      <c r="B139" s="54">
        <f t="shared" si="694"/>
        <v>260</v>
      </c>
      <c r="C139" s="42"/>
      <c r="D139" s="27">
        <f t="shared" ref="D139:R139" si="749">(C43-D43)*2</f>
        <v>9.0377174948721404</v>
      </c>
      <c r="E139" s="27">
        <f t="shared" si="749"/>
        <v>9.012416209308526</v>
      </c>
      <c r="F139" s="27">
        <f t="shared" si="749"/>
        <v>8.9871857552407164</v>
      </c>
      <c r="G139" s="27">
        <f t="shared" si="749"/>
        <v>8.9620259343756743</v>
      </c>
      <c r="H139" s="27">
        <f t="shared" si="749"/>
        <v>8.9369365489723123</v>
      </c>
      <c r="I139" s="27">
        <f t="shared" si="749"/>
        <v>8.9119174018452441</v>
      </c>
      <c r="J139" s="27">
        <f t="shared" si="749"/>
        <v>8.8869682963636478</v>
      </c>
      <c r="K139" s="27">
        <f t="shared" si="749"/>
        <v>8.8620890364410343</v>
      </c>
      <c r="L139" s="27">
        <f t="shared" si="749"/>
        <v>8.8372794265441144</v>
      </c>
      <c r="M139" s="27">
        <f t="shared" si="749"/>
        <v>8.8125392716881379</v>
      </c>
      <c r="N139" s="27">
        <f t="shared" si="749"/>
        <v>8.7878683774296178</v>
      </c>
      <c r="O139" s="27">
        <f t="shared" si="749"/>
        <v>8.7632665498729239</v>
      </c>
      <c r="P139" s="27">
        <f t="shared" si="749"/>
        <v>8.7387335956649395</v>
      </c>
      <c r="Q139" s="27">
        <f t="shared" si="749"/>
        <v>8.7142693219926741</v>
      </c>
      <c r="R139" s="27">
        <f t="shared" si="749"/>
        <v>8.6898735365836046</v>
      </c>
      <c r="T139" s="147"/>
      <c r="U139" s="54">
        <f t="shared" si="696"/>
        <v>260</v>
      </c>
      <c r="V139" s="42"/>
      <c r="W139" s="27">
        <f t="shared" ref="W139:AK139" si="750">(V43-W43)*2</f>
        <v>8.72174557177118</v>
      </c>
      <c r="X139" s="27">
        <f t="shared" si="750"/>
        <v>8.697328856438503</v>
      </c>
      <c r="Y139" s="27">
        <f t="shared" si="750"/>
        <v>8.6729804962290018</v>
      </c>
      <c r="Z139" s="27">
        <f t="shared" si="750"/>
        <v>8.6487002997806712</v>
      </c>
      <c r="AA139" s="27">
        <f t="shared" si="750"/>
        <v>8.6244880762667435</v>
      </c>
      <c r="AB139" s="27">
        <f t="shared" si="750"/>
        <v>8.6003436353965981</v>
      </c>
      <c r="AC139" s="27">
        <f t="shared" si="750"/>
        <v>8.576266787411214</v>
      </c>
      <c r="AD139" s="27">
        <f t="shared" si="750"/>
        <v>8.5522573430816919</v>
      </c>
      <c r="AE139" s="27">
        <f t="shared" si="750"/>
        <v>8.5283151137106188</v>
      </c>
      <c r="AF139" s="27">
        <f t="shared" si="750"/>
        <v>8.5044399111291114</v>
      </c>
      <c r="AG139" s="27">
        <f t="shared" si="750"/>
        <v>8.4806315476932923</v>
      </c>
      <c r="AH139" s="27">
        <f t="shared" si="750"/>
        <v>8.4568898362851996</v>
      </c>
      <c r="AI139" s="27">
        <f t="shared" si="750"/>
        <v>8.4332145903121045</v>
      </c>
      <c r="AJ139" s="27">
        <f t="shared" si="750"/>
        <v>8.4096056237020775</v>
      </c>
      <c r="AK139" s="27">
        <f t="shared" si="750"/>
        <v>8.3860627509047845</v>
      </c>
      <c r="AM139" s="147"/>
      <c r="AN139" s="54">
        <f t="shared" si="698"/>
        <v>260</v>
      </c>
      <c r="AO139" s="42"/>
      <c r="AP139" s="27">
        <f t="shared" ref="AP139:BD139" si="751">(AO43-AP43)*2</f>
        <v>8.4509115515162421</v>
      </c>
      <c r="AQ139" s="27">
        <f t="shared" si="751"/>
        <v>8.4272530418803626</v>
      </c>
      <c r="AR139" s="27">
        <f t="shared" si="751"/>
        <v>8.4036607647541359</v>
      </c>
      <c r="AS139" s="27">
        <f t="shared" si="751"/>
        <v>8.3801345347177403</v>
      </c>
      <c r="AT139" s="27">
        <f t="shared" si="751"/>
        <v>8.3566741668713576</v>
      </c>
      <c r="AU139" s="27">
        <f t="shared" si="751"/>
        <v>8.3332794768318195</v>
      </c>
      <c r="AV139" s="27">
        <f t="shared" si="751"/>
        <v>8.3099502807327212</v>
      </c>
      <c r="AW139" s="27">
        <f t="shared" si="751"/>
        <v>8.2866863952230005</v>
      </c>
      <c r="AX139" s="27">
        <f t="shared" si="751"/>
        <v>8.2634876374636406</v>
      </c>
      <c r="AY139" s="27">
        <f t="shared" si="751"/>
        <v>8.2403538251281816</v>
      </c>
      <c r="AZ139" s="27">
        <f t="shared" si="751"/>
        <v>8.2172847764005041</v>
      </c>
      <c r="BA139" s="27">
        <f t="shared" si="751"/>
        <v>8.1942803099745447</v>
      </c>
      <c r="BB139" s="27">
        <f t="shared" si="751"/>
        <v>8.1713402450484409</v>
      </c>
      <c r="BC139" s="27">
        <f t="shared" si="751"/>
        <v>8.1484644013310117</v>
      </c>
      <c r="BD139" s="27">
        <f t="shared" si="751"/>
        <v>8.1256525990329465</v>
      </c>
      <c r="BF139" s="147"/>
      <c r="BG139" s="54">
        <f t="shared" si="700"/>
        <v>260</v>
      </c>
      <c r="BH139" s="42"/>
      <c r="BI139" s="27">
        <f t="shared" ref="BI139:BW139" si="752">(BH43-BI43)*2</f>
        <v>8.2161880068571236</v>
      </c>
      <c r="BJ139" s="27">
        <f t="shared" si="752"/>
        <v>8.1931866108603799</v>
      </c>
      <c r="BK139" s="27">
        <f t="shared" si="752"/>
        <v>8.1702496077688807</v>
      </c>
      <c r="BL139" s="27">
        <f t="shared" si="752"/>
        <v>8.1473768173140684</v>
      </c>
      <c r="BM139" s="27">
        <f t="shared" si="752"/>
        <v>8.1245680597308478</v>
      </c>
      <c r="BN139" s="27">
        <f t="shared" si="752"/>
        <v>8.1018231557565059</v>
      </c>
      <c r="BO139" s="27">
        <f t="shared" si="752"/>
        <v>8.0791419266346907</v>
      </c>
      <c r="BP139" s="27">
        <f t="shared" si="752"/>
        <v>8.0565241941029626</v>
      </c>
      <c r="BQ139" s="27">
        <f t="shared" si="752"/>
        <v>8.0339697804022308</v>
      </c>
      <c r="BR139" s="27">
        <f t="shared" si="752"/>
        <v>8.0114785082717503</v>
      </c>
      <c r="BS139" s="27">
        <f t="shared" si="752"/>
        <v>7.9890502009430975</v>
      </c>
      <c r="BT139" s="27">
        <f t="shared" si="752"/>
        <v>7.9666846821451713</v>
      </c>
      <c r="BU139" s="27">
        <f t="shared" si="752"/>
        <v>7.9443817761027162</v>
      </c>
      <c r="BV139" s="27">
        <f t="shared" si="752"/>
        <v>7.9221413075255782</v>
      </c>
      <c r="BW139" s="27">
        <f t="shared" si="752"/>
        <v>7.8999631016230296</v>
      </c>
      <c r="BY139" s="147"/>
      <c r="BZ139" s="54">
        <f t="shared" si="702"/>
        <v>260</v>
      </c>
      <c r="CA139" s="42"/>
      <c r="CB139" s="27">
        <f t="shared" ref="CB139:CP139" si="753">(CA43-CB43)*2</f>
        <v>8.010804335487876</v>
      </c>
      <c r="CC139" s="27">
        <f t="shared" si="753"/>
        <v>7.9883779155202319</v>
      </c>
      <c r="CD139" s="27">
        <f t="shared" si="753"/>
        <v>7.9660142788005714</v>
      </c>
      <c r="CE139" s="27">
        <f t="shared" si="753"/>
        <v>7.9437132495657465</v>
      </c>
      <c r="CF139" s="27">
        <f t="shared" si="753"/>
        <v>7.9214746525440773</v>
      </c>
      <c r="CG139" s="27">
        <f t="shared" si="753"/>
        <v>7.8992983129555796</v>
      </c>
      <c r="CH139" s="27">
        <f t="shared" si="753"/>
        <v>7.877184056510373</v>
      </c>
      <c r="CI139" s="27">
        <f t="shared" si="753"/>
        <v>7.8551317094032811</v>
      </c>
      <c r="CJ139" s="27">
        <f t="shared" si="753"/>
        <v>7.8331410983189471</v>
      </c>
      <c r="CK139" s="27">
        <f t="shared" si="753"/>
        <v>7.8112120504259792</v>
      </c>
      <c r="CL139" s="27">
        <f t="shared" si="753"/>
        <v>7.7893443933768935</v>
      </c>
      <c r="CM139" s="27">
        <f t="shared" si="753"/>
        <v>7.7675379553067501</v>
      </c>
      <c r="CN139" s="27">
        <f t="shared" si="753"/>
        <v>7.7457925648309924</v>
      </c>
      <c r="CO139" s="27">
        <f t="shared" si="753"/>
        <v>7.724108051046187</v>
      </c>
      <c r="CP139" s="27">
        <f t="shared" si="753"/>
        <v>7.702484243527465</v>
      </c>
      <c r="CR139" s="147"/>
      <c r="CS139" s="54">
        <f t="shared" si="704"/>
        <v>260</v>
      </c>
      <c r="CT139" s="42"/>
      <c r="CU139" s="27">
        <f t="shared" ref="CU139:DI139" si="754">(CT43-CU43)*2</f>
        <v>7.8295829959480443</v>
      </c>
      <c r="CV139" s="27">
        <f t="shared" si="754"/>
        <v>7.8076639090397748</v>
      </c>
      <c r="CW139" s="27">
        <f t="shared" si="754"/>
        <v>7.7858061850890294</v>
      </c>
      <c r="CX139" s="27">
        <f t="shared" si="754"/>
        <v>7.7640096523093121</v>
      </c>
      <c r="CY139" s="27">
        <f t="shared" si="754"/>
        <v>7.7422741393944534</v>
      </c>
      <c r="CZ139" s="27">
        <f t="shared" si="754"/>
        <v>7.720599475517929</v>
      </c>
      <c r="DA139" s="27">
        <f t="shared" si="754"/>
        <v>7.6989854903314949</v>
      </c>
      <c r="DB139" s="27">
        <f t="shared" si="754"/>
        <v>7.6774320139646761</v>
      </c>
      <c r="DC139" s="27">
        <f t="shared" si="754"/>
        <v>7.6559388770199348</v>
      </c>
      <c r="DD139" s="27">
        <f t="shared" si="754"/>
        <v>7.6345059105779853</v>
      </c>
      <c r="DE139" s="27">
        <f t="shared" si="754"/>
        <v>7.6131329461881592</v>
      </c>
      <c r="DF139" s="27">
        <f t="shared" si="754"/>
        <v>7.5918198158750272</v>
      </c>
      <c r="DG139" s="27">
        <f t="shared" si="754"/>
        <v>7.5705663521301005</v>
      </c>
      <c r="DH139" s="27">
        <f t="shared" si="754"/>
        <v>7.5493723879179697</v>
      </c>
      <c r="DI139" s="27">
        <f t="shared" si="754"/>
        <v>7.5282377566657601</v>
      </c>
      <c r="DK139" s="147"/>
      <c r="DL139" s="54">
        <f t="shared" si="706"/>
        <v>260</v>
      </c>
      <c r="DM139" s="42"/>
      <c r="DN139" s="27">
        <f t="shared" si="673"/>
        <v>7.5243671197648325</v>
      </c>
      <c r="DO139" s="27">
        <f t="shared" si="674"/>
        <v>7.5033024913016391</v>
      </c>
      <c r="DP139" s="27">
        <f t="shared" si="675"/>
        <v>7.4822968337215343</v>
      </c>
      <c r="DQ139" s="27">
        <f t="shared" si="676"/>
        <v>7.4613499819344327</v>
      </c>
      <c r="DR139" s="27">
        <f t="shared" si="677"/>
        <v>7.440461771312016</v>
      </c>
      <c r="DS139" s="27">
        <f t="shared" si="678"/>
        <v>7.419632037685659</v>
      </c>
      <c r="DT139" s="27">
        <f t="shared" si="679"/>
        <v>7.3988606173506071</v>
      </c>
      <c r="DU139" s="27">
        <f t="shared" si="680"/>
        <v>7.3781473470548349</v>
      </c>
      <c r="DV139" s="27">
        <f t="shared" si="681"/>
        <v>7.3574920640078005</v>
      </c>
      <c r="DW139" s="27">
        <f t="shared" si="682"/>
        <v>7.3368946058720041</v>
      </c>
      <c r="DX139" s="27">
        <f t="shared" si="683"/>
        <v>7.3163548107663132</v>
      </c>
      <c r="DY139" s="27">
        <f t="shared" si="684"/>
        <v>7.2958725172598236</v>
      </c>
      <c r="DZ139" s="27">
        <f t="shared" si="685"/>
        <v>7.2754475643780125</v>
      </c>
      <c r="EA139" s="27">
        <f t="shared" si="686"/>
        <v>7.2550797915934027</v>
      </c>
      <c r="EB139" s="27">
        <f t="shared" si="687"/>
        <v>7.2347690388289294</v>
      </c>
    </row>
    <row r="140" spans="1:132">
      <c r="A140" s="147"/>
      <c r="B140" s="54">
        <f t="shared" si="694"/>
        <v>280</v>
      </c>
      <c r="C140" s="42"/>
      <c r="D140" s="27">
        <f t="shared" ref="D140:R140" si="755">(C44-D44)*2</f>
        <v>8.9737584067925127</v>
      </c>
      <c r="E140" s="27">
        <f t="shared" si="755"/>
        <v>8.9486361760802993</v>
      </c>
      <c r="F140" s="27">
        <f t="shared" si="755"/>
        <v>8.9235842755948624</v>
      </c>
      <c r="G140" s="27">
        <f t="shared" si="755"/>
        <v>8.898602508445606</v>
      </c>
      <c r="H140" s="27">
        <f t="shared" si="755"/>
        <v>8.8736906782959295</v>
      </c>
      <c r="I140" s="27">
        <f t="shared" si="755"/>
        <v>8.8488485893526558</v>
      </c>
      <c r="J140" s="27">
        <f t="shared" si="755"/>
        <v>8.8240760463735342</v>
      </c>
      <c r="K140" s="27">
        <f t="shared" si="755"/>
        <v>8.7993728546656484</v>
      </c>
      <c r="L140" s="27">
        <f t="shared" si="755"/>
        <v>8.7747388200765499</v>
      </c>
      <c r="M140" s="27">
        <f t="shared" si="755"/>
        <v>8.7501737489994866</v>
      </c>
      <c r="N140" s="27">
        <f t="shared" si="755"/>
        <v>8.7256774483707886</v>
      </c>
      <c r="O140" s="27">
        <f t="shared" si="755"/>
        <v>8.7012497256646384</v>
      </c>
      <c r="P140" s="27">
        <f t="shared" si="755"/>
        <v>8.6768903888972773</v>
      </c>
      <c r="Q140" s="27">
        <f t="shared" si="755"/>
        <v>8.6525992466200705</v>
      </c>
      <c r="R140" s="27">
        <f t="shared" si="755"/>
        <v>8.6283761079200758</v>
      </c>
      <c r="T140" s="147"/>
      <c r="U140" s="54">
        <f t="shared" si="696"/>
        <v>280</v>
      </c>
      <c r="V140" s="42"/>
      <c r="W140" s="27">
        <f t="shared" ref="W140:AK140" si="756">(V44-W44)*2</f>
        <v>8.6600225876713921</v>
      </c>
      <c r="X140" s="27">
        <f t="shared" si="756"/>
        <v>8.6357786671686654</v>
      </c>
      <c r="Y140" s="27">
        <f t="shared" si="756"/>
        <v>8.6116026180451399</v>
      </c>
      <c r="Z140" s="27">
        <f t="shared" si="756"/>
        <v>8.587494250293048</v>
      </c>
      <c r="AA140" s="27">
        <f t="shared" si="756"/>
        <v>8.5634533744394048</v>
      </c>
      <c r="AB140" s="27">
        <f t="shared" si="756"/>
        <v>8.539479801537027</v>
      </c>
      <c r="AC140" s="27">
        <f t="shared" si="756"/>
        <v>8.5155733431690805</v>
      </c>
      <c r="AD140" s="27">
        <f t="shared" si="756"/>
        <v>8.4917338114499898</v>
      </c>
      <c r="AE140" s="27">
        <f t="shared" si="756"/>
        <v>8.4679610190148651</v>
      </c>
      <c r="AF140" s="27">
        <f t="shared" si="756"/>
        <v>8.4442547790262097</v>
      </c>
      <c r="AG140" s="27">
        <f t="shared" si="756"/>
        <v>8.4206149051693728</v>
      </c>
      <c r="AH140" s="27">
        <f t="shared" si="756"/>
        <v>8.3970412116497073</v>
      </c>
      <c r="AI140" s="27">
        <f t="shared" si="756"/>
        <v>8.373533513195639</v>
      </c>
      <c r="AJ140" s="27">
        <f t="shared" si="756"/>
        <v>8.3500916250516752</v>
      </c>
      <c r="AK140" s="27">
        <f t="shared" si="756"/>
        <v>8.326715362979769</v>
      </c>
      <c r="AM140" s="147"/>
      <c r="AN140" s="54">
        <f t="shared" si="698"/>
        <v>280</v>
      </c>
      <c r="AO140" s="42"/>
      <c r="AP140" s="27">
        <f t="shared" ref="AP140:BD140" si="757">(AO44-AP44)*2</f>
        <v>8.3911052346476254</v>
      </c>
      <c r="AQ140" s="27">
        <f t="shared" si="757"/>
        <v>8.3676141540890967</v>
      </c>
      <c r="AR140" s="27">
        <f t="shared" si="757"/>
        <v>8.3441888373186544</v>
      </c>
      <c r="AS140" s="27">
        <f t="shared" si="757"/>
        <v>8.3208291002295596</v>
      </c>
      <c r="AT140" s="27">
        <f t="shared" si="757"/>
        <v>8.2975347592284265</v>
      </c>
      <c r="AU140" s="27">
        <f t="shared" si="757"/>
        <v>8.2743056312404519</v>
      </c>
      <c r="AV140" s="27">
        <f t="shared" si="757"/>
        <v>8.2511415336971936</v>
      </c>
      <c r="AW140" s="27">
        <f t="shared" si="757"/>
        <v>8.2280422845455519</v>
      </c>
      <c r="AX140" s="27">
        <f t="shared" si="757"/>
        <v>8.2050077022431083</v>
      </c>
      <c r="AY140" s="27">
        <f t="shared" si="757"/>
        <v>8.182037605751475</v>
      </c>
      <c r="AZ140" s="27">
        <f t="shared" si="757"/>
        <v>8.1591318145397622</v>
      </c>
      <c r="BA140" s="27">
        <f t="shared" si="757"/>
        <v>8.1362901485886709</v>
      </c>
      <c r="BB140" s="27">
        <f t="shared" si="757"/>
        <v>8.1135124283737809</v>
      </c>
      <c r="BC140" s="27">
        <f t="shared" si="757"/>
        <v>8.0907984748787385</v>
      </c>
      <c r="BD140" s="27">
        <f t="shared" si="757"/>
        <v>8.0681481095892877</v>
      </c>
      <c r="BF140" s="147"/>
      <c r="BG140" s="54">
        <f t="shared" si="700"/>
        <v>280</v>
      </c>
      <c r="BH140" s="42"/>
      <c r="BI140" s="27">
        <f t="shared" ref="BI140:BW140" si="758">(BH44-BI44)*2</f>
        <v>8.1580428067324533</v>
      </c>
      <c r="BJ140" s="27">
        <f t="shared" si="758"/>
        <v>8.1352041894816125</v>
      </c>
      <c r="BK140" s="27">
        <f t="shared" si="758"/>
        <v>8.1124295094329568</v>
      </c>
      <c r="BL140" s="27">
        <f t="shared" si="758"/>
        <v>8.0897185875933246</v>
      </c>
      <c r="BM140" s="27">
        <f t="shared" si="758"/>
        <v>8.0670712454710269</v>
      </c>
      <c r="BN140" s="27">
        <f t="shared" si="758"/>
        <v>8.0444873050725505</v>
      </c>
      <c r="BO140" s="27">
        <f t="shared" si="758"/>
        <v>8.0219665889027851</v>
      </c>
      <c r="BP140" s="27">
        <f t="shared" si="758"/>
        <v>7.9995089199664449</v>
      </c>
      <c r="BQ140" s="27">
        <f t="shared" si="758"/>
        <v>7.9771141217592003</v>
      </c>
      <c r="BR140" s="27">
        <f t="shared" si="758"/>
        <v>7.9547820182733062</v>
      </c>
      <c r="BS140" s="27">
        <f t="shared" si="758"/>
        <v>7.9325124339947024</v>
      </c>
      <c r="BT140" s="27">
        <f t="shared" si="758"/>
        <v>7.9103051938988642</v>
      </c>
      <c r="BU140" s="27">
        <f t="shared" si="758"/>
        <v>7.8881601234513141</v>
      </c>
      <c r="BV140" s="27">
        <f t="shared" si="758"/>
        <v>7.8660770486080196</v>
      </c>
      <c r="BW140" s="27">
        <f t="shared" si="758"/>
        <v>7.8440557958100499</v>
      </c>
      <c r="BY140" s="147"/>
      <c r="BZ140" s="54">
        <f t="shared" si="702"/>
        <v>280</v>
      </c>
      <c r="CA140" s="42"/>
      <c r="CB140" s="27">
        <f t="shared" ref="CB140:CP140" si="759">(CA44-CB44)*2</f>
        <v>7.9541126165474338</v>
      </c>
      <c r="CC140" s="27">
        <f t="shared" si="759"/>
        <v>7.9318449062739091</v>
      </c>
      <c r="CD140" s="27">
        <f t="shared" si="759"/>
        <v>7.9096395349361615</v>
      </c>
      <c r="CE140" s="27">
        <f t="shared" si="759"/>
        <v>7.8874963280151178</v>
      </c>
      <c r="CF140" s="27">
        <f t="shared" si="759"/>
        <v>7.8654151114812407</v>
      </c>
      <c r="CG140" s="27">
        <f t="shared" si="759"/>
        <v>7.8433957117914588</v>
      </c>
      <c r="CH140" s="27">
        <f t="shared" si="759"/>
        <v>7.8214379558855853</v>
      </c>
      <c r="CI140" s="27">
        <f t="shared" si="759"/>
        <v>7.7995416711927419</v>
      </c>
      <c r="CJ140" s="27">
        <f t="shared" si="759"/>
        <v>7.7777066856232295</v>
      </c>
      <c r="CK140" s="27">
        <f t="shared" si="759"/>
        <v>7.7559328275668236</v>
      </c>
      <c r="CL140" s="27">
        <f t="shared" si="759"/>
        <v>7.7342199258980031</v>
      </c>
      <c r="CM140" s="27">
        <f t="shared" si="759"/>
        <v>7.7125678099659467</v>
      </c>
      <c r="CN140" s="27">
        <f t="shared" si="759"/>
        <v>7.6909763096012966</v>
      </c>
      <c r="CO140" s="27">
        <f t="shared" si="759"/>
        <v>7.6694452551087693</v>
      </c>
      <c r="CP140" s="27">
        <f t="shared" si="759"/>
        <v>7.6479744772680078</v>
      </c>
      <c r="CR140" s="147"/>
      <c r="CS140" s="54">
        <f t="shared" si="704"/>
        <v>280</v>
      </c>
      <c r="CT140" s="42"/>
      <c r="CU140" s="27">
        <f t="shared" ref="CU140:DI140" si="760">(CT44-CU44)*2</f>
        <v>7.7741737636123389</v>
      </c>
      <c r="CV140" s="27">
        <f t="shared" si="760"/>
        <v>7.7524097960484823</v>
      </c>
      <c r="CW140" s="27">
        <f t="shared" si="760"/>
        <v>7.7307067571815082</v>
      </c>
      <c r="CX140" s="27">
        <f t="shared" si="760"/>
        <v>7.7090644764416538</v>
      </c>
      <c r="CY140" s="27">
        <f t="shared" si="760"/>
        <v>7.6874827837349926</v>
      </c>
      <c r="CZ140" s="27">
        <f t="shared" si="760"/>
        <v>7.6659615094433775</v>
      </c>
      <c r="DA140" s="27">
        <f t="shared" si="760"/>
        <v>7.6445004844246682</v>
      </c>
      <c r="DB140" s="27">
        <f t="shared" si="760"/>
        <v>7.623099540009747</v>
      </c>
      <c r="DC140" s="27">
        <f t="shared" si="760"/>
        <v>7.6017585080010974</v>
      </c>
      <c r="DD140" s="27">
        <f t="shared" si="760"/>
        <v>7.5804772206736857</v>
      </c>
      <c r="DE140" s="27">
        <f t="shared" si="760"/>
        <v>7.5592555107697024</v>
      </c>
      <c r="DF140" s="27">
        <f t="shared" si="760"/>
        <v>7.5380932115016606</v>
      </c>
      <c r="DG140" s="27">
        <f t="shared" si="760"/>
        <v>7.5169901565482178</v>
      </c>
      <c r="DH140" s="27">
        <f t="shared" si="760"/>
        <v>7.4959461800536644</v>
      </c>
      <c r="DI140" s="27">
        <f t="shared" si="760"/>
        <v>7.4749611166254795</v>
      </c>
      <c r="DK140" s="147"/>
      <c r="DL140" s="54">
        <f t="shared" si="706"/>
        <v>280</v>
      </c>
      <c r="DM140" s="42"/>
      <c r="DN140" s="27">
        <f t="shared" si="673"/>
        <v>7.4711178718628446</v>
      </c>
      <c r="DO140" s="27">
        <f t="shared" si="674"/>
        <v>7.4502023158210591</v>
      </c>
      <c r="DP140" s="27">
        <f t="shared" si="675"/>
        <v>7.4293453133310834</v>
      </c>
      <c r="DQ140" s="27">
        <f t="shared" si="676"/>
        <v>7.4085467004689463</v>
      </c>
      <c r="DR140" s="27">
        <f t="shared" si="677"/>
        <v>7.3878063137750871</v>
      </c>
      <c r="DS140" s="27">
        <f t="shared" si="678"/>
        <v>7.3671239902419074</v>
      </c>
      <c r="DT140" s="27">
        <f t="shared" si="679"/>
        <v>7.3464995673203362</v>
      </c>
      <c r="DU140" s="27">
        <f t="shared" si="680"/>
        <v>7.3259328829161348</v>
      </c>
      <c r="DV140" s="27">
        <f t="shared" si="681"/>
        <v>7.3054237753912616</v>
      </c>
      <c r="DW140" s="27">
        <f t="shared" si="682"/>
        <v>7.2849720835552318</v>
      </c>
      <c r="DX140" s="27">
        <f t="shared" si="683"/>
        <v>7.2645776466727341</v>
      </c>
      <c r="DY140" s="27">
        <f t="shared" si="684"/>
        <v>7.2442403044578327</v>
      </c>
      <c r="DZ140" s="27">
        <f t="shared" si="685"/>
        <v>7.2239598970722625</v>
      </c>
      <c r="EA140" s="27">
        <f t="shared" si="686"/>
        <v>7.2037362651251726</v>
      </c>
      <c r="EB140" s="27">
        <f t="shared" si="687"/>
        <v>7.1835692496729848</v>
      </c>
    </row>
    <row r="141" spans="1:132">
      <c r="A141" s="147"/>
      <c r="B141" s="54">
        <f t="shared" si="694"/>
        <v>300</v>
      </c>
      <c r="C141" s="42"/>
      <c r="D141" s="27">
        <f t="shared" ref="D141:R141" si="761">(C45-D45)*2</f>
        <v>8.9102519512458684</v>
      </c>
      <c r="E141" s="27">
        <f t="shared" si="761"/>
        <v>8.8853075082280384</v>
      </c>
      <c r="F141" s="27">
        <f t="shared" si="761"/>
        <v>8.860432897717601</v>
      </c>
      <c r="G141" s="27">
        <f t="shared" si="761"/>
        <v>8.8356279242178744</v>
      </c>
      <c r="H141" s="27">
        <f t="shared" si="761"/>
        <v>8.8108923927776459</v>
      </c>
      <c r="I141" s="27">
        <f t="shared" si="761"/>
        <v>8.7862261089919684</v>
      </c>
      <c r="J141" s="27">
        <f t="shared" si="761"/>
        <v>8.7616288790018189</v>
      </c>
      <c r="K141" s="27">
        <f t="shared" si="761"/>
        <v>8.7371005094887551</v>
      </c>
      <c r="L141" s="27">
        <f t="shared" si="761"/>
        <v>8.7126408076765074</v>
      </c>
      <c r="M141" s="27">
        <f t="shared" si="761"/>
        <v>8.6882495813285914</v>
      </c>
      <c r="N141" s="27">
        <f t="shared" si="761"/>
        <v>8.6639266387455791</v>
      </c>
      <c r="O141" s="27">
        <f t="shared" si="761"/>
        <v>8.6396717887676004</v>
      </c>
      <c r="P141" s="27">
        <f t="shared" si="761"/>
        <v>8.6154848407653617</v>
      </c>
      <c r="Q141" s="27">
        <f t="shared" si="761"/>
        <v>8.59136560464799</v>
      </c>
      <c r="R141" s="27">
        <f t="shared" si="761"/>
        <v>8.5673138908529154</v>
      </c>
      <c r="T141" s="147"/>
      <c r="U141" s="54">
        <f t="shared" si="696"/>
        <v>300</v>
      </c>
      <c r="V141" s="42"/>
      <c r="W141" s="27">
        <f t="shared" ref="W141:AK141" si="762">(V45-W45)*2</f>
        <v>8.5987364114042748</v>
      </c>
      <c r="X141" s="27">
        <f t="shared" si="762"/>
        <v>8.5746640628763089</v>
      </c>
      <c r="Y141" s="27">
        <f t="shared" si="762"/>
        <v>8.550659105408954</v>
      </c>
      <c r="Z141" s="27">
        <f t="shared" si="762"/>
        <v>8.5267213503396988</v>
      </c>
      <c r="AA141" s="27">
        <f t="shared" si="762"/>
        <v>8.5028506095324019</v>
      </c>
      <c r="AB141" s="27">
        <f t="shared" si="762"/>
        <v>8.479046695380589</v>
      </c>
      <c r="AC141" s="27">
        <f t="shared" si="762"/>
        <v>8.4553094208015409</v>
      </c>
      <c r="AD141" s="27">
        <f t="shared" si="762"/>
        <v>8.4316385992357255</v>
      </c>
      <c r="AE141" s="27">
        <f t="shared" si="762"/>
        <v>8.408034044646115</v>
      </c>
      <c r="AF141" s="27">
        <f t="shared" si="762"/>
        <v>8.3844955715188689</v>
      </c>
      <c r="AG141" s="27">
        <f t="shared" si="762"/>
        <v>8.3610229948548067</v>
      </c>
      <c r="AH141" s="27">
        <f t="shared" si="762"/>
        <v>8.3376161301780485</v>
      </c>
      <c r="AI141" s="27">
        <f t="shared" si="762"/>
        <v>8.3142747935235093</v>
      </c>
      <c r="AJ141" s="27">
        <f t="shared" si="762"/>
        <v>8.2909988014467331</v>
      </c>
      <c r="AK141" s="27">
        <f t="shared" si="762"/>
        <v>8.2677879710133766</v>
      </c>
      <c r="AM141" s="147"/>
      <c r="AN141" s="54">
        <f t="shared" si="698"/>
        <v>300</v>
      </c>
      <c r="AO141" s="42"/>
      <c r="AP141" s="27">
        <f t="shared" ref="AP141:BD141" si="763">(AO45-AP45)*2</f>
        <v>8.3317221615330936</v>
      </c>
      <c r="AQ141" s="27">
        <f t="shared" si="763"/>
        <v>8.3083973251725638</v>
      </c>
      <c r="AR141" s="27">
        <f t="shared" si="763"/>
        <v>8.2851377871953673</v>
      </c>
      <c r="AS141" s="27">
        <f t="shared" si="763"/>
        <v>8.2619433647972755</v>
      </c>
      <c r="AT141" s="27">
        <f t="shared" si="763"/>
        <v>8.2388138756873559</v>
      </c>
      <c r="AU141" s="27">
        <f t="shared" si="763"/>
        <v>8.2157491380810939</v>
      </c>
      <c r="AV141" s="27">
        <f t="shared" si="763"/>
        <v>8.1927489707071572</v>
      </c>
      <c r="AW141" s="27">
        <f t="shared" si="763"/>
        <v>8.1698131927989266</v>
      </c>
      <c r="AX141" s="27">
        <f t="shared" si="763"/>
        <v>8.1469416240976784</v>
      </c>
      <c r="AY141" s="27">
        <f t="shared" si="763"/>
        <v>8.1241340848465029</v>
      </c>
      <c r="AZ141" s="27">
        <f t="shared" si="763"/>
        <v>8.1013903957955335</v>
      </c>
      <c r="BA141" s="27">
        <f t="shared" si="763"/>
        <v>8.0787103781931364</v>
      </c>
      <c r="BB141" s="27">
        <f t="shared" si="763"/>
        <v>8.0560938537914808</v>
      </c>
      <c r="BC141" s="27">
        <f t="shared" si="763"/>
        <v>8.0335406448376716</v>
      </c>
      <c r="BD141" s="27">
        <f t="shared" si="763"/>
        <v>8.0110505740807412</v>
      </c>
      <c r="BF141" s="147"/>
      <c r="BG141" s="54">
        <f t="shared" si="700"/>
        <v>300</v>
      </c>
      <c r="BH141" s="42"/>
      <c r="BI141" s="27">
        <f t="shared" ref="BI141:BW141" si="764">(BH45-BI45)*2</f>
        <v>8.1003090947950795</v>
      </c>
      <c r="BJ141" s="27">
        <f t="shared" si="764"/>
        <v>8.0776321043181838</v>
      </c>
      <c r="BK141" s="27">
        <f t="shared" si="764"/>
        <v>8.0550185985666189</v>
      </c>
      <c r="BL141" s="27">
        <f t="shared" si="764"/>
        <v>8.0324683998148885</v>
      </c>
      <c r="BM141" s="27">
        <f t="shared" si="764"/>
        <v>8.0099813308302714</v>
      </c>
      <c r="BN141" s="27">
        <f t="shared" si="764"/>
        <v>7.9875572148820311</v>
      </c>
      <c r="BO141" s="27">
        <f t="shared" si="764"/>
        <v>7.96519587573232</v>
      </c>
      <c r="BP141" s="27">
        <f t="shared" si="764"/>
        <v>7.9428971376340769</v>
      </c>
      <c r="BQ141" s="27">
        <f t="shared" si="764"/>
        <v>7.9206608253355739</v>
      </c>
      <c r="BR141" s="27">
        <f t="shared" si="764"/>
        <v>7.898486764074562</v>
      </c>
      <c r="BS141" s="27">
        <f t="shared" si="764"/>
        <v>7.8763747795771337</v>
      </c>
      <c r="BT141" s="27">
        <f t="shared" si="764"/>
        <v>7.8543246980581216</v>
      </c>
      <c r="BU141" s="27">
        <f t="shared" si="764"/>
        <v>7.832336346219904</v>
      </c>
      <c r="BV141" s="27">
        <f t="shared" si="764"/>
        <v>7.8104095512484264</v>
      </c>
      <c r="BW141" s="27">
        <f t="shared" si="764"/>
        <v>7.7885441408122915</v>
      </c>
      <c r="BY141" s="147"/>
      <c r="BZ141" s="54">
        <f t="shared" si="702"/>
        <v>300</v>
      </c>
      <c r="CA141" s="42"/>
      <c r="CB141" s="27">
        <f t="shared" ref="CB141:CP141" si="765">(CA45-CB45)*2</f>
        <v>7.8978220996425534</v>
      </c>
      <c r="CC141" s="27">
        <f t="shared" si="765"/>
        <v>7.8757119758881231</v>
      </c>
      <c r="CD141" s="27">
        <f t="shared" si="765"/>
        <v>7.853663749902239</v>
      </c>
      <c r="CE141" s="27">
        <f t="shared" si="765"/>
        <v>7.8316772484025705</v>
      </c>
      <c r="CF141" s="27">
        <f t="shared" si="765"/>
        <v>7.8097522985891601</v>
      </c>
      <c r="CG141" s="27">
        <f t="shared" si="765"/>
        <v>7.7878887281467541</v>
      </c>
      <c r="CH141" s="27">
        <f t="shared" si="765"/>
        <v>7.7660863652425292</v>
      </c>
      <c r="CI141" s="27">
        <f t="shared" si="765"/>
        <v>7.744345038525239</v>
      </c>
      <c r="CJ141" s="27">
        <f t="shared" si="765"/>
        <v>7.7226645771218614</v>
      </c>
      <c r="CK141" s="27">
        <f t="shared" si="765"/>
        <v>7.7010448106387912</v>
      </c>
      <c r="CL141" s="27">
        <f t="shared" si="765"/>
        <v>7.6794855691592261</v>
      </c>
      <c r="CM141" s="27">
        <f t="shared" si="765"/>
        <v>7.6579866832436778</v>
      </c>
      <c r="CN141" s="27">
        <f t="shared" si="765"/>
        <v>7.6365479839228669</v>
      </c>
      <c r="CO141" s="27">
        <f t="shared" si="765"/>
        <v>7.6151693027053398</v>
      </c>
      <c r="CP141" s="27">
        <f t="shared" si="765"/>
        <v>7.5938504715678619</v>
      </c>
      <c r="CR141" s="147"/>
      <c r="CS141" s="54">
        <f t="shared" si="704"/>
        <v>300</v>
      </c>
      <c r="CT141" s="42"/>
      <c r="CU141" s="27">
        <f t="shared" ref="CU141:DI141" si="766">(CT45-CU45)*2</f>
        <v>7.719156657272606</v>
      </c>
      <c r="CV141" s="27">
        <f t="shared" si="766"/>
        <v>7.6975467112866909</v>
      </c>
      <c r="CW141" s="27">
        <f t="shared" si="766"/>
        <v>7.6759972628128139</v>
      </c>
      <c r="CX141" s="27">
        <f t="shared" si="766"/>
        <v>7.654508142485497</v>
      </c>
      <c r="CY141" s="27">
        <f t="shared" si="766"/>
        <v>7.6330791814154395</v>
      </c>
      <c r="CZ141" s="27">
        <f t="shared" si="766"/>
        <v>7.6117102111843167</v>
      </c>
      <c r="DA141" s="27">
        <f t="shared" si="766"/>
        <v>7.590401063849356</v>
      </c>
      <c r="DB141" s="27">
        <f t="shared" si="766"/>
        <v>7.5691515719311155</v>
      </c>
      <c r="DC141" s="27">
        <f t="shared" si="766"/>
        <v>7.5479615684263592</v>
      </c>
      <c r="DD141" s="27">
        <f t="shared" si="766"/>
        <v>7.5268308867944995</v>
      </c>
      <c r="DE141" s="27">
        <f t="shared" si="766"/>
        <v>7.5057593609616902</v>
      </c>
      <c r="DF141" s="27">
        <f t="shared" si="766"/>
        <v>7.4847468253225315</v>
      </c>
      <c r="DG141" s="27">
        <f t="shared" si="766"/>
        <v>7.4637931147308052</v>
      </c>
      <c r="DH141" s="27">
        <f t="shared" si="766"/>
        <v>7.4428980645049592</v>
      </c>
      <c r="DI141" s="27">
        <f t="shared" si="766"/>
        <v>7.4220615104236742</v>
      </c>
      <c r="DK141" s="147"/>
      <c r="DL141" s="54">
        <f t="shared" si="706"/>
        <v>300</v>
      </c>
      <c r="DM141" s="42"/>
      <c r="DN141" s="27">
        <f t="shared" si="673"/>
        <v>7.418245463947386</v>
      </c>
      <c r="DO141" s="27">
        <f t="shared" si="674"/>
        <v>7.3974779253545648</v>
      </c>
      <c r="DP141" s="27">
        <f t="shared" si="675"/>
        <v>7.3767685259357165</v>
      </c>
      <c r="DQ141" s="27">
        <f t="shared" si="676"/>
        <v>7.3561171029276693</v>
      </c>
      <c r="DR141" s="27">
        <f t="shared" si="677"/>
        <v>7.3355234940256082</v>
      </c>
      <c r="DS141" s="27">
        <f t="shared" si="678"/>
        <v>7.3149875373766804</v>
      </c>
      <c r="DT141" s="27">
        <f t="shared" si="679"/>
        <v>7.2945090715821266</v>
      </c>
      <c r="DU141" s="27">
        <f t="shared" si="680"/>
        <v>7.2740879356962296</v>
      </c>
      <c r="DV141" s="27">
        <f t="shared" si="681"/>
        <v>7.2537239692208004</v>
      </c>
      <c r="DW141" s="27">
        <f t="shared" si="682"/>
        <v>7.2334170121107348</v>
      </c>
      <c r="DX141" s="27">
        <f t="shared" si="683"/>
        <v>7.2131669047657709</v>
      </c>
      <c r="DY141" s="27">
        <f t="shared" si="684"/>
        <v>7.1929734880342124</v>
      </c>
      <c r="DZ141" s="27">
        <f t="shared" si="685"/>
        <v>7.1728366032097028</v>
      </c>
      <c r="EA141" s="27">
        <f t="shared" si="686"/>
        <v>7.1527560920296196</v>
      </c>
      <c r="EB141" s="27">
        <f t="shared" si="687"/>
        <v>7.1327317966747614</v>
      </c>
    </row>
    <row r="142" spans="1:132">
      <c r="A142" s="147"/>
      <c r="B142" s="54">
        <f t="shared" si="694"/>
        <v>320</v>
      </c>
      <c r="C142" s="42"/>
      <c r="D142" s="27">
        <f t="shared" ref="D142:R142" si="767">(C46-D46)*2</f>
        <v>8.8471949249912996</v>
      </c>
      <c r="E142" s="27">
        <f t="shared" si="767"/>
        <v>8.8224270114825458</v>
      </c>
      <c r="F142" s="27">
        <f t="shared" si="767"/>
        <v>8.7977284362821138</v>
      </c>
      <c r="G142" s="27">
        <f t="shared" si="767"/>
        <v>8.7730990052785955</v>
      </c>
      <c r="H142" s="27">
        <f t="shared" si="767"/>
        <v>8.7485385248985494</v>
      </c>
      <c r="I142" s="27">
        <f t="shared" si="767"/>
        <v>8.7240468021145716</v>
      </c>
      <c r="J142" s="27">
        <f t="shared" si="767"/>
        <v>8.6996236444383612</v>
      </c>
      <c r="K142" s="27">
        <f t="shared" si="767"/>
        <v>8.6752688599209478</v>
      </c>
      <c r="L142" s="27">
        <f t="shared" si="767"/>
        <v>8.6509822571484847</v>
      </c>
      <c r="M142" s="27">
        <f t="shared" si="767"/>
        <v>8.6267636452455463</v>
      </c>
      <c r="N142" s="27">
        <f t="shared" si="767"/>
        <v>8.602612833871035</v>
      </c>
      <c r="O142" s="27">
        <f t="shared" si="767"/>
        <v>8.578529633215112</v>
      </c>
      <c r="P142" s="27">
        <f t="shared" si="767"/>
        <v>8.5545138539996515</v>
      </c>
      <c r="Q142" s="27">
        <f t="shared" si="767"/>
        <v>8.5305653074776728</v>
      </c>
      <c r="R142" s="27">
        <f t="shared" si="767"/>
        <v>8.5066838054299296</v>
      </c>
      <c r="T142" s="147"/>
      <c r="U142" s="54">
        <f t="shared" si="696"/>
        <v>320</v>
      </c>
      <c r="V142" s="42"/>
      <c r="W142" s="27">
        <f t="shared" ref="W142:AK142" si="768">(V46-W46)*2</f>
        <v>8.5378839517189817</v>
      </c>
      <c r="X142" s="27">
        <f t="shared" si="768"/>
        <v>8.5139819609678398</v>
      </c>
      <c r="Y142" s="27">
        <f t="shared" si="768"/>
        <v>8.4901468843570456</v>
      </c>
      <c r="Z142" s="27">
        <f t="shared" si="768"/>
        <v>8.4663785345589986</v>
      </c>
      <c r="AA142" s="27">
        <f t="shared" si="768"/>
        <v>8.4426767247695125</v>
      </c>
      <c r="AB142" s="27">
        <f t="shared" si="768"/>
        <v>8.4190412687091793</v>
      </c>
      <c r="AC142" s="27">
        <f t="shared" si="768"/>
        <v>8.3954719806195044</v>
      </c>
      <c r="AD142" s="27">
        <f t="shared" si="768"/>
        <v>8.371968675261769</v>
      </c>
      <c r="AE142" s="27">
        <f t="shared" si="768"/>
        <v>8.3485311679153256</v>
      </c>
      <c r="AF142" s="27">
        <f t="shared" si="768"/>
        <v>8.3251592743771425</v>
      </c>
      <c r="AG142" s="27">
        <f t="shared" si="768"/>
        <v>8.3018528109603835</v>
      </c>
      <c r="AH142" s="27">
        <f t="shared" si="768"/>
        <v>8.2786115944928724</v>
      </c>
      <c r="AI142" s="27">
        <f t="shared" si="768"/>
        <v>8.2554354423122049</v>
      </c>
      <c r="AJ142" s="27">
        <f t="shared" si="768"/>
        <v>8.2323241722718308</v>
      </c>
      <c r="AK142" s="27">
        <f t="shared" si="768"/>
        <v>8.2092776027313334</v>
      </c>
      <c r="AM142" s="147"/>
      <c r="AN142" s="54">
        <f t="shared" si="698"/>
        <v>320</v>
      </c>
      <c r="AO142" s="42"/>
      <c r="AP142" s="27">
        <f t="shared" ref="AP142:BD142" si="769">(AO46-AP46)*2</f>
        <v>8.2727593369178294</v>
      </c>
      <c r="AQ142" s="27">
        <f t="shared" si="769"/>
        <v>8.2495995682591001</v>
      </c>
      <c r="AR142" s="27">
        <f t="shared" si="769"/>
        <v>8.2265046358737663</v>
      </c>
      <c r="AS142" s="27">
        <f t="shared" si="769"/>
        <v>8.2034743582512988</v>
      </c>
      <c r="AT142" s="27">
        <f t="shared" si="769"/>
        <v>8.1805085543886662</v>
      </c>
      <c r="AU142" s="27">
        <f t="shared" si="769"/>
        <v>8.157607043790847</v>
      </c>
      <c r="AV142" s="27">
        <f t="shared" si="769"/>
        <v>8.1347696464671344</v>
      </c>
      <c r="AW142" s="27">
        <f t="shared" si="769"/>
        <v>8.1119961829314207</v>
      </c>
      <c r="AX142" s="27">
        <f t="shared" si="769"/>
        <v>8.0892864741986727</v>
      </c>
      <c r="AY142" s="27">
        <f t="shared" si="769"/>
        <v>8.066640341786524</v>
      </c>
      <c r="AZ142" s="27">
        <f t="shared" si="769"/>
        <v>8.0440576077130004</v>
      </c>
      <c r="BA142" s="27">
        <f t="shared" si="769"/>
        <v>8.0215380944907793</v>
      </c>
      <c r="BB142" s="27">
        <f t="shared" si="769"/>
        <v>7.9990816251327033</v>
      </c>
      <c r="BC142" s="27">
        <f t="shared" si="769"/>
        <v>7.9766880231463801</v>
      </c>
      <c r="BD142" s="27">
        <f t="shared" si="769"/>
        <v>7.9543571125339554</v>
      </c>
      <c r="BF142" s="147"/>
      <c r="BG142" s="54">
        <f t="shared" si="700"/>
        <v>320</v>
      </c>
      <c r="BH142" s="42"/>
      <c r="BI142" s="27">
        <f t="shared" ref="BI142:BW142" si="770">(BH46-BI46)*2</f>
        <v>8.0429839589796757</v>
      </c>
      <c r="BJ142" s="27">
        <f t="shared" si="770"/>
        <v>8.020467451459524</v>
      </c>
      <c r="BK142" s="27">
        <f t="shared" si="770"/>
        <v>7.9980139793901799</v>
      </c>
      <c r="BL142" s="27">
        <f t="shared" si="770"/>
        <v>7.9756233663018179</v>
      </c>
      <c r="BM142" s="27">
        <f t="shared" si="770"/>
        <v>7.9532954362185251</v>
      </c>
      <c r="BN142" s="27">
        <f t="shared" si="770"/>
        <v>7.9310300136581873</v>
      </c>
      <c r="BO142" s="27">
        <f t="shared" si="770"/>
        <v>7.9088269236295901</v>
      </c>
      <c r="BP142" s="27">
        <f t="shared" si="770"/>
        <v>7.8866859916324756</v>
      </c>
      <c r="BQ142" s="27">
        <f t="shared" si="770"/>
        <v>7.8646070436524838</v>
      </c>
      <c r="BR142" s="27">
        <f t="shared" si="770"/>
        <v>7.842589906165415</v>
      </c>
      <c r="BS142" s="27">
        <f t="shared" si="770"/>
        <v>7.8206344061304094</v>
      </c>
      <c r="BT142" s="27">
        <f t="shared" si="770"/>
        <v>7.7987403709929026</v>
      </c>
      <c r="BU142" s="27">
        <f t="shared" si="770"/>
        <v>7.7769076286797372</v>
      </c>
      <c r="BV142" s="27">
        <f t="shared" si="770"/>
        <v>7.7551360076010383</v>
      </c>
      <c r="BW142" s="27">
        <f t="shared" si="770"/>
        <v>7.7334253366470875</v>
      </c>
      <c r="BY142" s="147"/>
      <c r="BZ142" s="54">
        <f t="shared" si="702"/>
        <v>320</v>
      </c>
      <c r="CA142" s="42"/>
      <c r="CB142" s="27">
        <f t="shared" ref="CB142:CP142" si="771">(CA46-CB46)*2</f>
        <v>7.8419299455022724</v>
      </c>
      <c r="CC142" s="27">
        <f t="shared" si="771"/>
        <v>7.8199762930410657</v>
      </c>
      <c r="CD142" s="27">
        <f t="shared" si="771"/>
        <v>7.7980841003055161</v>
      </c>
      <c r="CE142" s="27">
        <f t="shared" si="771"/>
        <v>7.7762531952368477</v>
      </c>
      <c r="CF142" s="27">
        <f t="shared" si="771"/>
        <v>7.7544834062580321</v>
      </c>
      <c r="CG142" s="27">
        <f t="shared" si="771"/>
        <v>7.7327745622753241</v>
      </c>
      <c r="CH142" s="27">
        <f t="shared" si="771"/>
        <v>7.7111264926704166</v>
      </c>
      <c r="CI142" s="27">
        <f t="shared" si="771"/>
        <v>7.6895390273048179</v>
      </c>
      <c r="CJ142" s="27">
        <f t="shared" si="771"/>
        <v>7.668011996514565</v>
      </c>
      <c r="CK142" s="27">
        <f t="shared" si="771"/>
        <v>7.6465452311130662</v>
      </c>
      <c r="CL142" s="27">
        <f t="shared" si="771"/>
        <v>7.6251385623855015</v>
      </c>
      <c r="CM142" s="27">
        <f t="shared" si="771"/>
        <v>7.6037918220903009</v>
      </c>
      <c r="CN142" s="27">
        <f t="shared" si="771"/>
        <v>7.5825048424549948</v>
      </c>
      <c r="CO142" s="27">
        <f t="shared" si="771"/>
        <v>7.561277456180278</v>
      </c>
      <c r="CP142" s="27">
        <f t="shared" si="771"/>
        <v>7.5401094964331037</v>
      </c>
      <c r="CR142" s="147"/>
      <c r="CS142" s="54">
        <f t="shared" si="704"/>
        <v>320</v>
      </c>
      <c r="CT142" s="42"/>
      <c r="CU142" s="27">
        <f t="shared" ref="CU142:DI142" si="772">(CT46-CU46)*2</f>
        <v>7.6645289018884455</v>
      </c>
      <c r="CV142" s="27">
        <f t="shared" si="772"/>
        <v>7.6430718874863146</v>
      </c>
      <c r="CW142" s="27">
        <f t="shared" si="772"/>
        <v>7.6216749424583554</v>
      </c>
      <c r="CX142" s="27">
        <f t="shared" si="772"/>
        <v>7.6003378986422661</v>
      </c>
      <c r="CY142" s="27">
        <f t="shared" si="772"/>
        <v>7.5790605883408091</v>
      </c>
      <c r="CZ142" s="27">
        <f t="shared" si="772"/>
        <v>7.5578428443299117</v>
      </c>
      <c r="DA142" s="27">
        <f t="shared" si="772"/>
        <v>7.5366844998520719</v>
      </c>
      <c r="DB142" s="27">
        <f t="shared" si="772"/>
        <v>7.5155853886176942</v>
      </c>
      <c r="DC142" s="27">
        <f t="shared" si="772"/>
        <v>7.4945453448009403</v>
      </c>
      <c r="DD142" s="27">
        <f t="shared" si="772"/>
        <v>7.4735642030414908</v>
      </c>
      <c r="DE142" s="27">
        <f t="shared" si="772"/>
        <v>7.452641798442869</v>
      </c>
      <c r="DF142" s="27">
        <f t="shared" si="772"/>
        <v>7.4317779665680064</v>
      </c>
      <c r="DG142" s="27">
        <f t="shared" si="772"/>
        <v>7.4109725434421136</v>
      </c>
      <c r="DH142" s="27">
        <f t="shared" si="772"/>
        <v>7.3902253655472236</v>
      </c>
      <c r="DI142" s="27">
        <f t="shared" si="772"/>
        <v>7.3695362698261704</v>
      </c>
      <c r="DK142" s="147"/>
      <c r="DL142" s="54">
        <f t="shared" si="706"/>
        <v>320</v>
      </c>
      <c r="DM142" s="42"/>
      <c r="DN142" s="27">
        <f t="shared" si="673"/>
        <v>7.3657472291569945</v>
      </c>
      <c r="DO142" s="27">
        <f t="shared" si="674"/>
        <v>7.3451266605076455</v>
      </c>
      <c r="DP142" s="27">
        <f t="shared" si="675"/>
        <v>7.3245638195863023</v>
      </c>
      <c r="DQ142" s="27">
        <f t="shared" si="676"/>
        <v>7.3040585447828335</v>
      </c>
      <c r="DR142" s="27">
        <f t="shared" si="677"/>
        <v>7.28361067493978</v>
      </c>
      <c r="DS142" s="27">
        <f t="shared" si="678"/>
        <v>7.2632200493504229</v>
      </c>
      <c r="DT142" s="27">
        <f t="shared" si="679"/>
        <v>7.2428865077587261</v>
      </c>
      <c r="DU142" s="27">
        <f t="shared" si="680"/>
        <v>7.2226098903558977</v>
      </c>
      <c r="DV142" s="27">
        <f t="shared" si="681"/>
        <v>7.2023900377820667</v>
      </c>
      <c r="DW142" s="27">
        <f t="shared" si="682"/>
        <v>7.1822267911223605</v>
      </c>
      <c r="DX142" s="27">
        <f t="shared" si="683"/>
        <v>7.1621199919087957</v>
      </c>
      <c r="DY142" s="27">
        <f t="shared" si="684"/>
        <v>7.142069482113186</v>
      </c>
      <c r="DZ142" s="27">
        <f t="shared" si="685"/>
        <v>7.1220751041542485</v>
      </c>
      <c r="EA142" s="27">
        <f t="shared" si="686"/>
        <v>7.1021367008889342</v>
      </c>
      <c r="EB142" s="27">
        <f t="shared" si="687"/>
        <v>7.0822541156135301</v>
      </c>
    </row>
    <row r="143" spans="1:132">
      <c r="A143" s="148"/>
      <c r="B143" s="54">
        <f t="shared" si="694"/>
        <v>340</v>
      </c>
      <c r="C143" s="42"/>
      <c r="D143" s="27">
        <f t="shared" ref="D143:R143" si="773">(C47-D47)*2</f>
        <v>8.7845841474602366</v>
      </c>
      <c r="E143" s="27">
        <f t="shared" si="773"/>
        <v>8.7599915141775</v>
      </c>
      <c r="F143" s="27">
        <f t="shared" si="773"/>
        <v>8.7354677285019307</v>
      </c>
      <c r="G143" s="27">
        <f t="shared" si="773"/>
        <v>8.7110125976952304</v>
      </c>
      <c r="H143" s="27">
        <f t="shared" si="773"/>
        <v>8.6866259295568398</v>
      </c>
      <c r="I143" s="27">
        <f t="shared" si="773"/>
        <v>8.6623075324224601</v>
      </c>
      <c r="J143" s="27">
        <f t="shared" si="773"/>
        <v>8.638057215166782</v>
      </c>
      <c r="K143" s="27">
        <f t="shared" si="773"/>
        <v>8.6138747871988244</v>
      </c>
      <c r="L143" s="27">
        <f t="shared" si="773"/>
        <v>8.5897600584603424</v>
      </c>
      <c r="M143" s="27">
        <f t="shared" si="773"/>
        <v>8.5657128394276469</v>
      </c>
      <c r="N143" s="27">
        <f t="shared" si="773"/>
        <v>8.5417329411033052</v>
      </c>
      <c r="O143" s="27">
        <f t="shared" si="773"/>
        <v>8.5178201750243261</v>
      </c>
      <c r="P143" s="27">
        <f t="shared" si="773"/>
        <v>8.4939743532497687</v>
      </c>
      <c r="Q143" s="27">
        <f t="shared" si="773"/>
        <v>8.4701952883693821</v>
      </c>
      <c r="R143" s="27">
        <f t="shared" si="773"/>
        <v>8.4464827934948516</v>
      </c>
      <c r="T143" s="148"/>
      <c r="U143" s="54">
        <f t="shared" si="696"/>
        <v>340</v>
      </c>
      <c r="V143" s="42"/>
      <c r="W143" s="27">
        <f t="shared" ref="W143:AK143" si="774">(V47-W47)*2</f>
        <v>8.4774621392439258</v>
      </c>
      <c r="X143" s="27">
        <f t="shared" si="774"/>
        <v>8.453729300663781</v>
      </c>
      <c r="Y143" s="27">
        <f t="shared" si="774"/>
        <v>8.4300629026791967</v>
      </c>
      <c r="Z143" s="27">
        <f t="shared" si="774"/>
        <v>8.4064627592856596</v>
      </c>
      <c r="AA143" s="27">
        <f t="shared" si="774"/>
        <v>8.3829286850059361</v>
      </c>
      <c r="AB143" s="27">
        <f t="shared" si="774"/>
        <v>8.3594604948740425</v>
      </c>
      <c r="AC143" s="27">
        <f t="shared" si="774"/>
        <v>8.3360580044502512</v>
      </c>
      <c r="AD143" s="27">
        <f t="shared" si="774"/>
        <v>8.3127210298029013</v>
      </c>
      <c r="AE143" s="27">
        <f t="shared" si="774"/>
        <v>8.2894493875203352</v>
      </c>
      <c r="AF143" s="27">
        <f t="shared" si="774"/>
        <v>8.2662428947052149</v>
      </c>
      <c r="AG143" s="27">
        <f t="shared" si="774"/>
        <v>8.2431013689671317</v>
      </c>
      <c r="AH143" s="27">
        <f t="shared" si="774"/>
        <v>8.2200246284310765</v>
      </c>
      <c r="AI143" s="27">
        <f t="shared" si="774"/>
        <v>8.1970124917299358</v>
      </c>
      <c r="AJ143" s="27">
        <f t="shared" si="774"/>
        <v>8.1740647780027302</v>
      </c>
      <c r="AK143" s="27">
        <f t="shared" si="774"/>
        <v>8.1511813068953529</v>
      </c>
      <c r="AM143" s="148"/>
      <c r="AN143" s="54">
        <f t="shared" si="698"/>
        <v>340</v>
      </c>
      <c r="AO143" s="42"/>
      <c r="AP143" s="27">
        <f t="shared" ref="AP143:BD143" si="775">(AO47-AP47)*2</f>
        <v>8.2142137867405722</v>
      </c>
      <c r="AQ143" s="27">
        <f t="shared" si="775"/>
        <v>8.1912179176151199</v>
      </c>
      <c r="AR143" s="27">
        <f t="shared" si="775"/>
        <v>8.1682864259236112</v>
      </c>
      <c r="AS143" s="27">
        <f t="shared" si="775"/>
        <v>8.1454191314390414</v>
      </c>
      <c r="AT143" s="27">
        <f t="shared" si="775"/>
        <v>8.122615854439232</v>
      </c>
      <c r="AU143" s="27">
        <f t="shared" si="775"/>
        <v>8.0998764157067171</v>
      </c>
      <c r="AV143" s="27">
        <f t="shared" si="775"/>
        <v>8.0772006365252196</v>
      </c>
      <c r="AW143" s="27">
        <f t="shared" si="775"/>
        <v>8.054588338676524</v>
      </c>
      <c r="AX143" s="27">
        <f t="shared" si="775"/>
        <v>8.032039344445991</v>
      </c>
      <c r="AY143" s="27">
        <f t="shared" si="775"/>
        <v>8.0095534766117567</v>
      </c>
      <c r="AZ143" s="27">
        <f t="shared" si="775"/>
        <v>7.9871305584512129</v>
      </c>
      <c r="BA143" s="27">
        <f t="shared" si="775"/>
        <v>7.9647704137346409</v>
      </c>
      <c r="BB143" s="27">
        <f t="shared" si="775"/>
        <v>7.9424728667265185</v>
      </c>
      <c r="BC143" s="27">
        <f t="shared" si="775"/>
        <v>7.9202377421837582</v>
      </c>
      <c r="BD143" s="27">
        <f t="shared" si="775"/>
        <v>7.8980648653529784</v>
      </c>
      <c r="BF143" s="148"/>
      <c r="BG143" s="54">
        <f t="shared" si="700"/>
        <v>340</v>
      </c>
      <c r="BH143" s="42"/>
      <c r="BI143" s="27">
        <f t="shared" ref="BI143:BW143" si="776">(BH47-BI47)*2</f>
        <v>7.9860645078297807</v>
      </c>
      <c r="BJ143" s="27">
        <f t="shared" si="776"/>
        <v>7.9637073475450961</v>
      </c>
      <c r="BK143" s="27">
        <f t="shared" si="776"/>
        <v>7.9414127766139018</v>
      </c>
      <c r="BL143" s="27">
        <f t="shared" si="776"/>
        <v>7.9191806198163022</v>
      </c>
      <c r="BM143" s="27">
        <f t="shared" si="776"/>
        <v>7.8970107024227332</v>
      </c>
      <c r="BN143" s="27">
        <f t="shared" si="776"/>
        <v>7.8749028501915745</v>
      </c>
      <c r="BO143" s="27">
        <f t="shared" si="776"/>
        <v>7.8528568893709689</v>
      </c>
      <c r="BP143" s="27">
        <f t="shared" si="776"/>
        <v>7.8308726466948428</v>
      </c>
      <c r="BQ143" s="27">
        <f t="shared" si="776"/>
        <v>7.8089499493813719</v>
      </c>
      <c r="BR143" s="27">
        <f t="shared" si="776"/>
        <v>7.7870886251332649</v>
      </c>
      <c r="BS143" s="27">
        <f t="shared" si="776"/>
        <v>7.7652885021344105</v>
      </c>
      <c r="BT143" s="27">
        <f t="shared" si="776"/>
        <v>7.7435494090518091</v>
      </c>
      <c r="BU143" s="27">
        <f t="shared" si="776"/>
        <v>7.7218711750304578</v>
      </c>
      <c r="BV143" s="27">
        <f t="shared" si="776"/>
        <v>7.7002536296937478</v>
      </c>
      <c r="BW143" s="27">
        <f t="shared" si="776"/>
        <v>7.6786966031432371</v>
      </c>
      <c r="BY143" s="148"/>
      <c r="BZ143" s="54">
        <f t="shared" si="702"/>
        <v>340</v>
      </c>
      <c r="CA143" s="42"/>
      <c r="CB143" s="27">
        <f t="shared" ref="CB143:CP143" si="777">(CA47-CB47)*2</f>
        <v>7.7864333349500612</v>
      </c>
      <c r="CC143" s="27">
        <f t="shared" si="777"/>
        <v>7.7646350464503939</v>
      </c>
      <c r="CD143" s="27">
        <f t="shared" si="777"/>
        <v>7.742897782731518</v>
      </c>
      <c r="CE143" s="27">
        <f t="shared" si="777"/>
        <v>7.7212213729516748</v>
      </c>
      <c r="CF143" s="27">
        <f t="shared" si="777"/>
        <v>7.6996056467504559</v>
      </c>
      <c r="CG143" s="27">
        <f t="shared" si="777"/>
        <v>7.6780504342412428</v>
      </c>
      <c r="CH143" s="27">
        <f t="shared" si="777"/>
        <v>7.6565555660171754</v>
      </c>
      <c r="CI143" s="27">
        <f t="shared" si="777"/>
        <v>7.6351208731397264</v>
      </c>
      <c r="CJ143" s="27">
        <f t="shared" si="777"/>
        <v>7.6137461871494736</v>
      </c>
      <c r="CK143" s="27">
        <f t="shared" si="777"/>
        <v>7.592431340054361</v>
      </c>
      <c r="CL143" s="27">
        <f t="shared" si="777"/>
        <v>7.5711761643354691</v>
      </c>
      <c r="CM143" s="27">
        <f t="shared" si="777"/>
        <v>7.5499804929395111</v>
      </c>
      <c r="CN143" s="27">
        <f t="shared" si="777"/>
        <v>7.5288441592848301</v>
      </c>
      <c r="CO143" s="27">
        <f t="shared" si="777"/>
        <v>7.5077669972530146</v>
      </c>
      <c r="CP143" s="27">
        <f t="shared" si="777"/>
        <v>7.4867488411921386</v>
      </c>
      <c r="CR143" s="148"/>
      <c r="CS143" s="54">
        <f t="shared" si="704"/>
        <v>340</v>
      </c>
      <c r="CT143" s="42"/>
      <c r="CU143" s="27">
        <f t="shared" ref="CU143:DI143" si="778">(CT47-CU47)*2</f>
        <v>7.6102877420602795</v>
      </c>
      <c r="CV143" s="27">
        <f t="shared" si="778"/>
        <v>7.5889825769580739</v>
      </c>
      <c r="CW143" s="27">
        <f t="shared" si="778"/>
        <v>7.5677370561254236</v>
      </c>
      <c r="CX143" s="27">
        <f t="shared" si="778"/>
        <v>7.5465510125874289</v>
      </c>
      <c r="CY143" s="27">
        <f t="shared" si="778"/>
        <v>7.5254242798372672</v>
      </c>
      <c r="CZ143" s="27">
        <f t="shared" si="778"/>
        <v>7.5043566918317879</v>
      </c>
      <c r="DA143" s="27">
        <f t="shared" si="778"/>
        <v>7.4833480829945529</v>
      </c>
      <c r="DB143" s="27">
        <f t="shared" si="778"/>
        <v>7.4623982882121425</v>
      </c>
      <c r="DC143" s="27">
        <f t="shared" si="778"/>
        <v>7.4415071428326485</v>
      </c>
      <c r="DD143" s="27">
        <f t="shared" si="778"/>
        <v>7.4206744826683462</v>
      </c>
      <c r="DE143" s="27">
        <f t="shared" si="778"/>
        <v>7.3999001439842971</v>
      </c>
      <c r="DF143" s="27">
        <f t="shared" si="778"/>
        <v>7.3791839635117071</v>
      </c>
      <c r="DG143" s="27">
        <f t="shared" si="778"/>
        <v>7.358525778434597</v>
      </c>
      <c r="DH143" s="27">
        <f t="shared" si="778"/>
        <v>7.3379254263931557</v>
      </c>
      <c r="DI143" s="27">
        <f t="shared" si="778"/>
        <v>7.3173827454823765</v>
      </c>
      <c r="DK143" s="148"/>
      <c r="DL143" s="54">
        <f t="shared" si="706"/>
        <v>340</v>
      </c>
      <c r="DM143" s="42"/>
      <c r="DN143" s="27">
        <f t="shared" si="673"/>
        <v>7.3136205195021375</v>
      </c>
      <c r="DO143" s="27">
        <f t="shared" si="674"/>
        <v>7.2931458807036051</v>
      </c>
      <c r="DP143" s="27">
        <f t="shared" si="675"/>
        <v>7.272728561099953</v>
      </c>
      <c r="DQ143" s="27">
        <f t="shared" si="676"/>
        <v>7.2523684002233608</v>
      </c>
      <c r="DR143" s="27">
        <f t="shared" si="677"/>
        <v>7.2320652380576718</v>
      </c>
      <c r="DS143" s="27">
        <f t="shared" si="678"/>
        <v>7.2118189150337173</v>
      </c>
      <c r="DT143" s="27">
        <f t="shared" si="679"/>
        <v>7.191629272028834</v>
      </c>
      <c r="DU143" s="27">
        <f t="shared" si="680"/>
        <v>7.1714961503653285</v>
      </c>
      <c r="DV143" s="27">
        <f t="shared" si="681"/>
        <v>7.151419391812837</v>
      </c>
      <c r="DW143" s="27">
        <f t="shared" si="682"/>
        <v>7.1313988385783489</v>
      </c>
      <c r="DX143" s="27">
        <f t="shared" si="683"/>
        <v>7.1114343333174332</v>
      </c>
      <c r="DY143" s="27">
        <f t="shared" si="684"/>
        <v>7.0915257191186285</v>
      </c>
      <c r="DZ143" s="27">
        <f t="shared" si="685"/>
        <v>7.0716728395178023</v>
      </c>
      <c r="EA143" s="27">
        <f t="shared" si="686"/>
        <v>7.0518755384810703</v>
      </c>
      <c r="EB143" s="27">
        <f t="shared" si="687"/>
        <v>7.0321336604178839</v>
      </c>
    </row>
    <row r="144" spans="1:132">
      <c r="A144" s="138"/>
      <c r="B144" s="138"/>
      <c r="C144" s="161" t="s">
        <v>123</v>
      </c>
      <c r="D144" s="161"/>
      <c r="E144" s="161"/>
      <c r="F144" s="161"/>
      <c r="G144" s="161"/>
      <c r="H144" s="161"/>
      <c r="I144" s="161"/>
      <c r="J144" s="161"/>
      <c r="K144" s="161"/>
      <c r="L144" s="161"/>
      <c r="M144" s="161"/>
      <c r="N144" s="161"/>
      <c r="O144" s="161"/>
      <c r="P144" s="161"/>
      <c r="Q144" s="161"/>
      <c r="R144" s="161"/>
      <c r="T144" s="138"/>
      <c r="U144" s="138"/>
      <c r="V144" s="161" t="s">
        <v>123</v>
      </c>
      <c r="W144" s="161"/>
      <c r="X144" s="161"/>
      <c r="Y144" s="161"/>
      <c r="Z144" s="161"/>
      <c r="AA144" s="161"/>
      <c r="AB144" s="161"/>
      <c r="AC144" s="161"/>
      <c r="AD144" s="161"/>
      <c r="AE144" s="161"/>
      <c r="AF144" s="161"/>
      <c r="AG144" s="161"/>
      <c r="AH144" s="161"/>
      <c r="AI144" s="161"/>
      <c r="AJ144" s="161"/>
      <c r="AK144" s="161"/>
      <c r="AM144" s="138"/>
      <c r="AN144" s="138"/>
      <c r="AO144" s="161" t="s">
        <v>123</v>
      </c>
      <c r="AP144" s="161"/>
      <c r="AQ144" s="161"/>
      <c r="AR144" s="161"/>
      <c r="AS144" s="161"/>
      <c r="AT144" s="161"/>
      <c r="AU144" s="161"/>
      <c r="AV144" s="161"/>
      <c r="AW144" s="161"/>
      <c r="AX144" s="161"/>
      <c r="AY144" s="161"/>
      <c r="AZ144" s="161"/>
      <c r="BA144" s="161"/>
      <c r="BB144" s="161"/>
      <c r="BC144" s="161"/>
      <c r="BD144" s="161"/>
      <c r="BF144" s="138"/>
      <c r="BG144" s="138"/>
      <c r="BH144" s="161" t="s">
        <v>123</v>
      </c>
      <c r="BI144" s="161"/>
      <c r="BJ144" s="161"/>
      <c r="BK144" s="161"/>
      <c r="BL144" s="161"/>
      <c r="BM144" s="161"/>
      <c r="BN144" s="161"/>
      <c r="BO144" s="161"/>
      <c r="BP144" s="161"/>
      <c r="BQ144" s="161"/>
      <c r="BR144" s="161"/>
      <c r="BS144" s="161"/>
      <c r="BT144" s="161"/>
      <c r="BU144" s="161"/>
      <c r="BV144" s="161"/>
      <c r="BW144" s="161"/>
      <c r="BY144" s="138"/>
      <c r="BZ144" s="138"/>
      <c r="CA144" s="161" t="s">
        <v>123</v>
      </c>
      <c r="CB144" s="161"/>
      <c r="CC144" s="161"/>
      <c r="CD144" s="161"/>
      <c r="CE144" s="161"/>
      <c r="CF144" s="161"/>
      <c r="CG144" s="161"/>
      <c r="CH144" s="161"/>
      <c r="CI144" s="161"/>
      <c r="CJ144" s="161"/>
      <c r="CK144" s="161"/>
      <c r="CL144" s="161"/>
      <c r="CM144" s="161"/>
      <c r="CN144" s="161"/>
      <c r="CO144" s="161"/>
      <c r="CP144" s="161"/>
      <c r="CR144" s="138"/>
      <c r="CS144" s="138"/>
      <c r="CT144" s="161" t="s">
        <v>123</v>
      </c>
      <c r="CU144" s="161"/>
      <c r="CV144" s="161"/>
      <c r="CW144" s="161"/>
      <c r="CX144" s="161"/>
      <c r="CY144" s="161"/>
      <c r="CZ144" s="161"/>
      <c r="DA144" s="161"/>
      <c r="DB144" s="161"/>
      <c r="DC144" s="161"/>
      <c r="DD144" s="161"/>
      <c r="DE144" s="161"/>
      <c r="DF144" s="161"/>
      <c r="DG144" s="161"/>
      <c r="DH144" s="161"/>
      <c r="DI144" s="161"/>
      <c r="DK144" s="138"/>
      <c r="DL144" s="138"/>
      <c r="DM144" s="161" t="s">
        <v>123</v>
      </c>
      <c r="DN144" s="161"/>
      <c r="DO144" s="161"/>
      <c r="DP144" s="161"/>
      <c r="DQ144" s="161"/>
      <c r="DR144" s="161"/>
      <c r="DS144" s="161"/>
      <c r="DT144" s="161"/>
      <c r="DU144" s="161"/>
      <c r="DV144" s="161"/>
      <c r="DW144" s="161"/>
      <c r="DX144" s="161"/>
      <c r="DY144" s="161"/>
      <c r="DZ144" s="161"/>
      <c r="EA144" s="161"/>
      <c r="EB144" s="161"/>
    </row>
    <row r="146" spans="39:75">
      <c r="AM146" s="138"/>
      <c r="AN146" s="138"/>
      <c r="AO146" s="214" t="s">
        <v>64</v>
      </c>
      <c r="AP146" s="215"/>
      <c r="AQ146" s="216"/>
      <c r="AR146" s="63">
        <v>1.5</v>
      </c>
      <c r="AS146" s="68" t="s">
        <v>76</v>
      </c>
      <c r="AT146" s="50"/>
      <c r="AU146" s="214" t="s">
        <v>114</v>
      </c>
      <c r="AV146" s="215"/>
      <c r="AW146" s="215"/>
      <c r="AX146" s="216"/>
      <c r="AY146" s="217">
        <v>2.8</v>
      </c>
      <c r="AZ146" s="218"/>
      <c r="BA146" s="218"/>
      <c r="BB146" s="218"/>
      <c r="BC146" s="218"/>
      <c r="BD146" s="218"/>
      <c r="BF146" s="138"/>
      <c r="BG146" s="138"/>
      <c r="BH146" s="214" t="s">
        <v>64</v>
      </c>
      <c r="BI146" s="215"/>
      <c r="BJ146" s="216"/>
      <c r="BK146" s="63">
        <v>1.5</v>
      </c>
      <c r="BL146" s="68" t="s">
        <v>76</v>
      </c>
      <c r="BM146" s="50"/>
      <c r="BN146" s="214" t="s">
        <v>114</v>
      </c>
      <c r="BO146" s="215"/>
      <c r="BP146" s="215"/>
      <c r="BQ146" s="216"/>
      <c r="BR146" s="222">
        <v>3</v>
      </c>
      <c r="BS146" s="223"/>
      <c r="BT146" s="223"/>
      <c r="BU146" s="223"/>
      <c r="BV146" s="223"/>
      <c r="BW146" s="223"/>
    </row>
    <row r="147" spans="39:75">
      <c r="AM147" s="138"/>
      <c r="AN147" s="138"/>
      <c r="AO147" s="145" t="s">
        <v>115</v>
      </c>
      <c r="AP147" s="145"/>
      <c r="AQ147" s="145"/>
      <c r="AR147" s="145"/>
      <c r="AS147" s="145"/>
      <c r="AT147" s="145"/>
      <c r="AU147" s="145"/>
      <c r="AV147" s="145"/>
      <c r="AW147" s="145"/>
      <c r="AX147" s="145"/>
      <c r="AY147" s="145"/>
      <c r="AZ147" s="145"/>
      <c r="BA147" s="145"/>
      <c r="BB147" s="145"/>
      <c r="BC147" s="145"/>
      <c r="BD147" s="145"/>
      <c r="BF147" s="138"/>
      <c r="BG147" s="138"/>
      <c r="BH147" s="145" t="s">
        <v>115</v>
      </c>
      <c r="BI147" s="145"/>
      <c r="BJ147" s="145"/>
      <c r="BK147" s="145"/>
      <c r="BL147" s="145"/>
      <c r="BM147" s="145"/>
      <c r="BN147" s="145"/>
      <c r="BO147" s="145"/>
      <c r="BP147" s="145"/>
      <c r="BQ147" s="145"/>
      <c r="BR147" s="145"/>
      <c r="BS147" s="145"/>
      <c r="BT147" s="145"/>
      <c r="BU147" s="145"/>
      <c r="BV147" s="145"/>
      <c r="BW147" s="145"/>
    </row>
    <row r="148" spans="39:75">
      <c r="AM148" s="138"/>
      <c r="AN148" s="138"/>
      <c r="AO148" s="37">
        <v>350</v>
      </c>
      <c r="AP148" s="37">
        <f>AO148+50</f>
        <v>400</v>
      </c>
      <c r="AQ148" s="37">
        <f t="shared" ref="AQ148:BD148" si="779">AP148+50</f>
        <v>450</v>
      </c>
      <c r="AR148" s="37">
        <f t="shared" si="779"/>
        <v>500</v>
      </c>
      <c r="AS148" s="37">
        <f t="shared" si="779"/>
        <v>550</v>
      </c>
      <c r="AT148" s="37">
        <f t="shared" si="779"/>
        <v>600</v>
      </c>
      <c r="AU148" s="37">
        <f t="shared" si="779"/>
        <v>650</v>
      </c>
      <c r="AV148" s="37">
        <f t="shared" si="779"/>
        <v>700</v>
      </c>
      <c r="AW148" s="37">
        <f t="shared" si="779"/>
        <v>750</v>
      </c>
      <c r="AX148" s="37">
        <f t="shared" si="779"/>
        <v>800</v>
      </c>
      <c r="AY148" s="37">
        <f t="shared" si="779"/>
        <v>850</v>
      </c>
      <c r="AZ148" s="37">
        <f t="shared" si="779"/>
        <v>900</v>
      </c>
      <c r="BA148" s="37">
        <f t="shared" si="779"/>
        <v>950</v>
      </c>
      <c r="BB148" s="37">
        <f t="shared" si="779"/>
        <v>1000</v>
      </c>
      <c r="BC148" s="37">
        <f t="shared" si="779"/>
        <v>1050</v>
      </c>
      <c r="BD148" s="37">
        <f t="shared" si="779"/>
        <v>1100</v>
      </c>
      <c r="BF148" s="138"/>
      <c r="BG148" s="138"/>
      <c r="BH148" s="37">
        <v>350</v>
      </c>
      <c r="BI148" s="37">
        <f>BH148+50</f>
        <v>400</v>
      </c>
      <c r="BJ148" s="37">
        <f t="shared" ref="BJ148:BW148" si="780">BI148+50</f>
        <v>450</v>
      </c>
      <c r="BK148" s="37">
        <f t="shared" si="780"/>
        <v>500</v>
      </c>
      <c r="BL148" s="37">
        <f t="shared" si="780"/>
        <v>550</v>
      </c>
      <c r="BM148" s="37">
        <f t="shared" si="780"/>
        <v>600</v>
      </c>
      <c r="BN148" s="37">
        <f t="shared" si="780"/>
        <v>650</v>
      </c>
      <c r="BO148" s="37">
        <f t="shared" si="780"/>
        <v>700</v>
      </c>
      <c r="BP148" s="37">
        <f t="shared" si="780"/>
        <v>750</v>
      </c>
      <c r="BQ148" s="37">
        <f t="shared" si="780"/>
        <v>800</v>
      </c>
      <c r="BR148" s="37">
        <f t="shared" si="780"/>
        <v>850</v>
      </c>
      <c r="BS148" s="37">
        <f t="shared" si="780"/>
        <v>900</v>
      </c>
      <c r="BT148" s="37">
        <f t="shared" si="780"/>
        <v>950</v>
      </c>
      <c r="BU148" s="37">
        <f t="shared" si="780"/>
        <v>1000</v>
      </c>
      <c r="BV148" s="37">
        <f t="shared" si="780"/>
        <v>1050</v>
      </c>
      <c r="BW148" s="37">
        <f t="shared" si="780"/>
        <v>1100</v>
      </c>
    </row>
    <row r="149" spans="39:75">
      <c r="AM149" s="146" t="s">
        <v>119</v>
      </c>
      <c r="AN149" s="54">
        <v>60</v>
      </c>
      <c r="AO149" s="42">
        <f>(V13-AO13)/2</f>
        <v>20.665044113846548</v>
      </c>
      <c r="AP149" s="42">
        <f t="shared" ref="AP149:BD149" si="781">(W13-AP13)/2</f>
        <v>20.607191875977236</v>
      </c>
      <c r="AQ149" s="42">
        <f t="shared" si="781"/>
        <v>20.54950159669923</v>
      </c>
      <c r="AR149" s="42">
        <f t="shared" si="781"/>
        <v>20.491972822605376</v>
      </c>
      <c r="AS149" s="42">
        <f t="shared" si="781"/>
        <v>20.434605101558631</v>
      </c>
      <c r="AT149" s="42">
        <f t="shared" si="781"/>
        <v>20.377397982687484</v>
      </c>
      <c r="AU149" s="42">
        <f t="shared" si="781"/>
        <v>20.320351016382759</v>
      </c>
      <c r="AV149" s="42">
        <f t="shared" si="781"/>
        <v>20.263463754293795</v>
      </c>
      <c r="AW149" s="42">
        <f t="shared" si="781"/>
        <v>20.206735749325176</v>
      </c>
      <c r="AX149" s="42">
        <f t="shared" si="781"/>
        <v>20.150166555633433</v>
      </c>
      <c r="AY149" s="42">
        <f t="shared" si="781"/>
        <v>20.093755728622497</v>
      </c>
      <c r="AZ149" s="42">
        <f t="shared" si="781"/>
        <v>20.037502824941697</v>
      </c>
      <c r="BA149" s="42">
        <f t="shared" si="781"/>
        <v>19.981407402481125</v>
      </c>
      <c r="BB149" s="42">
        <f t="shared" si="781"/>
        <v>19.925469020368851</v>
      </c>
      <c r="BC149" s="42">
        <f t="shared" si="781"/>
        <v>19.869687238966776</v>
      </c>
      <c r="BD149" s="42">
        <f t="shared" si="781"/>
        <v>19.81406161986817</v>
      </c>
      <c r="BF149" s="146" t="s">
        <v>119</v>
      </c>
      <c r="BG149" s="54">
        <v>60</v>
      </c>
      <c r="BH149" s="42">
        <f>(AO13-BH13)/2</f>
        <v>16.85039126164159</v>
      </c>
      <c r="BI149" s="42">
        <f t="shared" ref="BI149:BI163" si="782">(AP13-BI13)/2</f>
        <v>16.803218226922425</v>
      </c>
      <c r="BJ149" s="42">
        <f t="shared" ref="BJ149:BJ163" si="783">(AQ13-BJ13)/2</f>
        <v>16.756177254133945</v>
      </c>
      <c r="BK149" s="42">
        <f t="shared" ref="BK149:BK163" si="784">(AR13-BK13)/2</f>
        <v>16.709267973566128</v>
      </c>
      <c r="BL149" s="42">
        <f t="shared" ref="BL149:BL163" si="785">(AS13-BL13)/2</f>
        <v>16.6624900165436</v>
      </c>
      <c r="BM149" s="42">
        <f t="shared" ref="BM149:BM163" si="786">(AT13-BM13)/2</f>
        <v>16.615843015423366</v>
      </c>
      <c r="BN149" s="42">
        <f t="shared" ref="BN149:BN163" si="787">(AU13-BN13)/2</f>
        <v>16.569326603591449</v>
      </c>
      <c r="BO149" s="42">
        <f t="shared" ref="BO149:BO163" si="788">(AV13-BO13)/2</f>
        <v>16.522940415460312</v>
      </c>
      <c r="BP149" s="42">
        <f t="shared" ref="BP149:BP163" si="789">(AW13-BP13)/2</f>
        <v>16.476684086466207</v>
      </c>
      <c r="BQ149" s="42">
        <f t="shared" ref="BQ149:BQ163" si="790">(AX13-BQ13)/2</f>
        <v>16.430557253064933</v>
      </c>
      <c r="BR149" s="42">
        <f t="shared" ref="BR149:BR163" si="791">(AY13-BR13)/2</f>
        <v>16.384559552731602</v>
      </c>
      <c r="BS149" s="42">
        <f t="shared" ref="BS149:BS163" si="792">(AZ13-BS13)/2</f>
        <v>16.338690623954832</v>
      </c>
      <c r="BT149" s="42">
        <f t="shared" ref="BT149:BT163" si="793">(BA13-BT13)/2</f>
        <v>16.292950106236063</v>
      </c>
      <c r="BU149" s="42">
        <f t="shared" ref="BU149:BU163" si="794">(BB13-BU13)/2</f>
        <v>16.247337640085959</v>
      </c>
      <c r="BV149" s="42">
        <f t="shared" ref="BV149:BV163" si="795">(BC13-BV13)/2</f>
        <v>16.201852867020989</v>
      </c>
      <c r="BW149" s="42">
        <f t="shared" ref="BW149:BW163" si="796">(BD13-BW13)/2</f>
        <v>16.156495429562014</v>
      </c>
    </row>
    <row r="150" spans="39:75">
      <c r="AM150" s="147"/>
      <c r="AN150" s="54">
        <f>AN149+20</f>
        <v>80</v>
      </c>
      <c r="AO150" s="42">
        <f t="shared" ref="AO150:BD150" si="797">(V14-AO14)/2</f>
        <v>20.518799514213825</v>
      </c>
      <c r="AP150" s="42">
        <f t="shared" si="797"/>
        <v>20.461356691263774</v>
      </c>
      <c r="AQ150" s="42">
        <f t="shared" si="797"/>
        <v>20.404074680739058</v>
      </c>
      <c r="AR150" s="42">
        <f t="shared" si="797"/>
        <v>20.346953032441064</v>
      </c>
      <c r="AS150" s="42">
        <f t="shared" si="797"/>
        <v>20.289991297433019</v>
      </c>
      <c r="AT150" s="42">
        <f t="shared" si="797"/>
        <v>20.233189028033678</v>
      </c>
      <c r="AU150" s="42">
        <f t="shared" si="797"/>
        <v>20.176545777816031</v>
      </c>
      <c r="AV150" s="42">
        <f t="shared" si="797"/>
        <v>20.120061101602147</v>
      </c>
      <c r="AW150" s="42">
        <f t="shared" si="797"/>
        <v>20.063734555460982</v>
      </c>
      <c r="AX150" s="42">
        <f t="shared" si="797"/>
        <v>20.007565696703494</v>
      </c>
      <c r="AY150" s="42">
        <f t="shared" si="797"/>
        <v>19.95155408388095</v>
      </c>
      <c r="AZ150" s="42">
        <f t="shared" si="797"/>
        <v>19.895699276779567</v>
      </c>
      <c r="BA150" s="42">
        <f t="shared" si="797"/>
        <v>19.840000836418639</v>
      </c>
      <c r="BB150" s="42">
        <f t="shared" si="797"/>
        <v>19.784458325045776</v>
      </c>
      <c r="BC150" s="42">
        <f t="shared" si="797"/>
        <v>19.729071306134657</v>
      </c>
      <c r="BD150" s="42">
        <f t="shared" si="797"/>
        <v>19.67383934438071</v>
      </c>
      <c r="BF150" s="147"/>
      <c r="BG150" s="54">
        <f>BG149+20</f>
        <v>80</v>
      </c>
      <c r="BH150" s="42">
        <f t="shared" ref="BH150:BH163" si="798">(AO14-BH14)/2</f>
        <v>16.731142606273011</v>
      </c>
      <c r="BI150" s="42">
        <f t="shared" si="782"/>
        <v>16.684303410743112</v>
      </c>
      <c r="BJ150" s="42">
        <f t="shared" si="783"/>
        <v>16.637595342554036</v>
      </c>
      <c r="BK150" s="42">
        <f t="shared" si="784"/>
        <v>16.591018034611992</v>
      </c>
      <c r="BL150" s="42">
        <f t="shared" si="785"/>
        <v>16.544571120850719</v>
      </c>
      <c r="BM150" s="42">
        <f t="shared" si="786"/>
        <v>16.498254236228917</v>
      </c>
      <c r="BN150" s="42">
        <f t="shared" si="787"/>
        <v>16.45206701672717</v>
      </c>
      <c r="BO150" s="42">
        <f t="shared" si="788"/>
        <v>16.406009099345127</v>
      </c>
      <c r="BP150" s="42">
        <f t="shared" si="789"/>
        <v>16.360080122098765</v>
      </c>
      <c r="BQ150" s="42">
        <f t="shared" si="790"/>
        <v>16.314279724017666</v>
      </c>
      <c r="BR150" s="42">
        <f t="shared" si="791"/>
        <v>16.268607545141052</v>
      </c>
      <c r="BS150" s="42">
        <f t="shared" si="792"/>
        <v>16.223063226517141</v>
      </c>
      <c r="BT150" s="42">
        <f t="shared" si="793"/>
        <v>16.177646410197887</v>
      </c>
      <c r="BU150" s="42">
        <f t="shared" si="794"/>
        <v>16.13235673923807</v>
      </c>
      <c r="BV150" s="42">
        <f t="shared" si="795"/>
        <v>16.087193857691659</v>
      </c>
      <c r="BW150" s="42">
        <f t="shared" si="796"/>
        <v>16.042157410608532</v>
      </c>
    </row>
    <row r="151" spans="39:75">
      <c r="AM151" s="147"/>
      <c r="AN151" s="54">
        <f t="shared" ref="AN151:AN163" si="799">AN150+20</f>
        <v>100</v>
      </c>
      <c r="AO151" s="42">
        <f t="shared" ref="AO151:BD151" si="800">(V15-AO15)/2</f>
        <v>20.373589874042409</v>
      </c>
      <c r="AP151" s="42">
        <f t="shared" si="800"/>
        <v>20.316553568620307</v>
      </c>
      <c r="AQ151" s="42">
        <f t="shared" si="800"/>
        <v>20.2596769375684</v>
      </c>
      <c r="AR151" s="42">
        <f t="shared" si="800"/>
        <v>20.202959533875216</v>
      </c>
      <c r="AS151" s="42">
        <f t="shared" si="800"/>
        <v>20.146400911780276</v>
      </c>
      <c r="AT151" s="42">
        <f t="shared" si="800"/>
        <v>20.09000062677066</v>
      </c>
      <c r="AU151" s="42">
        <f t="shared" si="800"/>
        <v>20.033758235578702</v>
      </c>
      <c r="AV151" s="42">
        <f t="shared" si="800"/>
        <v>19.977673296177073</v>
      </c>
      <c r="AW151" s="42">
        <f t="shared" si="800"/>
        <v>19.921745367776026</v>
      </c>
      <c r="AX151" s="42">
        <f t="shared" si="800"/>
        <v>19.86597401082004</v>
      </c>
      <c r="AY151" s="42">
        <f t="shared" si="800"/>
        <v>19.810358786983954</v>
      </c>
      <c r="AZ151" s="42">
        <f t="shared" si="800"/>
        <v>19.75489925916942</v>
      </c>
      <c r="BA151" s="42">
        <f t="shared" si="800"/>
        <v>19.699594991502465</v>
      </c>
      <c r="BB151" s="42">
        <f t="shared" si="800"/>
        <v>19.64444554932885</v>
      </c>
      <c r="BC151" s="42">
        <f t="shared" si="800"/>
        <v>19.589450499210969</v>
      </c>
      <c r="BD151" s="42">
        <f t="shared" si="800"/>
        <v>19.534609408925334</v>
      </c>
      <c r="BF151" s="147"/>
      <c r="BG151" s="54">
        <f t="shared" ref="BG151:BG163" si="801">BG150+20</f>
        <v>100</v>
      </c>
      <c r="BH151" s="42">
        <f t="shared" si="798"/>
        <v>16.612737862572928</v>
      </c>
      <c r="BI151" s="42">
        <f t="shared" si="782"/>
        <v>16.566230143683498</v>
      </c>
      <c r="BJ151" s="42">
        <f t="shared" si="783"/>
        <v>16.5198526241591</v>
      </c>
      <c r="BK151" s="42">
        <f t="shared" si="784"/>
        <v>16.47360493950309</v>
      </c>
      <c r="BL151" s="42">
        <f t="shared" si="785"/>
        <v>16.427486726240502</v>
      </c>
      <c r="BM151" s="42">
        <f t="shared" si="786"/>
        <v>16.381497621913354</v>
      </c>
      <c r="BN151" s="42">
        <f t="shared" si="787"/>
        <v>16.335637265078134</v>
      </c>
      <c r="BO151" s="42">
        <f t="shared" si="788"/>
        <v>16.28990529530364</v>
      </c>
      <c r="BP151" s="42">
        <f t="shared" si="789"/>
        <v>16.24430135316743</v>
      </c>
      <c r="BQ151" s="42">
        <f t="shared" si="790"/>
        <v>16.198825080253442</v>
      </c>
      <c r="BR151" s="42">
        <f t="shared" si="791"/>
        <v>16.153476119148905</v>
      </c>
      <c r="BS151" s="42">
        <f t="shared" si="792"/>
        <v>16.108254113441568</v>
      </c>
      <c r="BT151" s="42">
        <f t="shared" si="793"/>
        <v>16.063158707717264</v>
      </c>
      <c r="BU151" s="42">
        <f t="shared" si="794"/>
        <v>16.018189547556325</v>
      </c>
      <c r="BV151" s="42">
        <f t="shared" si="795"/>
        <v>15.973346279531611</v>
      </c>
      <c r="BW151" s="42">
        <f t="shared" si="796"/>
        <v>15.928628551205549</v>
      </c>
    </row>
    <row r="152" spans="39:75">
      <c r="AM152" s="147"/>
      <c r="AN152" s="54">
        <f t="shared" si="799"/>
        <v>120</v>
      </c>
      <c r="AO152" s="42">
        <f t="shared" ref="AO152:BD152" si="802">(V16-AO16)/2</f>
        <v>20.229407869020292</v>
      </c>
      <c r="AP152" s="42">
        <f t="shared" si="802"/>
        <v>20.172775204239031</v>
      </c>
      <c r="AQ152" s="42">
        <f t="shared" si="802"/>
        <v>20.116301083827352</v>
      </c>
      <c r="AR152" s="42">
        <f t="shared" si="802"/>
        <v>20.059985063937205</v>
      </c>
      <c r="AS152" s="42">
        <f t="shared" si="802"/>
        <v>20.003826701962311</v>
      </c>
      <c r="AT152" s="42">
        <f t="shared" si="802"/>
        <v>19.947825556536372</v>
      </c>
      <c r="AU152" s="42">
        <f t="shared" si="802"/>
        <v>19.891981187527833</v>
      </c>
      <c r="AV152" s="42">
        <f t="shared" si="802"/>
        <v>19.836293156038195</v>
      </c>
      <c r="AW152" s="42">
        <f t="shared" si="802"/>
        <v>19.780761024396853</v>
      </c>
      <c r="AX152" s="42">
        <f t="shared" si="802"/>
        <v>19.72538435615887</v>
      </c>
      <c r="AY152" s="42">
        <f t="shared" si="802"/>
        <v>19.670162716101146</v>
      </c>
      <c r="AZ152" s="42">
        <f t="shared" si="802"/>
        <v>19.615095670218892</v>
      </c>
      <c r="BA152" s="42">
        <f t="shared" si="802"/>
        <v>19.560182785722347</v>
      </c>
      <c r="BB152" s="42">
        <f t="shared" si="802"/>
        <v>19.505423631033452</v>
      </c>
      <c r="BC152" s="42">
        <f t="shared" si="802"/>
        <v>19.450817775782099</v>
      </c>
      <c r="BD152" s="42">
        <f t="shared" si="802"/>
        <v>19.396364790803659</v>
      </c>
      <c r="BF152" s="147"/>
      <c r="BG152" s="54">
        <f t="shared" si="801"/>
        <v>120</v>
      </c>
      <c r="BH152" s="42">
        <f t="shared" si="798"/>
        <v>16.495171058256972</v>
      </c>
      <c r="BI152" s="42">
        <f t="shared" si="782"/>
        <v>16.448992470178553</v>
      </c>
      <c r="BJ152" s="42">
        <f t="shared" si="783"/>
        <v>16.402943160056154</v>
      </c>
      <c r="BK152" s="42">
        <f t="shared" si="784"/>
        <v>16.357022765973213</v>
      </c>
      <c r="BL152" s="42">
        <f t="shared" si="785"/>
        <v>16.311230927026486</v>
      </c>
      <c r="BM152" s="42">
        <f t="shared" si="786"/>
        <v>16.265567283323207</v>
      </c>
      <c r="BN152" s="42">
        <f t="shared" si="787"/>
        <v>16.220031475977933</v>
      </c>
      <c r="BO152" s="42">
        <f t="shared" si="788"/>
        <v>16.174623147109891</v>
      </c>
      <c r="BP152" s="42">
        <f t="shared" si="789"/>
        <v>16.129341939840579</v>
      </c>
      <c r="BQ152" s="42">
        <f t="shared" si="790"/>
        <v>16.084187498290007</v>
      </c>
      <c r="BR152" s="42">
        <f t="shared" si="791"/>
        <v>16.039159467575132</v>
      </c>
      <c r="BS152" s="42">
        <f t="shared" si="792"/>
        <v>15.994257493806089</v>
      </c>
      <c r="BT152" s="42">
        <f t="shared" si="793"/>
        <v>15.949481224083407</v>
      </c>
      <c r="BU152" s="42">
        <f t="shared" si="794"/>
        <v>15.904830306496081</v>
      </c>
      <c r="BV152" s="42">
        <f t="shared" si="795"/>
        <v>15.860304390118216</v>
      </c>
      <c r="BW152" s="42">
        <f t="shared" si="796"/>
        <v>15.815903125005981</v>
      </c>
    </row>
    <row r="153" spans="39:75">
      <c r="AM153" s="147"/>
      <c r="AN153" s="54">
        <f t="shared" si="799"/>
        <v>140</v>
      </c>
      <c r="AO153" s="42">
        <f t="shared" ref="AO153:BD153" si="803">(V17-AO17)/2</f>
        <v>20.086246226668607</v>
      </c>
      <c r="AP153" s="42">
        <f t="shared" si="803"/>
        <v>20.030014346000925</v>
      </c>
      <c r="AQ153" s="42">
        <f t="shared" si="803"/>
        <v>19.973939887698975</v>
      </c>
      <c r="AR153" s="42">
        <f t="shared" si="803"/>
        <v>19.918022411055844</v>
      </c>
      <c r="AS153" s="42">
        <f t="shared" si="803"/>
        <v>19.862261476597709</v>
      </c>
      <c r="AT153" s="42">
        <f t="shared" si="803"/>
        <v>19.806656646081407</v>
      </c>
      <c r="AU153" s="42">
        <f t="shared" si="803"/>
        <v>19.751207482490457</v>
      </c>
      <c r="AV153" s="42">
        <f t="shared" si="803"/>
        <v>19.695913550032088</v>
      </c>
      <c r="AW153" s="42">
        <f t="shared" si="803"/>
        <v>19.640774414133446</v>
      </c>
      <c r="AX153" s="42">
        <f t="shared" si="803"/>
        <v>19.585789641438083</v>
      </c>
      <c r="AY153" s="42">
        <f t="shared" si="803"/>
        <v>19.53095879980286</v>
      </c>
      <c r="AZ153" s="42">
        <f t="shared" si="803"/>
        <v>19.476281458294366</v>
      </c>
      <c r="BA153" s="42">
        <f t="shared" si="803"/>
        <v>19.421757187185989</v>
      </c>
      <c r="BB153" s="42">
        <f t="shared" si="803"/>
        <v>19.367385557953625</v>
      </c>
      <c r="BC153" s="42">
        <f t="shared" si="803"/>
        <v>19.313166143272987</v>
      </c>
      <c r="BD153" s="42">
        <f t="shared" si="803"/>
        <v>19.259098517016426</v>
      </c>
      <c r="BF153" s="147"/>
      <c r="BG153" s="54">
        <f t="shared" si="801"/>
        <v>140</v>
      </c>
      <c r="BH153" s="42">
        <f t="shared" si="798"/>
        <v>16.378436263305844</v>
      </c>
      <c r="BI153" s="42">
        <f t="shared" si="782"/>
        <v>16.33258447681024</v>
      </c>
      <c r="BJ153" s="42">
        <f t="shared" si="783"/>
        <v>16.28686105338268</v>
      </c>
      <c r="BK153" s="42">
        <f t="shared" si="784"/>
        <v>16.241265633667524</v>
      </c>
      <c r="BL153" s="42">
        <f t="shared" si="785"/>
        <v>16.195797859315974</v>
      </c>
      <c r="BM153" s="42">
        <f t="shared" si="786"/>
        <v>16.150457372981805</v>
      </c>
      <c r="BN153" s="42">
        <f t="shared" si="787"/>
        <v>16.105243818319742</v>
      </c>
      <c r="BO153" s="42">
        <f t="shared" si="788"/>
        <v>16.060156839981651</v>
      </c>
      <c r="BP153" s="42">
        <f t="shared" si="789"/>
        <v>16.015196083614271</v>
      </c>
      <c r="BQ153" s="42">
        <f t="shared" si="790"/>
        <v>15.970361195856597</v>
      </c>
      <c r="BR153" s="42">
        <f t="shared" si="791"/>
        <v>15.925651824336832</v>
      </c>
      <c r="BS153" s="42">
        <f t="shared" si="792"/>
        <v>15.881067617669558</v>
      </c>
      <c r="BT153" s="42">
        <f t="shared" si="793"/>
        <v>15.836608225452906</v>
      </c>
      <c r="BU153" s="42">
        <f t="shared" si="794"/>
        <v>15.792273298266004</v>
      </c>
      <c r="BV153" s="42">
        <f t="shared" si="795"/>
        <v>15.748062487666644</v>
      </c>
      <c r="BW153" s="42">
        <f t="shared" si="796"/>
        <v>15.703975446187464</v>
      </c>
    </row>
    <row r="154" spans="39:75">
      <c r="AM154" s="147"/>
      <c r="AN154" s="54">
        <f t="shared" si="799"/>
        <v>160</v>
      </c>
      <c r="AO154" s="42">
        <f t="shared" ref="AO154:BD154" si="804">(V18-AO18)/2</f>
        <v>19.944097725975425</v>
      </c>
      <c r="AP154" s="42">
        <f t="shared" si="804"/>
        <v>19.888263793109417</v>
      </c>
      <c r="AQ154" s="42">
        <f t="shared" si="804"/>
        <v>19.832586168545618</v>
      </c>
      <c r="AR154" s="42">
        <f t="shared" si="804"/>
        <v>19.777064414695943</v>
      </c>
      <c r="AS154" s="42">
        <f t="shared" si="804"/>
        <v>19.721698095196686</v>
      </c>
      <c r="AT154" s="42">
        <f t="shared" si="804"/>
        <v>19.666486774906389</v>
      </c>
      <c r="AU154" s="42">
        <f t="shared" si="804"/>
        <v>19.611430019900894</v>
      </c>
      <c r="AV154" s="42">
        <f t="shared" si="804"/>
        <v>19.556527397471598</v>
      </c>
      <c r="AW154" s="42">
        <f t="shared" si="804"/>
        <v>19.501778476121274</v>
      </c>
      <c r="AX154" s="42">
        <f t="shared" si="804"/>
        <v>19.447182825560148</v>
      </c>
      <c r="AY154" s="42">
        <f t="shared" si="804"/>
        <v>19.392740016703144</v>
      </c>
      <c r="AZ154" s="42">
        <f t="shared" si="804"/>
        <v>19.33844962166706</v>
      </c>
      <c r="BA154" s="42">
        <f t="shared" si="804"/>
        <v>19.284311213765825</v>
      </c>
      <c r="BB154" s="42">
        <f t="shared" si="804"/>
        <v>19.230324367508217</v>
      </c>
      <c r="BC154" s="42">
        <f t="shared" si="804"/>
        <v>19.17648865859401</v>
      </c>
      <c r="BD154" s="42">
        <f t="shared" si="804"/>
        <v>19.122803663911377</v>
      </c>
      <c r="BF154" s="147"/>
      <c r="BG154" s="54">
        <f t="shared" si="801"/>
        <v>160</v>
      </c>
      <c r="BH154" s="42">
        <f t="shared" si="798"/>
        <v>16.262527589666561</v>
      </c>
      <c r="BI154" s="42">
        <f t="shared" si="782"/>
        <v>16.217000292009232</v>
      </c>
      <c r="BJ154" s="42">
        <f t="shared" si="783"/>
        <v>16.171600449006377</v>
      </c>
      <c r="BK154" s="42">
        <f t="shared" si="784"/>
        <v>16.126327703845654</v>
      </c>
      <c r="BL154" s="42">
        <f t="shared" si="785"/>
        <v>16.081181700714126</v>
      </c>
      <c r="BM154" s="42">
        <f t="shared" si="786"/>
        <v>16.036162084794547</v>
      </c>
      <c r="BN154" s="42">
        <f t="shared" si="787"/>
        <v>15.991268502263296</v>
      </c>
      <c r="BO154" s="42">
        <f t="shared" si="788"/>
        <v>15.946500600287159</v>
      </c>
      <c r="BP154" s="42">
        <f t="shared" si="789"/>
        <v>15.901858027020495</v>
      </c>
      <c r="BQ154" s="42">
        <f t="shared" si="790"/>
        <v>15.857340431603227</v>
      </c>
      <c r="BR154" s="42">
        <f t="shared" si="791"/>
        <v>15.812947464157126</v>
      </c>
      <c r="BS154" s="42">
        <f t="shared" si="792"/>
        <v>15.768678775783172</v>
      </c>
      <c r="BT154" s="42">
        <f t="shared" si="793"/>
        <v>15.724534018559723</v>
      </c>
      <c r="BU154" s="42">
        <f t="shared" si="794"/>
        <v>15.680512845538686</v>
      </c>
      <c r="BV154" s="42">
        <f t="shared" si="795"/>
        <v>15.63661491074356</v>
      </c>
      <c r="BW154" s="42">
        <f t="shared" si="796"/>
        <v>15.592839869165928</v>
      </c>
    </row>
    <row r="155" spans="39:75">
      <c r="AM155" s="147"/>
      <c r="AN155" s="54">
        <f t="shared" si="799"/>
        <v>180</v>
      </c>
      <c r="AO155" s="42">
        <f t="shared" ref="AO155:BD155" si="805">(V19-AO19)/2</f>
        <v>19.802955197031494</v>
      </c>
      <c r="AP155" s="42">
        <f t="shared" si="805"/>
        <v>19.747516395727246</v>
      </c>
      <c r="AQ155" s="42">
        <f t="shared" si="805"/>
        <v>19.692232796546037</v>
      </c>
      <c r="AR155" s="42">
        <f t="shared" si="805"/>
        <v>19.637103964996413</v>
      </c>
      <c r="AS155" s="42">
        <f t="shared" si="805"/>
        <v>19.58212946780273</v>
      </c>
      <c r="AT155" s="42">
        <f t="shared" si="805"/>
        <v>19.527308872902708</v>
      </c>
      <c r="AU155" s="42">
        <f t="shared" si="805"/>
        <v>19.472641749443639</v>
      </c>
      <c r="AV155" s="42">
        <f t="shared" si="805"/>
        <v>19.418127667778833</v>
      </c>
      <c r="AW155" s="42">
        <f t="shared" si="805"/>
        <v>19.363766199464642</v>
      </c>
      <c r="AX155" s="42">
        <f t="shared" si="805"/>
        <v>19.309556917256195</v>
      </c>
      <c r="AY155" s="42">
        <f t="shared" si="805"/>
        <v>19.255499395105844</v>
      </c>
      <c r="AZ155" s="42">
        <f t="shared" si="805"/>
        <v>19.201593208157604</v>
      </c>
      <c r="BA155" s="42">
        <f t="shared" si="805"/>
        <v>19.147837932745446</v>
      </c>
      <c r="BB155" s="42">
        <f t="shared" si="805"/>
        <v>19.094233146389271</v>
      </c>
      <c r="BC155" s="42">
        <f t="shared" si="805"/>
        <v>19.040778427791544</v>
      </c>
      <c r="BD155" s="42">
        <f t="shared" si="805"/>
        <v>18.987473356834592</v>
      </c>
      <c r="BF155" s="147"/>
      <c r="BG155" s="54">
        <f t="shared" si="801"/>
        <v>180</v>
      </c>
      <c r="BH155" s="42">
        <f t="shared" si="798"/>
        <v>16.14743919095514</v>
      </c>
      <c r="BI155" s="42">
        <f t="shared" si="782"/>
        <v>16.102234085758845</v>
      </c>
      <c r="BJ155" s="42">
        <f t="shared" si="783"/>
        <v>16.057155533232162</v>
      </c>
      <c r="BK155" s="42">
        <f t="shared" si="784"/>
        <v>16.012203179087891</v>
      </c>
      <c r="BL155" s="42">
        <f t="shared" si="785"/>
        <v>15.9673766700313</v>
      </c>
      <c r="BM155" s="42">
        <f t="shared" si="786"/>
        <v>15.922675653756144</v>
      </c>
      <c r="BN155" s="42">
        <f t="shared" si="787"/>
        <v>15.878099778942691</v>
      </c>
      <c r="BO155" s="42">
        <f t="shared" si="788"/>
        <v>15.83364869525451</v>
      </c>
      <c r="BP155" s="42">
        <f t="shared" si="789"/>
        <v>15.789322053336534</v>
      </c>
      <c r="BQ155" s="42">
        <f t="shared" si="790"/>
        <v>15.745119504811306</v>
      </c>
      <c r="BR155" s="42">
        <f t="shared" si="791"/>
        <v>15.701040702276245</v>
      </c>
      <c r="BS155" s="42">
        <f t="shared" si="792"/>
        <v>15.657085299302224</v>
      </c>
      <c r="BT155" s="42">
        <f t="shared" si="793"/>
        <v>15.613252950429334</v>
      </c>
      <c r="BU155" s="42">
        <f t="shared" si="794"/>
        <v>15.569543311164843</v>
      </c>
      <c r="BV155" s="42">
        <f t="shared" si="795"/>
        <v>15.525956037980841</v>
      </c>
      <c r="BW155" s="42">
        <f t="shared" si="796"/>
        <v>15.482490788310542</v>
      </c>
    </row>
    <row r="156" spans="39:75">
      <c r="AM156" s="147"/>
      <c r="AN156" s="54">
        <f t="shared" si="799"/>
        <v>200</v>
      </c>
      <c r="AO156" s="42">
        <f t="shared" ref="AO156:BD156" si="806">(V20-AO20)/2</f>
        <v>19.662811520667745</v>
      </c>
      <c r="AP156" s="42">
        <f t="shared" si="806"/>
        <v>19.60776505461628</v>
      </c>
      <c r="AQ156" s="42">
        <f t="shared" si="806"/>
        <v>19.552872692336621</v>
      </c>
      <c r="AR156" s="42">
        <f t="shared" si="806"/>
        <v>19.498134002412158</v>
      </c>
      <c r="AS156" s="42">
        <f t="shared" si="806"/>
        <v>19.443548554634006</v>
      </c>
      <c r="AT156" s="42">
        <f t="shared" si="806"/>
        <v>19.389115919997003</v>
      </c>
      <c r="AU156" s="42">
        <f t="shared" si="806"/>
        <v>19.334835670698006</v>
      </c>
      <c r="AV156" s="42">
        <f t="shared" si="806"/>
        <v>19.280707380130671</v>
      </c>
      <c r="AW156" s="42">
        <f t="shared" si="806"/>
        <v>19.226730622883117</v>
      </c>
      <c r="AX156" s="42">
        <f t="shared" si="806"/>
        <v>19.172904974734976</v>
      </c>
      <c r="AY156" s="42">
        <f t="shared" si="806"/>
        <v>19.119230012652622</v>
      </c>
      <c r="AZ156" s="42">
        <f t="shared" si="806"/>
        <v>19.065705314787301</v>
      </c>
      <c r="BA156" s="42">
        <f t="shared" si="806"/>
        <v>19.012330460471134</v>
      </c>
      <c r="BB156" s="42">
        <f t="shared" si="806"/>
        <v>18.959105030213834</v>
      </c>
      <c r="BC156" s="42">
        <f t="shared" si="806"/>
        <v>18.906028605699511</v>
      </c>
      <c r="BD156" s="42">
        <f t="shared" si="806"/>
        <v>18.853100769783474</v>
      </c>
      <c r="BF156" s="147"/>
      <c r="BG156" s="54">
        <f t="shared" si="801"/>
        <v>200</v>
      </c>
      <c r="BH156" s="42">
        <f t="shared" si="798"/>
        <v>16.033165262161951</v>
      </c>
      <c r="BI156" s="42">
        <f t="shared" si="782"/>
        <v>15.988280069300487</v>
      </c>
      <c r="BJ156" s="42">
        <f t="shared" si="783"/>
        <v>15.943520533506863</v>
      </c>
      <c r="BK156" s="42">
        <f t="shared" si="784"/>
        <v>15.898886303001852</v>
      </c>
      <c r="BL156" s="42">
        <f t="shared" si="785"/>
        <v>15.854377026990271</v>
      </c>
      <c r="BM156" s="42">
        <f t="shared" si="786"/>
        <v>15.809992355659439</v>
      </c>
      <c r="BN156" s="42">
        <f t="shared" si="787"/>
        <v>15.765731940175613</v>
      </c>
      <c r="BO156" s="42">
        <f t="shared" si="788"/>
        <v>15.721595432682037</v>
      </c>
      <c r="BP156" s="42">
        <f t="shared" si="789"/>
        <v>15.677582486295883</v>
      </c>
      <c r="BQ156" s="42">
        <f t="shared" si="790"/>
        <v>15.633692755104711</v>
      </c>
      <c r="BR156" s="42">
        <f t="shared" si="791"/>
        <v>15.589925894165084</v>
      </c>
      <c r="BS156" s="42">
        <f t="shared" si="792"/>
        <v>15.546281559499178</v>
      </c>
      <c r="BT156" s="42">
        <f t="shared" si="793"/>
        <v>15.502759408091869</v>
      </c>
      <c r="BU156" s="42">
        <f t="shared" si="794"/>
        <v>15.459359097888594</v>
      </c>
      <c r="BV156" s="42">
        <f t="shared" si="795"/>
        <v>15.416080287792305</v>
      </c>
      <c r="BW156" s="42">
        <f t="shared" si="796"/>
        <v>15.372922637660658</v>
      </c>
    </row>
    <row r="157" spans="39:75">
      <c r="AM157" s="147"/>
      <c r="AN157" s="54">
        <f t="shared" si="799"/>
        <v>220</v>
      </c>
      <c r="AO157" s="42">
        <f t="shared" ref="AO157:BD157" si="807">(V21-AO21)/2</f>
        <v>19.523659628097519</v>
      </c>
      <c r="AP157" s="42">
        <f t="shared" si="807"/>
        <v>19.469002720778178</v>
      </c>
      <c r="AQ157" s="42">
        <f t="shared" si="807"/>
        <v>19.41449882665276</v>
      </c>
      <c r="AR157" s="42">
        <f t="shared" si="807"/>
        <v>19.36014751735776</v>
      </c>
      <c r="AS157" s="42">
        <f t="shared" si="807"/>
        <v>19.305948365728298</v>
      </c>
      <c r="AT157" s="42">
        <f t="shared" si="807"/>
        <v>19.251900945795811</v>
      </c>
      <c r="AU157" s="42">
        <f t="shared" si="807"/>
        <v>19.198004832784207</v>
      </c>
      <c r="AV157" s="42">
        <f t="shared" si="807"/>
        <v>19.144259603106484</v>
      </c>
      <c r="AW157" s="42">
        <f t="shared" si="807"/>
        <v>19.090664834361512</v>
      </c>
      <c r="AX157" s="42">
        <f t="shared" si="807"/>
        <v>19.037220105330562</v>
      </c>
      <c r="AY157" s="42">
        <f t="shared" si="807"/>
        <v>18.983924995974256</v>
      </c>
      <c r="AZ157" s="42">
        <f t="shared" si="807"/>
        <v>18.930779087429165</v>
      </c>
      <c r="BA157" s="42">
        <f t="shared" si="807"/>
        <v>18.877781962004157</v>
      </c>
      <c r="BB157" s="42">
        <f t="shared" si="807"/>
        <v>18.824933203177871</v>
      </c>
      <c r="BC157" s="42">
        <f t="shared" si="807"/>
        <v>18.772232395594664</v>
      </c>
      <c r="BD157" s="42">
        <f t="shared" si="807"/>
        <v>18.719679125062022</v>
      </c>
      <c r="BF157" s="147"/>
      <c r="BG157" s="54">
        <f t="shared" si="801"/>
        <v>220</v>
      </c>
      <c r="BH157" s="42">
        <f t="shared" si="798"/>
        <v>15.9197000393591</v>
      </c>
      <c r="BI157" s="42">
        <f t="shared" si="782"/>
        <v>15.87513249484234</v>
      </c>
      <c r="BJ157" s="42">
        <f t="shared" si="783"/>
        <v>15.830689718130422</v>
      </c>
      <c r="BK157" s="42">
        <f t="shared" si="784"/>
        <v>15.786371359932915</v>
      </c>
      <c r="BL157" s="42">
        <f t="shared" si="785"/>
        <v>15.74217707193754</v>
      </c>
      <c r="BM157" s="42">
        <f t="shared" si="786"/>
        <v>15.698106506807086</v>
      </c>
      <c r="BN157" s="42">
        <f t="shared" si="787"/>
        <v>15.654159318176816</v>
      </c>
      <c r="BO157" s="42">
        <f t="shared" si="788"/>
        <v>15.610335160651275</v>
      </c>
      <c r="BP157" s="42">
        <f t="shared" si="789"/>
        <v>15.566633689802416</v>
      </c>
      <c r="BQ157" s="42">
        <f t="shared" si="790"/>
        <v>15.523054562166294</v>
      </c>
      <c r="BR157" s="42">
        <f t="shared" si="791"/>
        <v>15.479597435240208</v>
      </c>
      <c r="BS157" s="42">
        <f t="shared" si="792"/>
        <v>15.436261967480881</v>
      </c>
      <c r="BT157" s="42">
        <f t="shared" si="793"/>
        <v>15.393047818300619</v>
      </c>
      <c r="BU157" s="42">
        <f t="shared" si="794"/>
        <v>15.349954648065474</v>
      </c>
      <c r="BV157" s="42">
        <f t="shared" si="795"/>
        <v>15.306982118092286</v>
      </c>
      <c r="BW157" s="42">
        <f t="shared" si="796"/>
        <v>15.264129890645901</v>
      </c>
    </row>
    <row r="158" spans="39:75">
      <c r="AM158" s="147"/>
      <c r="AN158" s="54">
        <f t="shared" si="799"/>
        <v>240</v>
      </c>
      <c r="AO158" s="42">
        <f t="shared" ref="AO158:BD158" si="808">(V22-AO22)/2</f>
        <v>19.385492500558584</v>
      </c>
      <c r="AP158" s="42">
        <f t="shared" si="808"/>
        <v>19.331222395100667</v>
      </c>
      <c r="AQ158" s="42">
        <f t="shared" si="808"/>
        <v>19.277104219976501</v>
      </c>
      <c r="AR158" s="42">
        <f t="shared" si="808"/>
        <v>19.223137549853796</v>
      </c>
      <c r="AS158" s="42">
        <f t="shared" si="808"/>
        <v>19.169321960591141</v>
      </c>
      <c r="AT158" s="42">
        <f t="shared" si="808"/>
        <v>19.115657029234427</v>
      </c>
      <c r="AU158" s="42">
        <f t="shared" si="808"/>
        <v>19.062142334013437</v>
      </c>
      <c r="AV158" s="42">
        <f t="shared" si="808"/>
        <v>19.008777454339061</v>
      </c>
      <c r="AW158" s="42">
        <f t="shared" si="808"/>
        <v>18.95556197079933</v>
      </c>
      <c r="AX158" s="42">
        <f t="shared" si="808"/>
        <v>18.902495465156342</v>
      </c>
      <c r="AY158" s="42">
        <f t="shared" si="808"/>
        <v>18.849577520343722</v>
      </c>
      <c r="AZ158" s="42">
        <f t="shared" si="808"/>
        <v>18.796807720461722</v>
      </c>
      <c r="BA158" s="42">
        <f t="shared" si="808"/>
        <v>18.744185650775577</v>
      </c>
      <c r="BB158" s="42">
        <f t="shared" si="808"/>
        <v>18.691710897711545</v>
      </c>
      <c r="BC158" s="42">
        <f t="shared" si="808"/>
        <v>18.639383048853617</v>
      </c>
      <c r="BD158" s="42">
        <f t="shared" si="808"/>
        <v>18.587201692939814</v>
      </c>
      <c r="BF158" s="147"/>
      <c r="BG158" s="54">
        <f t="shared" si="801"/>
        <v>240</v>
      </c>
      <c r="BH158" s="42">
        <f t="shared" si="798"/>
        <v>15.807037799409429</v>
      </c>
      <c r="BI158" s="42">
        <f t="shared" si="782"/>
        <v>15.762785655269788</v>
      </c>
      <c r="BJ158" s="42">
        <f t="shared" si="783"/>
        <v>15.718657395964684</v>
      </c>
      <c r="BK158" s="42">
        <f t="shared" si="784"/>
        <v>15.674652674675691</v>
      </c>
      <c r="BL158" s="42">
        <f t="shared" si="785"/>
        <v>15.630771145555549</v>
      </c>
      <c r="BM158" s="42">
        <f t="shared" si="786"/>
        <v>15.587012463725074</v>
      </c>
      <c r="BN158" s="42">
        <f t="shared" si="787"/>
        <v>15.543376285270725</v>
      </c>
      <c r="BO158" s="42">
        <f t="shared" si="788"/>
        <v>15.499862267241454</v>
      </c>
      <c r="BP158" s="42">
        <f t="shared" si="789"/>
        <v>15.456470067646464</v>
      </c>
      <c r="BQ158" s="42">
        <f t="shared" si="790"/>
        <v>15.413199345453005</v>
      </c>
      <c r="BR158" s="42">
        <f t="shared" si="791"/>
        <v>15.37004976058169</v>
      </c>
      <c r="BS158" s="42">
        <f t="shared" si="792"/>
        <v>15.327020973906411</v>
      </c>
      <c r="BT158" s="42">
        <f t="shared" si="793"/>
        <v>15.284112647249938</v>
      </c>
      <c r="BU158" s="42">
        <f t="shared" si="794"/>
        <v>15.241324443381959</v>
      </c>
      <c r="BV158" s="42">
        <f t="shared" si="795"/>
        <v>15.198656026015577</v>
      </c>
      <c r="BW158" s="42">
        <f t="shared" si="796"/>
        <v>15.156107059806622</v>
      </c>
    </row>
    <row r="159" spans="39:75">
      <c r="AM159" s="147"/>
      <c r="AN159" s="54">
        <f t="shared" si="799"/>
        <v>260</v>
      </c>
      <c r="AO159" s="42">
        <f t="shared" ref="AO159:BD159" si="809">(V23-AO23)/2</f>
        <v>19.248303168960568</v>
      </c>
      <c r="AP159" s="42">
        <f t="shared" si="809"/>
        <v>19.194417128002961</v>
      </c>
      <c r="AQ159" s="42">
        <f t="shared" si="809"/>
        <v>19.140681942182468</v>
      </c>
      <c r="AR159" s="42">
        <f t="shared" si="809"/>
        <v>19.087097189176667</v>
      </c>
      <c r="AS159" s="42">
        <f t="shared" si="809"/>
        <v>19.033662447845366</v>
      </c>
      <c r="AT159" s="42">
        <f t="shared" si="809"/>
        <v>18.980377298228149</v>
      </c>
      <c r="AU159" s="42">
        <f t="shared" si="809"/>
        <v>18.927241321539697</v>
      </c>
      <c r="AV159" s="42">
        <f t="shared" si="809"/>
        <v>18.874254100166731</v>
      </c>
      <c r="AW159" s="42">
        <f t="shared" si="809"/>
        <v>18.821415217665816</v>
      </c>
      <c r="AX159" s="42">
        <f t="shared" si="809"/>
        <v>18.768724258759264</v>
      </c>
      <c r="AY159" s="42">
        <f t="shared" si="809"/>
        <v>18.716180809331675</v>
      </c>
      <c r="AZ159" s="42">
        <f t="shared" si="809"/>
        <v>18.663784456426853</v>
      </c>
      <c r="BA159" s="42">
        <f t="shared" si="809"/>
        <v>18.611534788244988</v>
      </c>
      <c r="BB159" s="42">
        <f t="shared" si="809"/>
        <v>18.559431394139004</v>
      </c>
      <c r="BC159" s="42">
        <f t="shared" si="809"/>
        <v>18.507473864611789</v>
      </c>
      <c r="BD159" s="42">
        <f t="shared" si="809"/>
        <v>18.455661791311751</v>
      </c>
      <c r="BF159" s="147"/>
      <c r="BG159" s="54">
        <f t="shared" si="801"/>
        <v>260</v>
      </c>
      <c r="BH159" s="42">
        <f t="shared" si="798"/>
        <v>15.695172859677633</v>
      </c>
      <c r="BI159" s="42">
        <f t="shared" si="782"/>
        <v>15.65123388385588</v>
      </c>
      <c r="BJ159" s="42">
        <f t="shared" si="783"/>
        <v>15.607417916146851</v>
      </c>
      <c r="BK159" s="42">
        <f t="shared" si="784"/>
        <v>15.563724612187144</v>
      </c>
      <c r="BL159" s="42">
        <f t="shared" si="785"/>
        <v>15.520153628576715</v>
      </c>
      <c r="BM159" s="42">
        <f t="shared" si="786"/>
        <v>15.476704622877129</v>
      </c>
      <c r="BN159" s="42">
        <f t="shared" si="787"/>
        <v>15.433377253608391</v>
      </c>
      <c r="BO159" s="42">
        <f t="shared" si="788"/>
        <v>15.390171180247066</v>
      </c>
      <c r="BP159" s="42">
        <f t="shared" si="789"/>
        <v>15.347086063222399</v>
      </c>
      <c r="BQ159" s="42">
        <f t="shared" si="790"/>
        <v>15.304121563914517</v>
      </c>
      <c r="BR159" s="42">
        <f t="shared" si="791"/>
        <v>15.261277344651326</v>
      </c>
      <c r="BS159" s="42">
        <f t="shared" si="792"/>
        <v>15.218553068706672</v>
      </c>
      <c r="BT159" s="42">
        <f t="shared" si="793"/>
        <v>15.175948400296292</v>
      </c>
      <c r="BU159" s="42">
        <f t="shared" si="794"/>
        <v>15.133463004576694</v>
      </c>
      <c r="BV159" s="42">
        <f t="shared" si="795"/>
        <v>15.091096547640905</v>
      </c>
      <c r="BW159" s="42">
        <f t="shared" si="796"/>
        <v>15.048848696517553</v>
      </c>
    </row>
    <row r="160" spans="39:75">
      <c r="AM160" s="147"/>
      <c r="AN160" s="54">
        <f t="shared" si="799"/>
        <v>280</v>
      </c>
      <c r="AO160" s="42">
        <f t="shared" ref="AO160:BD160" si="810">(V24-AO24)/2</f>
        <v>19.112084713532049</v>
      </c>
      <c r="AP160" s="42">
        <f t="shared" si="810"/>
        <v>19.058580019086165</v>
      </c>
      <c r="AQ160" s="42">
        <f t="shared" si="810"/>
        <v>19.005225112189422</v>
      </c>
      <c r="AR160" s="42">
        <f t="shared" si="810"/>
        <v>18.952019573508267</v>
      </c>
      <c r="AS160" s="42">
        <f t="shared" si="810"/>
        <v>18.898962984883298</v>
      </c>
      <c r="AT160" s="42">
        <f t="shared" si="810"/>
        <v>18.846054929325362</v>
      </c>
      <c r="AU160" s="42">
        <f t="shared" si="810"/>
        <v>18.793294991013106</v>
      </c>
      <c r="AV160" s="42">
        <f t="shared" si="810"/>
        <v>18.740682755288965</v>
      </c>
      <c r="AW160" s="42">
        <f t="shared" si="810"/>
        <v>18.688217808656717</v>
      </c>
      <c r="AX160" s="42">
        <f t="shared" si="810"/>
        <v>18.635899738777049</v>
      </c>
      <c r="AY160" s="42">
        <f t="shared" si="810"/>
        <v>18.583728134465211</v>
      </c>
      <c r="AZ160" s="42">
        <f t="shared" si="810"/>
        <v>18.531702585687938</v>
      </c>
      <c r="BA160" s="42">
        <f t="shared" si="810"/>
        <v>18.479822683559419</v>
      </c>
      <c r="BB160" s="42">
        <f t="shared" si="810"/>
        <v>18.428088020338766</v>
      </c>
      <c r="BC160" s="42">
        <f t="shared" si="810"/>
        <v>18.37649818942679</v>
      </c>
      <c r="BD160" s="42">
        <f t="shared" si="810"/>
        <v>18.325052785361763</v>
      </c>
      <c r="BF160" s="147"/>
      <c r="BG160" s="54">
        <f t="shared" si="801"/>
        <v>280</v>
      </c>
      <c r="BH160" s="42">
        <f t="shared" si="798"/>
        <v>15.58409957774392</v>
      </c>
      <c r="BI160" s="42">
        <f t="shared" si="782"/>
        <v>15.540471553976843</v>
      </c>
      <c r="BJ160" s="42">
        <f t="shared" si="783"/>
        <v>15.496965667805711</v>
      </c>
      <c r="BK160" s="42">
        <f t="shared" si="784"/>
        <v>15.453581577303687</v>
      </c>
      <c r="BL160" s="42">
        <f t="shared" si="785"/>
        <v>15.410318941501117</v>
      </c>
      <c r="BM160" s="42">
        <f t="shared" si="786"/>
        <v>15.367177420383069</v>
      </c>
      <c r="BN160" s="42">
        <f t="shared" si="787"/>
        <v>15.324156674886424</v>
      </c>
      <c r="BO160" s="42">
        <f t="shared" si="788"/>
        <v>15.281256366897043</v>
      </c>
      <c r="BP160" s="42">
        <f t="shared" si="789"/>
        <v>15.23847615924748</v>
      </c>
      <c r="BQ160" s="42">
        <f t="shared" si="790"/>
        <v>15.195815715714222</v>
      </c>
      <c r="BR160" s="42">
        <f t="shared" si="791"/>
        <v>15.153274701015384</v>
      </c>
      <c r="BS160" s="42">
        <f t="shared" si="792"/>
        <v>15.110852780807118</v>
      </c>
      <c r="BT160" s="42">
        <f t="shared" si="793"/>
        <v>15.068549621681743</v>
      </c>
      <c r="BU160" s="42">
        <f t="shared" si="794"/>
        <v>15.026364891165242</v>
      </c>
      <c r="BV160" s="42">
        <f t="shared" si="795"/>
        <v>14.984298257713792</v>
      </c>
      <c r="BW160" s="42">
        <f t="shared" si="796"/>
        <v>14.942349390712558</v>
      </c>
    </row>
    <row r="161" spans="39:75">
      <c r="AM161" s="147"/>
      <c r="AN161" s="54">
        <f t="shared" si="799"/>
        <v>300</v>
      </c>
      <c r="AO161" s="42">
        <f t="shared" ref="AO161:BD161" si="811">(V25-AO25)/2</f>
        <v>18.976830263472486</v>
      </c>
      <c r="AP161" s="42">
        <f t="shared" si="811"/>
        <v>18.923704216784401</v>
      </c>
      <c r="AQ161" s="42">
        <f t="shared" si="811"/>
        <v>18.870726897612805</v>
      </c>
      <c r="AR161" s="42">
        <f t="shared" si="811"/>
        <v>18.817897889591841</v>
      </c>
      <c r="AS161" s="42">
        <f t="shared" si="811"/>
        <v>18.765216777521275</v>
      </c>
      <c r="AT161" s="42">
        <f t="shared" si="811"/>
        <v>18.712683147363116</v>
      </c>
      <c r="AU161" s="42">
        <f t="shared" si="811"/>
        <v>18.660296586238516</v>
      </c>
      <c r="AV161" s="42">
        <f t="shared" si="811"/>
        <v>18.608056682424831</v>
      </c>
      <c r="AW161" s="42">
        <f t="shared" si="811"/>
        <v>18.555963025351417</v>
      </c>
      <c r="AX161" s="42">
        <f t="shared" si="811"/>
        <v>18.504015205597476</v>
      </c>
      <c r="AY161" s="42">
        <f t="shared" si="811"/>
        <v>18.452212814888231</v>
      </c>
      <c r="AZ161" s="42">
        <f t="shared" si="811"/>
        <v>18.400555446091982</v>
      </c>
      <c r="BA161" s="42">
        <f t="shared" si="811"/>
        <v>18.349042693216894</v>
      </c>
      <c r="BB161" s="42">
        <f t="shared" si="811"/>
        <v>18.297674151407236</v>
      </c>
      <c r="BC161" s="42">
        <f t="shared" si="811"/>
        <v>18.246449416941257</v>
      </c>
      <c r="BD161" s="42">
        <f t="shared" si="811"/>
        <v>18.195368087227276</v>
      </c>
      <c r="BF161" s="147"/>
      <c r="BG161" s="54">
        <f t="shared" si="801"/>
        <v>300</v>
      </c>
      <c r="BH161" s="42">
        <f t="shared" si="798"/>
        <v>15.473812351119925</v>
      </c>
      <c r="BI161" s="42">
        <f t="shared" si="782"/>
        <v>15.430493078828626</v>
      </c>
      <c r="BJ161" s="42">
        <f t="shared" si="783"/>
        <v>15.387295079776898</v>
      </c>
      <c r="BK161" s="42">
        <f t="shared" si="784"/>
        <v>15.344218014457439</v>
      </c>
      <c r="BL161" s="42">
        <f t="shared" si="785"/>
        <v>15.301261544314258</v>
      </c>
      <c r="BM161" s="42">
        <f t="shared" si="786"/>
        <v>15.25842533173795</v>
      </c>
      <c r="BN161" s="42">
        <f t="shared" si="787"/>
        <v>15.215709040065132</v>
      </c>
      <c r="BO161" s="42">
        <f t="shared" si="788"/>
        <v>15.173112333574338</v>
      </c>
      <c r="BP161" s="42">
        <f t="shared" si="789"/>
        <v>15.130634877484741</v>
      </c>
      <c r="BQ161" s="42">
        <f t="shared" si="790"/>
        <v>15.088276337951875</v>
      </c>
      <c r="BR161" s="42">
        <f t="shared" si="791"/>
        <v>15.046036382066616</v>
      </c>
      <c r="BS161" s="42">
        <f t="shared" si="792"/>
        <v>15.003914677851153</v>
      </c>
      <c r="BT161" s="42">
        <f t="shared" si="793"/>
        <v>14.961910894257436</v>
      </c>
      <c r="BU161" s="42">
        <f t="shared" si="794"/>
        <v>14.920024701164333</v>
      </c>
      <c r="BV161" s="42">
        <f t="shared" si="795"/>
        <v>14.878255769374535</v>
      </c>
      <c r="BW161" s="42">
        <f t="shared" si="796"/>
        <v>14.836603770612449</v>
      </c>
    </row>
    <row r="162" spans="39:75">
      <c r="AM162" s="147"/>
      <c r="AN162" s="54">
        <f t="shared" si="799"/>
        <v>320</v>
      </c>
      <c r="AO162" s="42">
        <f t="shared" ref="AO162:BD162" si="812">(V26-AO26)/2</f>
        <v>18.84253299660562</v>
      </c>
      <c r="AP162" s="42">
        <f t="shared" si="812"/>
        <v>18.789782918020038</v>
      </c>
      <c r="AQ162" s="42">
        <f t="shared" si="812"/>
        <v>18.737180514420317</v>
      </c>
      <c r="AR162" s="42">
        <f t="shared" si="812"/>
        <v>18.684725372387035</v>
      </c>
      <c r="AS162" s="42">
        <f t="shared" si="812"/>
        <v>18.63241707965809</v>
      </c>
      <c r="AT162" s="42">
        <f t="shared" si="812"/>
        <v>18.580255225125853</v>
      </c>
      <c r="AU162" s="42">
        <f t="shared" si="812"/>
        <v>18.52823939883335</v>
      </c>
      <c r="AV162" s="42">
        <f t="shared" si="812"/>
        <v>18.476369191971298</v>
      </c>
      <c r="AW162" s="42">
        <f t="shared" si="812"/>
        <v>18.424644196875125</v>
      </c>
      <c r="AX162" s="42">
        <f t="shared" si="812"/>
        <v>18.373064007021249</v>
      </c>
      <c r="AY162" s="42">
        <f t="shared" si="812"/>
        <v>18.321628217024255</v>
      </c>
      <c r="AZ162" s="42">
        <f t="shared" si="812"/>
        <v>18.270336422633658</v>
      </c>
      <c r="BA162" s="42">
        <f t="shared" si="812"/>
        <v>18.219188220730548</v>
      </c>
      <c r="BB162" s="42">
        <f t="shared" si="812"/>
        <v>18.168183209324702</v>
      </c>
      <c r="BC162" s="42">
        <f t="shared" si="812"/>
        <v>18.11732098755137</v>
      </c>
      <c r="BD162" s="42">
        <f t="shared" si="812"/>
        <v>18.066601155667655</v>
      </c>
      <c r="BF162" s="147"/>
      <c r="BG162" s="54">
        <f t="shared" si="801"/>
        <v>320</v>
      </c>
      <c r="BH162" s="42">
        <f t="shared" si="798"/>
        <v>15.364305616964707</v>
      </c>
      <c r="BI162" s="42">
        <f t="shared" si="782"/>
        <v>15.321292911143811</v>
      </c>
      <c r="BJ162" s="42">
        <f t="shared" si="783"/>
        <v>15.278400620322806</v>
      </c>
      <c r="BK162" s="42">
        <f t="shared" si="784"/>
        <v>15.23562840739763</v>
      </c>
      <c r="BL162" s="42">
        <f t="shared" si="785"/>
        <v>15.19297593620735</v>
      </c>
      <c r="BM162" s="42">
        <f t="shared" si="786"/>
        <v>15.15044287153265</v>
      </c>
      <c r="BN162" s="42">
        <f t="shared" si="787"/>
        <v>15.108028879092185</v>
      </c>
      <c r="BO162" s="42">
        <f t="shared" si="788"/>
        <v>15.065733625540751</v>
      </c>
      <c r="BP162" s="42">
        <f t="shared" si="789"/>
        <v>15.023556778466219</v>
      </c>
      <c r="BQ162" s="42">
        <f t="shared" si="790"/>
        <v>14.981498006387143</v>
      </c>
      <c r="BR162" s="42">
        <f t="shared" si="791"/>
        <v>14.939556978749987</v>
      </c>
      <c r="BS162" s="42">
        <f t="shared" si="792"/>
        <v>14.89773336592671</v>
      </c>
      <c r="BT162" s="42">
        <f t="shared" si="793"/>
        <v>14.856026839212007</v>
      </c>
      <c r="BU162" s="42">
        <f t="shared" si="794"/>
        <v>14.814437070820611</v>
      </c>
      <c r="BV162" s="42">
        <f t="shared" si="795"/>
        <v>14.772963733885208</v>
      </c>
      <c r="BW162" s="42">
        <f t="shared" si="796"/>
        <v>14.731606502453433</v>
      </c>
    </row>
    <row r="163" spans="39:75">
      <c r="AM163" s="148"/>
      <c r="AN163" s="54">
        <f t="shared" si="799"/>
        <v>340</v>
      </c>
      <c r="AO163" s="42">
        <f t="shared" ref="AO163:BD163" si="813">(V27-AO27)/2</f>
        <v>18.70918613903428</v>
      </c>
      <c r="AP163" s="42">
        <f t="shared" si="813"/>
        <v>18.656809367860255</v>
      </c>
      <c r="AQ163" s="42">
        <f t="shared" si="813"/>
        <v>18.604579226589607</v>
      </c>
      <c r="AR163" s="42">
        <f t="shared" si="813"/>
        <v>18.552495304729085</v>
      </c>
      <c r="AS163" s="42">
        <f t="shared" si="813"/>
        <v>18.500557192933911</v>
      </c>
      <c r="AT163" s="42">
        <f t="shared" si="813"/>
        <v>18.448764483006013</v>
      </c>
      <c r="AU163" s="42">
        <f t="shared" si="813"/>
        <v>18.397116767889429</v>
      </c>
      <c r="AV163" s="42">
        <f t="shared" si="813"/>
        <v>18.345613641668308</v>
      </c>
      <c r="AW163" s="42">
        <f t="shared" si="813"/>
        <v>18.294254699562661</v>
      </c>
      <c r="AX163" s="42">
        <f t="shared" si="813"/>
        <v>18.243039537926144</v>
      </c>
      <c r="AY163" s="42">
        <f t="shared" si="813"/>
        <v>18.191967754242093</v>
      </c>
      <c r="AZ163" s="42">
        <f t="shared" si="813"/>
        <v>18.141038947120943</v>
      </c>
      <c r="BA163" s="42">
        <f t="shared" si="813"/>
        <v>18.090252716296419</v>
      </c>
      <c r="BB163" s="42">
        <f t="shared" si="813"/>
        <v>18.039608662623589</v>
      </c>
      <c r="BC163" s="42">
        <f t="shared" si="813"/>
        <v>17.989106388074035</v>
      </c>
      <c r="BD163" s="42">
        <f t="shared" si="813"/>
        <v>17.938745495734121</v>
      </c>
      <c r="BF163" s="148"/>
      <c r="BG163" s="54">
        <f t="shared" si="801"/>
        <v>340</v>
      </c>
      <c r="BH163" s="42">
        <f t="shared" si="798"/>
        <v>15.255573851805877</v>
      </c>
      <c r="BI163" s="42">
        <f t="shared" si="782"/>
        <v>15.21286554291266</v>
      </c>
      <c r="BJ163" s="42">
        <f t="shared" si="783"/>
        <v>15.17027679685388</v>
      </c>
      <c r="BK163" s="42">
        <f t="shared" si="784"/>
        <v>15.127807278910606</v>
      </c>
      <c r="BL163" s="42">
        <f t="shared" si="785"/>
        <v>15.085456655301144</v>
      </c>
      <c r="BM163" s="42">
        <f t="shared" si="786"/>
        <v>15.043224593178371</v>
      </c>
      <c r="BN163" s="42">
        <f t="shared" si="787"/>
        <v>15.001110760626643</v>
      </c>
      <c r="BO163" s="42">
        <f t="shared" si="788"/>
        <v>14.959114826659908</v>
      </c>
      <c r="BP163" s="42">
        <f t="shared" si="789"/>
        <v>14.917236461218518</v>
      </c>
      <c r="BQ163" s="42">
        <f t="shared" si="790"/>
        <v>14.87547533516665</v>
      </c>
      <c r="BR163" s="42">
        <f t="shared" si="791"/>
        <v>14.833831120290306</v>
      </c>
      <c r="BS163" s="42">
        <f t="shared" si="792"/>
        <v>14.792303489293932</v>
      </c>
      <c r="BT163" s="42">
        <f t="shared" si="793"/>
        <v>14.750892115798845</v>
      </c>
      <c r="BU163" s="42">
        <f t="shared" si="794"/>
        <v>14.709596674339014</v>
      </c>
      <c r="BV163" s="42">
        <f t="shared" si="795"/>
        <v>14.66841684036071</v>
      </c>
      <c r="BW163" s="42">
        <f t="shared" si="796"/>
        <v>14.627352290218184</v>
      </c>
    </row>
    <row r="164" spans="39:75">
      <c r="AM164" s="138"/>
      <c r="AN164" s="138"/>
      <c r="AO164" s="161" t="s">
        <v>123</v>
      </c>
      <c r="AP164" s="161"/>
      <c r="AQ164" s="161"/>
      <c r="AR164" s="161"/>
      <c r="AS164" s="161"/>
      <c r="AT164" s="161"/>
      <c r="AU164" s="161"/>
      <c r="AV164" s="161"/>
      <c r="AW164" s="161"/>
      <c r="AX164" s="161"/>
      <c r="AY164" s="161"/>
      <c r="AZ164" s="161"/>
      <c r="BA164" s="161"/>
      <c r="BB164" s="161"/>
      <c r="BC164" s="161"/>
      <c r="BD164" s="161"/>
      <c r="BF164" s="138"/>
      <c r="BG164" s="138"/>
      <c r="BH164" s="161" t="s">
        <v>123</v>
      </c>
      <c r="BI164" s="161"/>
      <c r="BJ164" s="161"/>
      <c r="BK164" s="161"/>
      <c r="BL164" s="161"/>
      <c r="BM164" s="161"/>
      <c r="BN164" s="161"/>
      <c r="BO164" s="161"/>
      <c r="BP164" s="161"/>
      <c r="BQ164" s="161"/>
      <c r="BR164" s="161"/>
      <c r="BS164" s="161"/>
      <c r="BT164" s="161"/>
      <c r="BU164" s="161"/>
      <c r="BV164" s="161"/>
      <c r="BW164" s="161"/>
    </row>
    <row r="166" spans="39:75">
      <c r="AM166" s="138"/>
      <c r="AN166" s="138"/>
      <c r="AO166" s="214" t="s">
        <v>64</v>
      </c>
      <c r="AP166" s="215"/>
      <c r="AQ166" s="216"/>
      <c r="AR166" s="63">
        <v>2</v>
      </c>
      <c r="AS166" s="68" t="s">
        <v>76</v>
      </c>
      <c r="AT166" s="50"/>
      <c r="AU166" s="214" t="s">
        <v>114</v>
      </c>
      <c r="AV166" s="215"/>
      <c r="AW166" s="215"/>
      <c r="AX166" s="216"/>
      <c r="AY166" s="217">
        <v>2.8</v>
      </c>
      <c r="AZ166" s="218"/>
      <c r="BA166" s="218"/>
      <c r="BB166" s="218"/>
      <c r="BC166" s="218"/>
      <c r="BD166" s="218"/>
      <c r="BF166" s="138"/>
      <c r="BG166" s="138"/>
      <c r="BH166" s="214" t="s">
        <v>64</v>
      </c>
      <c r="BI166" s="215"/>
      <c r="BJ166" s="216"/>
      <c r="BK166" s="63">
        <v>2</v>
      </c>
      <c r="BL166" s="68" t="s">
        <v>76</v>
      </c>
      <c r="BM166" s="50"/>
      <c r="BN166" s="214" t="s">
        <v>114</v>
      </c>
      <c r="BO166" s="215"/>
      <c r="BP166" s="215"/>
      <c r="BQ166" s="216"/>
      <c r="BR166" s="222">
        <v>3</v>
      </c>
      <c r="BS166" s="223"/>
      <c r="BT166" s="223"/>
      <c r="BU166" s="223"/>
      <c r="BV166" s="223"/>
      <c r="BW166" s="223"/>
    </row>
    <row r="167" spans="39:75">
      <c r="AM167" s="138"/>
      <c r="AN167" s="138"/>
      <c r="AO167" s="145" t="s">
        <v>115</v>
      </c>
      <c r="AP167" s="145"/>
      <c r="AQ167" s="145"/>
      <c r="AR167" s="145"/>
      <c r="AS167" s="145"/>
      <c r="AT167" s="145"/>
      <c r="AU167" s="145"/>
      <c r="AV167" s="145"/>
      <c r="AW167" s="145"/>
      <c r="AX167" s="145"/>
      <c r="AY167" s="145"/>
      <c r="AZ167" s="145"/>
      <c r="BA167" s="145"/>
      <c r="BB167" s="145"/>
      <c r="BC167" s="145"/>
      <c r="BD167" s="145"/>
      <c r="BF167" s="138"/>
      <c r="BG167" s="138"/>
      <c r="BH167" s="145" t="s">
        <v>115</v>
      </c>
      <c r="BI167" s="145"/>
      <c r="BJ167" s="145"/>
      <c r="BK167" s="145"/>
      <c r="BL167" s="145"/>
      <c r="BM167" s="145"/>
      <c r="BN167" s="145"/>
      <c r="BO167" s="145"/>
      <c r="BP167" s="145"/>
      <c r="BQ167" s="145"/>
      <c r="BR167" s="145"/>
      <c r="BS167" s="145"/>
      <c r="BT167" s="145"/>
      <c r="BU167" s="145"/>
      <c r="BV167" s="145"/>
      <c r="BW167" s="145"/>
    </row>
    <row r="168" spans="39:75">
      <c r="AM168" s="138"/>
      <c r="AN168" s="138"/>
      <c r="AO168" s="37">
        <v>350</v>
      </c>
      <c r="AP168" s="37">
        <f>AO168+50</f>
        <v>400</v>
      </c>
      <c r="AQ168" s="37">
        <f t="shared" ref="AQ168:BD168" si="814">AP168+50</f>
        <v>450</v>
      </c>
      <c r="AR168" s="37">
        <f t="shared" si="814"/>
        <v>500</v>
      </c>
      <c r="AS168" s="37">
        <f t="shared" si="814"/>
        <v>550</v>
      </c>
      <c r="AT168" s="37">
        <f t="shared" si="814"/>
        <v>600</v>
      </c>
      <c r="AU168" s="37">
        <f t="shared" si="814"/>
        <v>650</v>
      </c>
      <c r="AV168" s="37">
        <f t="shared" si="814"/>
        <v>700</v>
      </c>
      <c r="AW168" s="37">
        <f t="shared" si="814"/>
        <v>750</v>
      </c>
      <c r="AX168" s="37">
        <f t="shared" si="814"/>
        <v>800</v>
      </c>
      <c r="AY168" s="37">
        <f t="shared" si="814"/>
        <v>850</v>
      </c>
      <c r="AZ168" s="37">
        <f t="shared" si="814"/>
        <v>900</v>
      </c>
      <c r="BA168" s="37">
        <f t="shared" si="814"/>
        <v>950</v>
      </c>
      <c r="BB168" s="37">
        <f t="shared" si="814"/>
        <v>1000</v>
      </c>
      <c r="BC168" s="37">
        <f t="shared" si="814"/>
        <v>1050</v>
      </c>
      <c r="BD168" s="37">
        <f t="shared" si="814"/>
        <v>1100</v>
      </c>
      <c r="BF168" s="138"/>
      <c r="BG168" s="138"/>
      <c r="BH168" s="37">
        <v>350</v>
      </c>
      <c r="BI168" s="37">
        <f>BH168+50</f>
        <v>400</v>
      </c>
      <c r="BJ168" s="37">
        <f t="shared" ref="BJ168:BW168" si="815">BI168+50</f>
        <v>450</v>
      </c>
      <c r="BK168" s="37">
        <f t="shared" si="815"/>
        <v>500</v>
      </c>
      <c r="BL168" s="37">
        <f t="shared" si="815"/>
        <v>550</v>
      </c>
      <c r="BM168" s="37">
        <f t="shared" si="815"/>
        <v>600</v>
      </c>
      <c r="BN168" s="37">
        <f t="shared" si="815"/>
        <v>650</v>
      </c>
      <c r="BO168" s="37">
        <f t="shared" si="815"/>
        <v>700</v>
      </c>
      <c r="BP168" s="37">
        <f t="shared" si="815"/>
        <v>750</v>
      </c>
      <c r="BQ168" s="37">
        <f t="shared" si="815"/>
        <v>800</v>
      </c>
      <c r="BR168" s="37">
        <f t="shared" si="815"/>
        <v>850</v>
      </c>
      <c r="BS168" s="37">
        <f t="shared" si="815"/>
        <v>900</v>
      </c>
      <c r="BT168" s="37">
        <f t="shared" si="815"/>
        <v>950</v>
      </c>
      <c r="BU168" s="37">
        <f t="shared" si="815"/>
        <v>1000</v>
      </c>
      <c r="BV168" s="37">
        <f t="shared" si="815"/>
        <v>1050</v>
      </c>
      <c r="BW168" s="37">
        <f t="shared" si="815"/>
        <v>1100</v>
      </c>
    </row>
    <row r="169" spans="39:75">
      <c r="AM169" s="146" t="s">
        <v>119</v>
      </c>
      <c r="AN169" s="54">
        <v>60</v>
      </c>
      <c r="AO169" s="42">
        <f t="shared" ref="AO169:BD169" si="816">(V33-AO33)/2</f>
        <v>25.965894305078507</v>
      </c>
      <c r="AP169" s="42">
        <f t="shared" si="816"/>
        <v>25.89320222247062</v>
      </c>
      <c r="AQ169" s="42">
        <f t="shared" si="816"/>
        <v>25.820713642919628</v>
      </c>
      <c r="AR169" s="42">
        <f t="shared" si="816"/>
        <v>25.748427996714724</v>
      </c>
      <c r="AS169" s="42">
        <f t="shared" si="816"/>
        <v>25.676344715739674</v>
      </c>
      <c r="AT169" s="42">
        <f t="shared" si="816"/>
        <v>25.60446323346838</v>
      </c>
      <c r="AU169" s="42">
        <f t="shared" si="816"/>
        <v>25.532782984961102</v>
      </c>
      <c r="AV169" s="42">
        <f t="shared" si="816"/>
        <v>25.461303406859628</v>
      </c>
      <c r="AW169" s="42">
        <f t="shared" si="816"/>
        <v>25.390023937382807</v>
      </c>
      <c r="AX169" s="42">
        <f t="shared" si="816"/>
        <v>25.318944016321922</v>
      </c>
      <c r="AY169" s="42">
        <f t="shared" si="816"/>
        <v>25.248063085037444</v>
      </c>
      <c r="AZ169" s="42">
        <f t="shared" si="816"/>
        <v>25.177380586452756</v>
      </c>
      <c r="BA169" s="42">
        <f t="shared" si="816"/>
        <v>25.10689596505145</v>
      </c>
      <c r="BB169" s="42">
        <f t="shared" si="816"/>
        <v>25.036608666871757</v>
      </c>
      <c r="BC169" s="42">
        <f t="shared" si="816"/>
        <v>24.966518139503194</v>
      </c>
      <c r="BD169" s="42">
        <f t="shared" si="816"/>
        <v>24.896623832081616</v>
      </c>
      <c r="BF169" s="146" t="s">
        <v>119</v>
      </c>
      <c r="BG169" s="54">
        <v>60</v>
      </c>
      <c r="BH169" s="42">
        <f t="shared" ref="BH169:BH183" si="817">(AO33-BH33)/2</f>
        <v>22.503844774797415</v>
      </c>
      <c r="BI169" s="42">
        <f t="shared" ref="BI169:BI183" si="818">(AP33-BI33)/2</f>
        <v>22.440844774714748</v>
      </c>
      <c r="BJ169" s="42">
        <f t="shared" ref="BJ169:BJ183" si="819">(AQ33-BJ33)/2</f>
        <v>22.378021144494653</v>
      </c>
      <c r="BK169" s="42">
        <f t="shared" ref="BK169:BK183" si="820">(AR33-BK33)/2</f>
        <v>22.315373390385986</v>
      </c>
      <c r="BL169" s="42">
        <f t="shared" ref="BL169:BL183" si="821">(AS33-BL33)/2</f>
        <v>22.252901020019465</v>
      </c>
      <c r="BM169" s="42">
        <f t="shared" ref="BM169:BM183" si="822">(AT33-BM33)/2</f>
        <v>22.190603542404659</v>
      </c>
      <c r="BN169" s="42">
        <f t="shared" ref="BN169:BN183" si="823">(AU33-BN33)/2</f>
        <v>22.128480467925925</v>
      </c>
      <c r="BO169" s="42">
        <f t="shared" ref="BO169:BO183" si="824">(AV33-BO33)/2</f>
        <v>22.066531308337375</v>
      </c>
      <c r="BP169" s="42">
        <f t="shared" ref="BP169:BP183" si="825">(AW33-BP33)/2</f>
        <v>22.004755576760687</v>
      </c>
      <c r="BQ169" s="42">
        <f t="shared" ref="BQ169:BQ183" si="826">(AX33-BQ33)/2</f>
        <v>21.943152787680503</v>
      </c>
      <c r="BR169" s="42">
        <f t="shared" ref="BR169:BR183" si="827">(AY33-BR33)/2</f>
        <v>21.881722456940423</v>
      </c>
      <c r="BS169" s="42">
        <f t="shared" ref="BS169:BS183" si="828">(AZ33-BS33)/2</f>
        <v>21.820464101739589</v>
      </c>
      <c r="BT169" s="42">
        <f t="shared" ref="BT169:BT183" si="829">(BA33-BT33)/2</f>
        <v>21.759377240628936</v>
      </c>
      <c r="BU169" s="42">
        <f t="shared" ref="BU169:BU183" si="830">(BB33-BU33)/2</f>
        <v>21.698461393506989</v>
      </c>
      <c r="BV169" s="42">
        <f t="shared" ref="BV169:BV183" si="831">(BC33-BV33)/2</f>
        <v>21.637716081616219</v>
      </c>
      <c r="BW169" s="42">
        <f t="shared" ref="BW169:BW183" si="832">(BD33-BW33)/2</f>
        <v>21.577140827539836</v>
      </c>
    </row>
    <row r="170" spans="39:75">
      <c r="AM170" s="147"/>
      <c r="AN170" s="54">
        <f>AN169+20</f>
        <v>80</v>
      </c>
      <c r="AO170" s="42">
        <f t="shared" ref="AO170:BD170" si="833">(V34-AO34)/2</f>
        <v>25.782136080521781</v>
      </c>
      <c r="AP170" s="42">
        <f t="shared" si="833"/>
        <v>25.709958433037031</v>
      </c>
      <c r="AQ170" s="42">
        <f t="shared" si="833"/>
        <v>25.637982848437304</v>
      </c>
      <c r="AR170" s="42">
        <f t="shared" si="833"/>
        <v>25.566208761043072</v>
      </c>
      <c r="AS170" s="42">
        <f t="shared" si="833"/>
        <v>25.49463560675872</v>
      </c>
      <c r="AT170" s="42">
        <f t="shared" si="833"/>
        <v>25.423262823067546</v>
      </c>
      <c r="AU170" s="42">
        <f t="shared" si="833"/>
        <v>25.352089849027323</v>
      </c>
      <c r="AV170" s="42">
        <f t="shared" si="833"/>
        <v>25.281116125267488</v>
      </c>
      <c r="AW170" s="42">
        <f t="shared" si="833"/>
        <v>25.21034109398181</v>
      </c>
      <c r="AX170" s="42">
        <f t="shared" si="833"/>
        <v>25.139764198926684</v>
      </c>
      <c r="AY170" s="42">
        <f t="shared" si="833"/>
        <v>25.069384885415474</v>
      </c>
      <c r="AZ170" s="42">
        <f t="shared" si="833"/>
        <v>24.999202600314646</v>
      </c>
      <c r="BA170" s="42">
        <f t="shared" si="833"/>
        <v>24.929216792038346</v>
      </c>
      <c r="BB170" s="42">
        <f t="shared" si="833"/>
        <v>24.859426910545693</v>
      </c>
      <c r="BC170" s="42">
        <f t="shared" si="833"/>
        <v>24.789832407335609</v>
      </c>
      <c r="BD170" s="42">
        <f t="shared" si="833"/>
        <v>24.720432735442131</v>
      </c>
      <c r="BF170" s="147"/>
      <c r="BG170" s="54">
        <f>BG169+20</f>
        <v>80</v>
      </c>
      <c r="BH170" s="42">
        <f t="shared" si="817"/>
        <v>22.344587153514226</v>
      </c>
      <c r="BI170" s="42">
        <f t="shared" si="818"/>
        <v>22.282032998586345</v>
      </c>
      <c r="BJ170" s="42">
        <f t="shared" si="819"/>
        <v>22.219653965367598</v>
      </c>
      <c r="BK170" s="42">
        <f t="shared" si="820"/>
        <v>22.157449563601375</v>
      </c>
      <c r="BL170" s="42">
        <f t="shared" si="821"/>
        <v>22.095419304403123</v>
      </c>
      <c r="BM170" s="42">
        <f t="shared" si="822"/>
        <v>22.033562700256709</v>
      </c>
      <c r="BN170" s="42">
        <f t="shared" si="823"/>
        <v>21.971879265011466</v>
      </c>
      <c r="BO170" s="42">
        <f t="shared" si="824"/>
        <v>21.910368513876705</v>
      </c>
      <c r="BP170" s="42">
        <f t="shared" si="825"/>
        <v>21.849029963420293</v>
      </c>
      <c r="BQ170" s="42">
        <f t="shared" si="826"/>
        <v>21.787863131562091</v>
      </c>
      <c r="BR170" s="42">
        <f t="shared" si="827"/>
        <v>21.726867537572417</v>
      </c>
      <c r="BS170" s="42">
        <f t="shared" si="828"/>
        <v>21.666042702067017</v>
      </c>
      <c r="BT170" s="42">
        <f t="shared" si="829"/>
        <v>21.605388147004163</v>
      </c>
      <c r="BU170" s="42">
        <f t="shared" si="830"/>
        <v>21.544903395679626</v>
      </c>
      <c r="BV170" s="42">
        <f t="shared" si="831"/>
        <v>21.48458797272437</v>
      </c>
      <c r="BW170" s="42">
        <f t="shared" si="832"/>
        <v>21.424441404100037</v>
      </c>
    </row>
    <row r="171" spans="39:75">
      <c r="AM171" s="147"/>
      <c r="AN171" s="54">
        <f t="shared" ref="AN171:AN183" si="834">AN170+20</f>
        <v>100</v>
      </c>
      <c r="AO171" s="42">
        <f t="shared" ref="AO171:BD171" si="835">(V35-AO35)/2</f>
        <v>25.599678295868813</v>
      </c>
      <c r="AP171" s="42">
        <f t="shared" si="835"/>
        <v>25.528011442897821</v>
      </c>
      <c r="AQ171" s="42">
        <f t="shared" si="835"/>
        <v>25.456545222831551</v>
      </c>
      <c r="AR171" s="42">
        <f t="shared" si="835"/>
        <v>25.385279073993644</v>
      </c>
      <c r="AS171" s="42">
        <f t="shared" si="835"/>
        <v>25.314212436280656</v>
      </c>
      <c r="AT171" s="42">
        <f t="shared" si="835"/>
        <v>25.243344751156712</v>
      </c>
      <c r="AU171" s="42">
        <f t="shared" si="835"/>
        <v>25.172675461649675</v>
      </c>
      <c r="AV171" s="42">
        <f t="shared" si="835"/>
        <v>25.102204012346846</v>
      </c>
      <c r="AW171" s="42">
        <f t="shared" si="835"/>
        <v>25.031929849390366</v>
      </c>
      <c r="AX171" s="42">
        <f t="shared" si="835"/>
        <v>24.961852420472468</v>
      </c>
      <c r="AY171" s="42">
        <f t="shared" si="835"/>
        <v>24.891971174832491</v>
      </c>
      <c r="AZ171" s="42">
        <f t="shared" si="835"/>
        <v>24.822285563250659</v>
      </c>
      <c r="BA171" s="42">
        <f t="shared" si="835"/>
        <v>24.752795038045349</v>
      </c>
      <c r="BB171" s="42">
        <f t="shared" si="835"/>
        <v>24.683499053068175</v>
      </c>
      <c r="BC171" s="42">
        <f t="shared" si="835"/>
        <v>24.614397063699528</v>
      </c>
      <c r="BD171" s="42">
        <f t="shared" si="835"/>
        <v>24.545488526844167</v>
      </c>
      <c r="BF171" s="147"/>
      <c r="BG171" s="54">
        <f t="shared" ref="BG171:BG183" si="836">BG170+20</f>
        <v>100</v>
      </c>
      <c r="BH171" s="42">
        <f t="shared" si="817"/>
        <v>22.186456583639</v>
      </c>
      <c r="BI171" s="42">
        <f t="shared" si="818"/>
        <v>22.124345118660898</v>
      </c>
      <c r="BJ171" s="42">
        <f t="shared" si="819"/>
        <v>22.062407536071902</v>
      </c>
      <c r="BK171" s="42">
        <f t="shared" si="820"/>
        <v>22.000643349084982</v>
      </c>
      <c r="BL171" s="42">
        <f t="shared" si="821"/>
        <v>21.939052072275103</v>
      </c>
      <c r="BM171" s="42">
        <f t="shared" si="822"/>
        <v>21.877633221576446</v>
      </c>
      <c r="BN171" s="42">
        <f t="shared" si="823"/>
        <v>21.816386314278503</v>
      </c>
      <c r="BO171" s="42">
        <f t="shared" si="824"/>
        <v>21.755310869022082</v>
      </c>
      <c r="BP171" s="42">
        <f t="shared" si="825"/>
        <v>21.694406405795206</v>
      </c>
      <c r="BQ171" s="42">
        <f t="shared" si="826"/>
        <v>21.63367244593033</v>
      </c>
      <c r="BR171" s="42">
        <f t="shared" si="827"/>
        <v>21.573108512099395</v>
      </c>
      <c r="BS171" s="42">
        <f t="shared" si="828"/>
        <v>21.512714128310819</v>
      </c>
      <c r="BT171" s="42">
        <f t="shared" si="829"/>
        <v>21.452488819905767</v>
      </c>
      <c r="BU171" s="42">
        <f t="shared" si="830"/>
        <v>21.392432113553866</v>
      </c>
      <c r="BV171" s="42">
        <f t="shared" si="831"/>
        <v>21.332543537250103</v>
      </c>
      <c r="BW171" s="42">
        <f t="shared" si="832"/>
        <v>21.272822620310848</v>
      </c>
    </row>
    <row r="172" spans="39:75">
      <c r="AM172" s="147"/>
      <c r="AN172" s="54">
        <f t="shared" si="834"/>
        <v>120</v>
      </c>
      <c r="AO172" s="42">
        <f t="shared" ref="AO172:BD172" si="837">(V36-AO36)/2</f>
        <v>25.418511748027157</v>
      </c>
      <c r="AP172" s="42">
        <f t="shared" si="837"/>
        <v>25.347352074724427</v>
      </c>
      <c r="AQ172" s="42">
        <f t="shared" si="837"/>
        <v>25.276391614466007</v>
      </c>
      <c r="AR172" s="42">
        <f t="shared" si="837"/>
        <v>25.205629809550572</v>
      </c>
      <c r="AS172" s="42">
        <f t="shared" si="837"/>
        <v>25.135066103838227</v>
      </c>
      <c r="AT172" s="42">
        <f t="shared" si="837"/>
        <v>25.064699942745705</v>
      </c>
      <c r="AU172" s="42">
        <f t="shared" si="837"/>
        <v>24.994530773243213</v>
      </c>
      <c r="AV172" s="42">
        <f t="shared" si="837"/>
        <v>24.924558043847782</v>
      </c>
      <c r="AW172" s="42">
        <f t="shared" si="837"/>
        <v>24.854781204621446</v>
      </c>
      <c r="AX172" s="42">
        <f t="shared" si="837"/>
        <v>24.78519970716556</v>
      </c>
      <c r="AY172" s="42">
        <f t="shared" si="837"/>
        <v>24.71581300461645</v>
      </c>
      <c r="AZ172" s="42">
        <f t="shared" si="837"/>
        <v>24.646620551641519</v>
      </c>
      <c r="BA172" s="42">
        <f t="shared" si="837"/>
        <v>24.577621804434898</v>
      </c>
      <c r="BB172" s="42">
        <f t="shared" si="837"/>
        <v>24.508816220713271</v>
      </c>
      <c r="BC172" s="42">
        <f t="shared" si="837"/>
        <v>24.440203259711069</v>
      </c>
      <c r="BD172" s="42">
        <f t="shared" si="837"/>
        <v>24.371782382176946</v>
      </c>
      <c r="BF172" s="147"/>
      <c r="BG172" s="54">
        <f t="shared" si="836"/>
        <v>120</v>
      </c>
      <c r="BH172" s="42">
        <f t="shared" si="817"/>
        <v>22.02944508913339</v>
      </c>
      <c r="BI172" s="42">
        <f t="shared" si="818"/>
        <v>21.967773181229319</v>
      </c>
      <c r="BJ172" s="42">
        <f t="shared" si="819"/>
        <v>21.90627392516501</v>
      </c>
      <c r="BK172" s="42">
        <f t="shared" si="820"/>
        <v>21.844946837598343</v>
      </c>
      <c r="BL172" s="42">
        <f t="shared" si="821"/>
        <v>21.783791436539076</v>
      </c>
      <c r="BM172" s="42">
        <f t="shared" si="822"/>
        <v>21.722807241347738</v>
      </c>
      <c r="BN172" s="42">
        <f t="shared" si="823"/>
        <v>21.661993772729289</v>
      </c>
      <c r="BO172" s="42">
        <f t="shared" si="824"/>
        <v>21.601350552731645</v>
      </c>
      <c r="BP172" s="42">
        <f t="shared" si="825"/>
        <v>21.540877104739764</v>
      </c>
      <c r="BQ172" s="42">
        <f t="shared" si="826"/>
        <v>21.480572953473001</v>
      </c>
      <c r="BR172" s="42">
        <f t="shared" si="827"/>
        <v>21.420437624981986</v>
      </c>
      <c r="BS172" s="42">
        <f t="shared" si="828"/>
        <v>21.360470646643336</v>
      </c>
      <c r="BT172" s="42">
        <f t="shared" si="829"/>
        <v>21.30067154715735</v>
      </c>
      <c r="BU172" s="42">
        <f t="shared" si="830"/>
        <v>21.241039856543566</v>
      </c>
      <c r="BV172" s="42">
        <f t="shared" si="831"/>
        <v>21.181575106137146</v>
      </c>
      <c r="BW172" s="42">
        <f t="shared" si="832"/>
        <v>21.122276828585257</v>
      </c>
    </row>
    <row r="173" spans="39:75">
      <c r="AM173" s="147"/>
      <c r="AN173" s="54">
        <f t="shared" si="834"/>
        <v>140</v>
      </c>
      <c r="AO173" s="42">
        <f t="shared" ref="AO173:BD173" si="838">(V37-AO37)/2</f>
        <v>25.238627299033624</v>
      </c>
      <c r="AP173" s="42">
        <f t="shared" si="838"/>
        <v>25.16797121613584</v>
      </c>
      <c r="AQ173" s="42">
        <f t="shared" si="838"/>
        <v>25.097512936470082</v>
      </c>
      <c r="AR173" s="42">
        <f t="shared" si="838"/>
        <v>25.02725190628189</v>
      </c>
      <c r="AS173" s="42">
        <f t="shared" si="838"/>
        <v>24.957187573367037</v>
      </c>
      <c r="AT173" s="42">
        <f t="shared" si="838"/>
        <v>24.887319387067265</v>
      </c>
      <c r="AU173" s="42">
        <f t="shared" si="838"/>
        <v>24.817646798265997</v>
      </c>
      <c r="AV173" s="42">
        <f t="shared" si="838"/>
        <v>24.748169259383445</v>
      </c>
      <c r="AW173" s="42">
        <f t="shared" si="838"/>
        <v>24.678886224373628</v>
      </c>
      <c r="AX173" s="42">
        <f t="shared" si="838"/>
        <v>24.609797148718656</v>
      </c>
      <c r="AY173" s="42">
        <f t="shared" si="838"/>
        <v>24.540901489424698</v>
      </c>
      <c r="AZ173" s="42">
        <f t="shared" si="838"/>
        <v>24.47219870501894</v>
      </c>
      <c r="BA173" s="42">
        <f t="shared" si="838"/>
        <v>24.403688255543955</v>
      </c>
      <c r="BB173" s="42">
        <f t="shared" si="838"/>
        <v>24.335369602553698</v>
      </c>
      <c r="BC173" s="42">
        <f t="shared" si="838"/>
        <v>24.267242209109753</v>
      </c>
      <c r="BD173" s="42">
        <f t="shared" si="838"/>
        <v>24.199305539776873</v>
      </c>
      <c r="BF173" s="147"/>
      <c r="BG173" s="54">
        <f t="shared" si="836"/>
        <v>140</v>
      </c>
      <c r="BH173" s="42">
        <f t="shared" si="817"/>
        <v>21.873544750404761</v>
      </c>
      <c r="BI173" s="42">
        <f t="shared" si="818"/>
        <v>21.812309288870409</v>
      </c>
      <c r="BJ173" s="42">
        <f t="shared" si="819"/>
        <v>21.751245257334574</v>
      </c>
      <c r="BK173" s="42">
        <f t="shared" si="820"/>
        <v>21.690352175875745</v>
      </c>
      <c r="BL173" s="42">
        <f t="shared" si="821"/>
        <v>21.62962956591511</v>
      </c>
      <c r="BM173" s="42">
        <f t="shared" si="822"/>
        <v>21.569076950214111</v>
      </c>
      <c r="BN173" s="42">
        <f t="shared" si="823"/>
        <v>21.508693852870437</v>
      </c>
      <c r="BO173" s="42">
        <f t="shared" si="824"/>
        <v>21.448479799313446</v>
      </c>
      <c r="BP173" s="42">
        <f t="shared" si="825"/>
        <v>21.388434316301357</v>
      </c>
      <c r="BQ173" s="42">
        <f t="shared" si="826"/>
        <v>21.328556931917348</v>
      </c>
      <c r="BR173" s="42">
        <f t="shared" si="827"/>
        <v>21.268847175566094</v>
      </c>
      <c r="BS173" s="42">
        <f t="shared" si="828"/>
        <v>21.20930457796868</v>
      </c>
      <c r="BT173" s="42">
        <f t="shared" si="829"/>
        <v>21.149928671160723</v>
      </c>
      <c r="BU173" s="42">
        <f t="shared" si="830"/>
        <v>21.090718988488007</v>
      </c>
      <c r="BV173" s="42">
        <f t="shared" si="831"/>
        <v>21.031675064602368</v>
      </c>
      <c r="BW173" s="42">
        <f t="shared" si="832"/>
        <v>20.972796435458406</v>
      </c>
    </row>
    <row r="174" spans="39:75">
      <c r="AM174" s="147"/>
      <c r="AN174" s="54">
        <f t="shared" si="834"/>
        <v>160</v>
      </c>
      <c r="AO174" s="42">
        <f t="shared" ref="AO174:BD174" si="839">(V38-AO38)/2</f>
        <v>25.06001587559382</v>
      </c>
      <c r="AP174" s="42">
        <f t="shared" si="839"/>
        <v>24.989859819238319</v>
      </c>
      <c r="AQ174" s="42">
        <f t="shared" si="839"/>
        <v>24.919900166279604</v>
      </c>
      <c r="AR174" s="42">
        <f t="shared" si="839"/>
        <v>24.850136366882452</v>
      </c>
      <c r="AS174" s="42">
        <f t="shared" si="839"/>
        <v>24.78056787275014</v>
      </c>
      <c r="AT174" s="42">
        <f t="shared" si="839"/>
        <v>24.711194137121595</v>
      </c>
      <c r="AU174" s="42">
        <f t="shared" si="839"/>
        <v>24.642014614766111</v>
      </c>
      <c r="AV174" s="42">
        <f t="shared" si="839"/>
        <v>24.57302876197943</v>
      </c>
      <c r="AW174" s="42">
        <f t="shared" si="839"/>
        <v>24.504236036579414</v>
      </c>
      <c r="AX174" s="42">
        <f t="shared" si="839"/>
        <v>24.435635897901761</v>
      </c>
      <c r="AY174" s="42">
        <f t="shared" si="839"/>
        <v>24.36722780679591</v>
      </c>
      <c r="AZ174" s="42">
        <f t="shared" si="839"/>
        <v>24.299011225620205</v>
      </c>
      <c r="BA174" s="42">
        <f t="shared" si="839"/>
        <v>24.230985618238662</v>
      </c>
      <c r="BB174" s="42">
        <f t="shared" si="839"/>
        <v>24.16315045001619</v>
      </c>
      <c r="BC174" s="42">
        <f t="shared" si="839"/>
        <v>24.095505187813842</v>
      </c>
      <c r="BD174" s="42">
        <f t="shared" si="839"/>
        <v>24.02804929998598</v>
      </c>
      <c r="BF174" s="147"/>
      <c r="BG174" s="54">
        <f t="shared" si="836"/>
        <v>160</v>
      </c>
      <c r="BH174" s="42">
        <f t="shared" si="817"/>
        <v>21.71874770390707</v>
      </c>
      <c r="BI174" s="42">
        <f t="shared" si="818"/>
        <v>21.657945600051903</v>
      </c>
      <c r="BJ174" s="42">
        <f t="shared" si="819"/>
        <v>21.597313713001057</v>
      </c>
      <c r="BK174" s="42">
        <f t="shared" si="820"/>
        <v>21.536851566229132</v>
      </c>
      <c r="BL174" s="42">
        <f t="shared" si="821"/>
        <v>21.476558684544614</v>
      </c>
      <c r="BM174" s="42">
        <f t="shared" si="822"/>
        <v>21.416434594086269</v>
      </c>
      <c r="BN174" s="42">
        <f t="shared" si="823"/>
        <v>21.356478822319076</v>
      </c>
      <c r="BO174" s="42">
        <f t="shared" si="824"/>
        <v>21.296690898031727</v>
      </c>
      <c r="BP174" s="42">
        <f t="shared" si="825"/>
        <v>21.237070351331155</v>
      </c>
      <c r="BQ174" s="42">
        <f t="shared" si="826"/>
        <v>21.17761671364029</v>
      </c>
      <c r="BR174" s="42">
        <f t="shared" si="827"/>
        <v>21.118329517693994</v>
      </c>
      <c r="BS174" s="42">
        <f t="shared" si="828"/>
        <v>21.05920829753471</v>
      </c>
      <c r="BT174" s="42">
        <f t="shared" si="829"/>
        <v>21.000252588509795</v>
      </c>
      <c r="BU174" s="42">
        <f t="shared" si="830"/>
        <v>20.941461927267142</v>
      </c>
      <c r="BV174" s="42">
        <f t="shared" si="831"/>
        <v>20.882835851751977</v>
      </c>
      <c r="BW174" s="42">
        <f t="shared" si="832"/>
        <v>20.82437390120279</v>
      </c>
    </row>
    <row r="175" spans="39:75">
      <c r="AM175" s="147"/>
      <c r="AN175" s="54">
        <f t="shared" si="834"/>
        <v>180</v>
      </c>
      <c r="AO175" s="42">
        <f t="shared" ref="AO175:BD175" si="840">(V39-AO39)/2</f>
        <v>24.882668468623763</v>
      </c>
      <c r="AP175" s="42">
        <f t="shared" si="840"/>
        <v>24.813008900169081</v>
      </c>
      <c r="AQ175" s="42">
        <f t="shared" si="840"/>
        <v>24.743544345182784</v>
      </c>
      <c r="AR175" s="42">
        <f t="shared" si="840"/>
        <v>24.67427425772027</v>
      </c>
      <c r="AS175" s="42">
        <f t="shared" si="840"/>
        <v>24.605198093365544</v>
      </c>
      <c r="AT175" s="42">
        <f t="shared" si="840"/>
        <v>24.536315309226751</v>
      </c>
      <c r="AU175" s="42">
        <f t="shared" si="840"/>
        <v>24.467625363931575</v>
      </c>
      <c r="AV175" s="42">
        <f t="shared" si="840"/>
        <v>24.399127717623657</v>
      </c>
      <c r="AW175" s="42">
        <f t="shared" si="840"/>
        <v>24.330821831957934</v>
      </c>
      <c r="AX175" s="42">
        <f t="shared" si="840"/>
        <v>24.262707170096093</v>
      </c>
      <c r="AY175" s="42">
        <f t="shared" si="840"/>
        <v>24.194783196703156</v>
      </c>
      <c r="AZ175" s="42">
        <f t="shared" si="840"/>
        <v>24.127049377942456</v>
      </c>
      <c r="BA175" s="42">
        <f t="shared" si="840"/>
        <v>24.059505181472304</v>
      </c>
      <c r="BB175" s="42">
        <f t="shared" si="840"/>
        <v>23.99215007644051</v>
      </c>
      <c r="BC175" s="42">
        <f t="shared" si="840"/>
        <v>23.924983533482077</v>
      </c>
      <c r="BD175" s="42">
        <f t="shared" si="840"/>
        <v>23.858005024713037</v>
      </c>
      <c r="BF175" s="147"/>
      <c r="BG175" s="54">
        <f t="shared" si="836"/>
        <v>180</v>
      </c>
      <c r="BH175" s="42">
        <f t="shared" si="817"/>
        <v>21.565046141743522</v>
      </c>
      <c r="BI175" s="42">
        <f t="shared" si="818"/>
        <v>21.504674328735291</v>
      </c>
      <c r="BJ175" s="42">
        <f t="shared" si="819"/>
        <v>21.444471527922929</v>
      </c>
      <c r="BK175" s="42">
        <f t="shared" si="820"/>
        <v>21.384437266153299</v>
      </c>
      <c r="BL175" s="42">
        <f t="shared" si="821"/>
        <v>21.32457107159766</v>
      </c>
      <c r="BM175" s="42">
        <f t="shared" si="822"/>
        <v>21.264872473748312</v>
      </c>
      <c r="BN175" s="42">
        <f t="shared" si="823"/>
        <v>21.205341003414745</v>
      </c>
      <c r="BO175" s="42">
        <f t="shared" si="824"/>
        <v>21.145976192719559</v>
      </c>
      <c r="BP175" s="42">
        <f t="shared" si="825"/>
        <v>21.086777575095709</v>
      </c>
      <c r="BQ175" s="42">
        <f t="shared" si="826"/>
        <v>21.027744685281974</v>
      </c>
      <c r="BR175" s="42">
        <f t="shared" si="827"/>
        <v>20.968877059319951</v>
      </c>
      <c r="BS175" s="42">
        <f t="shared" si="828"/>
        <v>20.910174234549714</v>
      </c>
      <c r="BT175" s="42">
        <f t="shared" si="829"/>
        <v>20.851635749606729</v>
      </c>
      <c r="BU175" s="42">
        <f t="shared" si="830"/>
        <v>20.793261144418537</v>
      </c>
      <c r="BV175" s="42">
        <f t="shared" si="831"/>
        <v>20.735049960199376</v>
      </c>
      <c r="BW175" s="42">
        <f t="shared" si="832"/>
        <v>20.677001739449622</v>
      </c>
    </row>
    <row r="176" spans="39:75">
      <c r="AM176" s="147"/>
      <c r="AN176" s="54">
        <f t="shared" si="834"/>
        <v>200</v>
      </c>
      <c r="AO176" s="42">
        <f t="shared" ref="AO176:BD176" si="841">(V40-AO40)/2</f>
        <v>24.7065761327963</v>
      </c>
      <c r="AP176" s="42">
        <f t="shared" si="841"/>
        <v>24.637409538643823</v>
      </c>
      <c r="AQ176" s="42">
        <f t="shared" si="841"/>
        <v>24.568436577867317</v>
      </c>
      <c r="AR176" s="42">
        <f t="shared" si="841"/>
        <v>24.499656708386055</v>
      </c>
      <c r="AS176" s="42">
        <f t="shared" si="841"/>
        <v>24.431069389636633</v>
      </c>
      <c r="AT176" s="42">
        <f t="shared" si="841"/>
        <v>24.362674082569356</v>
      </c>
      <c r="AU176" s="42">
        <f t="shared" si="841"/>
        <v>24.294470249643211</v>
      </c>
      <c r="AV176" s="42">
        <f t="shared" si="841"/>
        <v>24.226457354822173</v>
      </c>
      <c r="AW176" s="42">
        <f t="shared" si="841"/>
        <v>24.158634863570995</v>
      </c>
      <c r="AX176" s="42">
        <f t="shared" si="841"/>
        <v>24.091002242850664</v>
      </c>
      <c r="AY176" s="42">
        <f t="shared" si="841"/>
        <v>24.023558961114503</v>
      </c>
      <c r="AZ176" s="42">
        <f t="shared" si="841"/>
        <v>23.956304488304198</v>
      </c>
      <c r="BA176" s="42">
        <f t="shared" si="841"/>
        <v>23.889238295844763</v>
      </c>
      <c r="BB176" s="42">
        <f t="shared" si="841"/>
        <v>23.8223598566411</v>
      </c>
      <c r="BC176" s="42">
        <f t="shared" si="841"/>
        <v>23.755668645074664</v>
      </c>
      <c r="BD176" s="42">
        <f t="shared" si="841"/>
        <v>23.689164136997007</v>
      </c>
      <c r="BF176" s="147"/>
      <c r="BG176" s="54">
        <f t="shared" si="836"/>
        <v>200</v>
      </c>
      <c r="BH176" s="42">
        <f t="shared" si="817"/>
        <v>21.412432311273022</v>
      </c>
      <c r="BI176" s="42">
        <f t="shared" si="818"/>
        <v>21.352487743983232</v>
      </c>
      <c r="BJ176" s="42">
        <f t="shared" si="819"/>
        <v>21.292710992805922</v>
      </c>
      <c r="BK176" s="42">
        <f t="shared" si="820"/>
        <v>21.233101587936119</v>
      </c>
      <c r="BL176" s="42">
        <f t="shared" si="821"/>
        <v>21.173659060884347</v>
      </c>
      <c r="BM176" s="42">
        <f t="shared" si="822"/>
        <v>21.114382944472496</v>
      </c>
      <c r="BN176" s="42">
        <f t="shared" si="823"/>
        <v>21.055272772830151</v>
      </c>
      <c r="BO176" s="42">
        <f t="shared" si="824"/>
        <v>20.996328081391724</v>
      </c>
      <c r="BP176" s="42">
        <f t="shared" si="825"/>
        <v>20.937548406891565</v>
      </c>
      <c r="BQ176" s="42">
        <f t="shared" si="826"/>
        <v>20.878933287361178</v>
      </c>
      <c r="BR176" s="42">
        <f t="shared" si="827"/>
        <v>20.820482262125665</v>
      </c>
      <c r="BS176" s="42">
        <f t="shared" si="828"/>
        <v>20.762194871799181</v>
      </c>
      <c r="BT176" s="42">
        <f t="shared" si="829"/>
        <v>20.704070658282205</v>
      </c>
      <c r="BU176" s="42">
        <f t="shared" si="830"/>
        <v>20.646109164758244</v>
      </c>
      <c r="BV176" s="42">
        <f t="shared" si="831"/>
        <v>20.588309935688414</v>
      </c>
      <c r="BW176" s="42">
        <f t="shared" si="832"/>
        <v>20.530672516810313</v>
      </c>
    </row>
    <row r="177" spans="39:75">
      <c r="AM177" s="147"/>
      <c r="AN177" s="54">
        <f t="shared" si="834"/>
        <v>220</v>
      </c>
      <c r="AO177" s="42">
        <f t="shared" ref="AO177:BD177" si="842">(V41-AO41)/2</f>
        <v>24.531729986089459</v>
      </c>
      <c r="AP177" s="42">
        <f t="shared" si="842"/>
        <v>24.463052877505589</v>
      </c>
      <c r="AQ177" s="42">
        <f t="shared" si="842"/>
        <v>24.394568031972454</v>
      </c>
      <c r="AR177" s="42">
        <f t="shared" si="842"/>
        <v>24.326274911245207</v>
      </c>
      <c r="AS177" s="42">
        <f t="shared" si="842"/>
        <v>24.258172978586231</v>
      </c>
      <c r="AT177" s="42">
        <f t="shared" si="842"/>
        <v>24.190261698760509</v>
      </c>
      <c r="AU177" s="42">
        <f t="shared" si="842"/>
        <v>24.122540538031046</v>
      </c>
      <c r="AV177" s="42">
        <f t="shared" si="842"/>
        <v>24.055008964155803</v>
      </c>
      <c r="AW177" s="42">
        <f t="shared" si="842"/>
        <v>23.987666446381553</v>
      </c>
      <c r="AX177" s="42">
        <f t="shared" si="842"/>
        <v>23.920512455442207</v>
      </c>
      <c r="AY177" s="42">
        <f t="shared" si="842"/>
        <v>23.853546463553045</v>
      </c>
      <c r="AZ177" s="42">
        <f t="shared" si="842"/>
        <v>23.786767944405625</v>
      </c>
      <c r="BA177" s="42">
        <f t="shared" si="842"/>
        <v>23.720176373167106</v>
      </c>
      <c r="BB177" s="42">
        <f t="shared" si="842"/>
        <v>23.65377122647223</v>
      </c>
      <c r="BC177" s="42">
        <f t="shared" si="842"/>
        <v>23.587551982421289</v>
      </c>
      <c r="BD177" s="42">
        <f t="shared" si="842"/>
        <v>23.521518120576104</v>
      </c>
      <c r="BF177" s="147"/>
      <c r="BG177" s="54">
        <f t="shared" si="836"/>
        <v>220</v>
      </c>
      <c r="BH177" s="42">
        <f t="shared" si="817"/>
        <v>21.260898514719287</v>
      </c>
      <c r="BI177" s="42">
        <f t="shared" si="818"/>
        <v>21.201378169569921</v>
      </c>
      <c r="BJ177" s="42">
        <f t="shared" si="819"/>
        <v>21.142024452913631</v>
      </c>
      <c r="BK177" s="42">
        <f t="shared" si="820"/>
        <v>21.082836898270884</v>
      </c>
      <c r="BL177" s="42">
        <f t="shared" si="821"/>
        <v>21.023815040467284</v>
      </c>
      <c r="BM177" s="42">
        <f t="shared" si="822"/>
        <v>20.96495841563079</v>
      </c>
      <c r="BN177" s="42">
        <f t="shared" si="823"/>
        <v>20.906266561188474</v>
      </c>
      <c r="BO177" s="42">
        <f t="shared" si="824"/>
        <v>20.847739015861507</v>
      </c>
      <c r="BP177" s="42">
        <f t="shared" si="825"/>
        <v>20.789375319663478</v>
      </c>
      <c r="BQ177" s="42">
        <f t="shared" si="826"/>
        <v>20.73117501389514</v>
      </c>
      <c r="BR177" s="42">
        <f t="shared" si="827"/>
        <v>20.673137641141068</v>
      </c>
      <c r="BS177" s="42">
        <f t="shared" si="828"/>
        <v>20.615262745267557</v>
      </c>
      <c r="BT177" s="42">
        <f t="shared" si="829"/>
        <v>20.557549871416171</v>
      </c>
      <c r="BU177" s="42">
        <f t="shared" si="830"/>
        <v>20.4999985660031</v>
      </c>
      <c r="BV177" s="42">
        <f t="shared" si="831"/>
        <v>20.442608376714361</v>
      </c>
      <c r="BW177" s="42">
        <f t="shared" si="832"/>
        <v>20.385378852501347</v>
      </c>
    </row>
    <row r="178" spans="39:75">
      <c r="AM178" s="147"/>
      <c r="AN178" s="54">
        <f t="shared" si="834"/>
        <v>240</v>
      </c>
      <c r="AO178" s="42">
        <f t="shared" ref="AO178:BD178" si="843">(V42-AO42)/2</f>
        <v>24.35812120933852</v>
      </c>
      <c r="AP178" s="42">
        <f t="shared" si="843"/>
        <v>24.289930122279401</v>
      </c>
      <c r="AQ178" s="42">
        <f t="shared" si="843"/>
        <v>24.221929937643097</v>
      </c>
      <c r="AR178" s="42">
        <f t="shared" si="843"/>
        <v>24.154120120994207</v>
      </c>
      <c r="AS178" s="42">
        <f t="shared" si="843"/>
        <v>24.086500139393337</v>
      </c>
      <c r="AT178" s="42">
        <f t="shared" si="843"/>
        <v>24.019069461393201</v>
      </c>
      <c r="AU178" s="42">
        <f t="shared" si="843"/>
        <v>23.95182755703442</v>
      </c>
      <c r="AV178" s="42">
        <f t="shared" si="843"/>
        <v>23.884773897840773</v>
      </c>
      <c r="AW178" s="42">
        <f t="shared" si="843"/>
        <v>23.817907956816157</v>
      </c>
      <c r="AX178" s="42">
        <f t="shared" si="843"/>
        <v>23.751229208439483</v>
      </c>
      <c r="AY178" s="42">
        <f t="shared" si="843"/>
        <v>23.684737128660643</v>
      </c>
      <c r="AZ178" s="42">
        <f t="shared" si="843"/>
        <v>23.618431194897056</v>
      </c>
      <c r="BA178" s="42">
        <f t="shared" si="843"/>
        <v>23.552310886028835</v>
      </c>
      <c r="BB178" s="42">
        <f t="shared" si="843"/>
        <v>23.486375682394979</v>
      </c>
      <c r="BC178" s="42">
        <f t="shared" si="843"/>
        <v>23.420625065789736</v>
      </c>
      <c r="BD178" s="42">
        <f t="shared" si="843"/>
        <v>23.355058519457486</v>
      </c>
      <c r="BF178" s="147"/>
      <c r="BG178" s="54">
        <f t="shared" si="836"/>
        <v>240</v>
      </c>
      <c r="BH178" s="42">
        <f t="shared" si="817"/>
        <v>21.110437108782634</v>
      </c>
      <c r="BI178" s="42">
        <f t="shared" si="818"/>
        <v>21.051337983592717</v>
      </c>
      <c r="BJ178" s="42">
        <f t="shared" si="819"/>
        <v>20.992404307681838</v>
      </c>
      <c r="BK178" s="42">
        <f t="shared" si="820"/>
        <v>20.933635617871062</v>
      </c>
      <c r="BL178" s="42">
        <f t="shared" si="821"/>
        <v>20.87503145227825</v>
      </c>
      <c r="BM178" s="42">
        <f t="shared" si="822"/>
        <v>20.816591350314368</v>
      </c>
      <c r="BN178" s="42">
        <f t="shared" si="823"/>
        <v>20.758314852679604</v>
      </c>
      <c r="BO178" s="42">
        <f t="shared" si="824"/>
        <v>20.700201501360112</v>
      </c>
      <c r="BP178" s="42">
        <f t="shared" si="825"/>
        <v>20.642250839624424</v>
      </c>
      <c r="BQ178" s="42">
        <f t="shared" si="826"/>
        <v>20.584462412019221</v>
      </c>
      <c r="BR178" s="42">
        <f t="shared" si="827"/>
        <v>20.526835764366936</v>
      </c>
      <c r="BS178" s="42">
        <f t="shared" si="828"/>
        <v>20.469370443760923</v>
      </c>
      <c r="BT178" s="42">
        <f t="shared" si="829"/>
        <v>20.412065998562539</v>
      </c>
      <c r="BU178" s="42">
        <f t="shared" si="830"/>
        <v>20.354921978397797</v>
      </c>
      <c r="BV178" s="42">
        <f t="shared" si="831"/>
        <v>20.297937934152998</v>
      </c>
      <c r="BW178" s="42">
        <f t="shared" si="832"/>
        <v>20.2411134179724</v>
      </c>
    </row>
    <row r="179" spans="39:75">
      <c r="AM179" s="147"/>
      <c r="AN179" s="54">
        <f t="shared" si="834"/>
        <v>260</v>
      </c>
      <c r="AO179" s="42">
        <f t="shared" ref="AO179:BD179" si="844">(V43-AO43)/2</f>
        <v>24.185741045791076</v>
      </c>
      <c r="AP179" s="42">
        <f t="shared" si="844"/>
        <v>24.118032540727341</v>
      </c>
      <c r="AQ179" s="42">
        <f t="shared" si="844"/>
        <v>24.050513587087806</v>
      </c>
      <c r="AR179" s="42">
        <f t="shared" si="844"/>
        <v>23.98318365421909</v>
      </c>
      <c r="AS179" s="42">
        <f t="shared" si="844"/>
        <v>23.916042212953357</v>
      </c>
      <c r="AT179" s="42">
        <f t="shared" si="844"/>
        <v>23.849088735604511</v>
      </c>
      <c r="AU179" s="42">
        <f t="shared" si="844"/>
        <v>23.782322695963316</v>
      </c>
      <c r="AV179" s="42">
        <f t="shared" si="844"/>
        <v>23.715743569293693</v>
      </c>
      <c r="AW179" s="42">
        <f t="shared" si="844"/>
        <v>23.64935083232902</v>
      </c>
      <c r="AX179" s="42">
        <f t="shared" si="844"/>
        <v>23.583143963267275</v>
      </c>
      <c r="AY179" s="42">
        <f t="shared" si="844"/>
        <v>23.517122441767043</v>
      </c>
      <c r="AZ179" s="42">
        <f t="shared" si="844"/>
        <v>23.451285748943846</v>
      </c>
      <c r="BA179" s="42">
        <f t="shared" si="844"/>
        <v>23.385633367366182</v>
      </c>
      <c r="BB179" s="42">
        <f t="shared" si="844"/>
        <v>23.320164781050266</v>
      </c>
      <c r="BC179" s="42">
        <f t="shared" si="844"/>
        <v>23.2548794754575</v>
      </c>
      <c r="BD179" s="42">
        <f t="shared" si="844"/>
        <v>23.18977693748954</v>
      </c>
      <c r="BF179" s="147"/>
      <c r="BG179" s="54">
        <f t="shared" si="836"/>
        <v>260</v>
      </c>
      <c r="BH179" s="42">
        <f t="shared" si="817"/>
        <v>20.961040504253944</v>
      </c>
      <c r="BI179" s="42">
        <f t="shared" si="818"/>
        <v>20.902359618089164</v>
      </c>
      <c r="BJ179" s="42">
        <f t="shared" si="819"/>
        <v>20.843843010334169</v>
      </c>
      <c r="BK179" s="42">
        <f t="shared" si="820"/>
        <v>20.785490221087855</v>
      </c>
      <c r="BL179" s="42">
        <f t="shared" si="821"/>
        <v>20.727300791736937</v>
      </c>
      <c r="BM179" s="42">
        <f t="shared" si="822"/>
        <v>20.66927426495181</v>
      </c>
      <c r="BN179" s="42">
        <f t="shared" si="823"/>
        <v>20.611410184682981</v>
      </c>
      <c r="BO179" s="42">
        <f t="shared" si="824"/>
        <v>20.553708096158473</v>
      </c>
      <c r="BP179" s="42">
        <f t="shared" si="825"/>
        <v>20.496167545878464</v>
      </c>
      <c r="BQ179" s="42">
        <f t="shared" si="826"/>
        <v>20.438788081613112</v>
      </c>
      <c r="BR179" s="42">
        <f t="shared" si="827"/>
        <v>20.381569252399004</v>
      </c>
      <c r="BS179" s="42">
        <f t="shared" si="828"/>
        <v>20.324510608534652</v>
      </c>
      <c r="BT179" s="42">
        <f t="shared" si="829"/>
        <v>20.267611701577309</v>
      </c>
      <c r="BU179" s="42">
        <f t="shared" si="830"/>
        <v>20.210872084340878</v>
      </c>
      <c r="BV179" s="42">
        <f t="shared" si="831"/>
        <v>20.154291310889519</v>
      </c>
      <c r="BW179" s="42">
        <f t="shared" si="832"/>
        <v>20.09786893653704</v>
      </c>
    </row>
    <row r="180" spans="39:75">
      <c r="AM180" s="147"/>
      <c r="AN180" s="54">
        <f t="shared" si="834"/>
        <v>280</v>
      </c>
      <c r="AO180" s="42">
        <f t="shared" ref="AO180:BD180" si="845">(V44-AO44)/2</f>
        <v>24.0145808006653</v>
      </c>
      <c r="AP180" s="42">
        <f t="shared" si="845"/>
        <v>23.947351462409358</v>
      </c>
      <c r="AQ180" s="42">
        <f t="shared" si="845"/>
        <v>23.880310334139466</v>
      </c>
      <c r="AR180" s="42">
        <f t="shared" si="845"/>
        <v>23.813456888957845</v>
      </c>
      <c r="AS180" s="42">
        <f t="shared" si="845"/>
        <v>23.746790601441973</v>
      </c>
      <c r="AT180" s="42">
        <f t="shared" si="845"/>
        <v>23.680310947639228</v>
      </c>
      <c r="AU180" s="42">
        <f t="shared" si="845"/>
        <v>23.614017405065084</v>
      </c>
      <c r="AV180" s="42">
        <f t="shared" si="845"/>
        <v>23.547909452697112</v>
      </c>
      <c r="AW180" s="42">
        <f t="shared" si="845"/>
        <v>23.481986570971003</v>
      </c>
      <c r="AX180" s="42">
        <f t="shared" si="845"/>
        <v>23.416248241778064</v>
      </c>
      <c r="AY180" s="42">
        <f t="shared" si="845"/>
        <v>23.35069394845938</v>
      </c>
      <c r="AZ180" s="42">
        <f t="shared" si="845"/>
        <v>23.285323175801977</v>
      </c>
      <c r="BA180" s="42">
        <f t="shared" si="845"/>
        <v>23.220135410036718</v>
      </c>
      <c r="BB180" s="42">
        <f t="shared" si="845"/>
        <v>23.155130138831254</v>
      </c>
      <c r="BC180" s="42">
        <f t="shared" si="845"/>
        <v>23.09030685128802</v>
      </c>
      <c r="BD180" s="42">
        <f t="shared" si="845"/>
        <v>23.025665037940399</v>
      </c>
      <c r="BF180" s="147"/>
      <c r="BG180" s="54">
        <f t="shared" si="836"/>
        <v>280</v>
      </c>
      <c r="BH180" s="42">
        <f t="shared" si="817"/>
        <v>20.812701165632859</v>
      </c>
      <c r="BI180" s="42">
        <f t="shared" si="818"/>
        <v>20.754435558654066</v>
      </c>
      <c r="BJ180" s="42">
        <f t="shared" si="819"/>
        <v>20.696333067502195</v>
      </c>
      <c r="BK180" s="42">
        <f t="shared" si="820"/>
        <v>20.638393235530771</v>
      </c>
      <c r="BL180" s="42">
        <f t="shared" si="821"/>
        <v>20.580615607371712</v>
      </c>
      <c r="BM180" s="42">
        <f t="shared" si="822"/>
        <v>20.522999728932362</v>
      </c>
      <c r="BN180" s="42">
        <f t="shared" si="823"/>
        <v>20.465545147390387</v>
      </c>
      <c r="BO180" s="42">
        <f t="shared" si="824"/>
        <v>20.408251411191785</v>
      </c>
      <c r="BP180" s="42">
        <f t="shared" si="825"/>
        <v>20.351118070047008</v>
      </c>
      <c r="BQ180" s="42">
        <f t="shared" si="826"/>
        <v>20.294144674926031</v>
      </c>
      <c r="BR180" s="42">
        <f t="shared" si="827"/>
        <v>20.237330778056489</v>
      </c>
      <c r="BS180" s="42">
        <f t="shared" si="828"/>
        <v>20.180675932920224</v>
      </c>
      <c r="BT180" s="42">
        <f t="shared" si="829"/>
        <v>20.124179694247772</v>
      </c>
      <c r="BU180" s="42">
        <f t="shared" si="830"/>
        <v>20.067841618017155</v>
      </c>
      <c r="BV180" s="42">
        <f t="shared" si="831"/>
        <v>20.011661261449476</v>
      </c>
      <c r="BW180" s="42">
        <f t="shared" si="832"/>
        <v>19.955638183004666</v>
      </c>
    </row>
    <row r="181" spans="39:75">
      <c r="AM181" s="147"/>
      <c r="AN181" s="54">
        <f t="shared" si="834"/>
        <v>300</v>
      </c>
      <c r="AO181" s="42">
        <f t="shared" ref="AO181:BD181" si="846">(V45-AO45)/2</f>
        <v>23.844631840712154</v>
      </c>
      <c r="AP181" s="42">
        <f t="shared" si="846"/>
        <v>23.777878278244359</v>
      </c>
      <c r="AQ181" s="42">
        <f t="shared" si="846"/>
        <v>23.711311593818422</v>
      </c>
      <c r="AR181" s="42">
        <f t="shared" si="846"/>
        <v>23.644931264265026</v>
      </c>
      <c r="AS181" s="42">
        <f t="shared" si="846"/>
        <v>23.57873676787942</v>
      </c>
      <c r="AT181" s="42">
        <f t="shared" si="846"/>
        <v>23.512727584418158</v>
      </c>
      <c r="AU181" s="42">
        <f t="shared" si="846"/>
        <v>23.446903195093284</v>
      </c>
      <c r="AV181" s="42">
        <f t="shared" si="846"/>
        <v>23.381263082569689</v>
      </c>
      <c r="AW181" s="42">
        <f t="shared" si="846"/>
        <v>23.315806730960489</v>
      </c>
      <c r="AX181" s="42">
        <f t="shared" si="846"/>
        <v>23.25053362582338</v>
      </c>
      <c r="AY181" s="42">
        <f t="shared" si="846"/>
        <v>23.185443254155288</v>
      </c>
      <c r="AZ181" s="42">
        <f t="shared" si="846"/>
        <v>23.12053510439047</v>
      </c>
      <c r="BA181" s="42">
        <f t="shared" si="846"/>
        <v>23.055808666394242</v>
      </c>
      <c r="BB181" s="42">
        <f t="shared" si="846"/>
        <v>22.991263431461235</v>
      </c>
      <c r="BC181" s="42">
        <f t="shared" si="846"/>
        <v>22.926898892308969</v>
      </c>
      <c r="BD181" s="42">
        <f t="shared" si="846"/>
        <v>22.862714543075811</v>
      </c>
      <c r="BF181" s="147"/>
      <c r="BG181" s="54">
        <f t="shared" si="836"/>
        <v>300</v>
      </c>
      <c r="BH181" s="42">
        <f t="shared" si="817"/>
        <v>20.665411610746219</v>
      </c>
      <c r="BI181" s="42">
        <f t="shared" si="818"/>
        <v>20.607558344061715</v>
      </c>
      <c r="BJ181" s="42">
        <f t="shared" si="819"/>
        <v>20.54986703884812</v>
      </c>
      <c r="BK181" s="42">
        <f t="shared" si="820"/>
        <v>20.492337241690933</v>
      </c>
      <c r="BL181" s="42">
        <f t="shared" si="821"/>
        <v>20.434968500445336</v>
      </c>
      <c r="BM181" s="42">
        <f t="shared" si="822"/>
        <v>20.377760364231065</v>
      </c>
      <c r="BN181" s="42">
        <f t="shared" si="823"/>
        <v>20.320712383431299</v>
      </c>
      <c r="BO181" s="42">
        <f t="shared" si="824"/>
        <v>20.26382410968759</v>
      </c>
      <c r="BP181" s="42">
        <f t="shared" si="825"/>
        <v>20.207095095896378</v>
      </c>
      <c r="BQ181" s="42">
        <f t="shared" si="826"/>
        <v>20.150524896205852</v>
      </c>
      <c r="BR181" s="42">
        <f t="shared" si="827"/>
        <v>20.094113066012866</v>
      </c>
      <c r="BS181" s="42">
        <f t="shared" si="828"/>
        <v>20.037859161958266</v>
      </c>
      <c r="BT181" s="42">
        <f t="shared" si="829"/>
        <v>19.981762741924513</v>
      </c>
      <c r="BU181" s="42">
        <f t="shared" si="830"/>
        <v>19.925823365031619</v>
      </c>
      <c r="BV181" s="42">
        <f t="shared" si="831"/>
        <v>19.870040591634307</v>
      </c>
      <c r="BW181" s="42">
        <f t="shared" si="832"/>
        <v>19.814413983317195</v>
      </c>
    </row>
    <row r="182" spans="39:75">
      <c r="AM182" s="147"/>
      <c r="AN182" s="54">
        <f t="shared" si="834"/>
        <v>320</v>
      </c>
      <c r="AO182" s="42">
        <f t="shared" ref="AO182:BD182" si="847">(V46-AO46)/2</f>
        <v>23.675885593778347</v>
      </c>
      <c r="AP182" s="42">
        <f t="shared" si="847"/>
        <v>23.609604440078058</v>
      </c>
      <c r="AQ182" s="42">
        <f t="shared" si="847"/>
        <v>23.543508841900874</v>
      </c>
      <c r="AR182" s="42">
        <f t="shared" si="847"/>
        <v>23.477598279780054</v>
      </c>
      <c r="AS182" s="42">
        <f t="shared" si="847"/>
        <v>23.411872235703129</v>
      </c>
      <c r="AT182" s="42">
        <f t="shared" si="847"/>
        <v>23.346330193107917</v>
      </c>
      <c r="AU182" s="42">
        <f t="shared" si="847"/>
        <v>23.280971636878334</v>
      </c>
      <c r="AV182" s="42">
        <f t="shared" si="847"/>
        <v>23.215796053340242</v>
      </c>
      <c r="AW182" s="42">
        <f t="shared" si="847"/>
        <v>23.150802930257655</v>
      </c>
      <c r="AX182" s="42">
        <f t="shared" si="847"/>
        <v>23.085991756828491</v>
      </c>
      <c r="AY182" s="42">
        <f t="shared" si="847"/>
        <v>23.021362023680837</v>
      </c>
      <c r="AZ182" s="42">
        <f t="shared" si="847"/>
        <v>22.956913222868991</v>
      </c>
      <c r="BA182" s="42">
        <f t="shared" si="847"/>
        <v>22.892644847868468</v>
      </c>
      <c r="BB182" s="42">
        <f t="shared" si="847"/>
        <v>22.828556393573592</v>
      </c>
      <c r="BC182" s="42">
        <f t="shared" si="847"/>
        <v>22.76464735629223</v>
      </c>
      <c r="BD182" s="42">
        <f t="shared" si="847"/>
        <v>22.700917233742885</v>
      </c>
      <c r="BF182" s="147"/>
      <c r="BG182" s="54">
        <f t="shared" si="836"/>
        <v>320</v>
      </c>
      <c r="BH182" s="42">
        <f t="shared" si="817"/>
        <v>20.519164410372127</v>
      </c>
      <c r="BI182" s="42">
        <f t="shared" si="818"/>
        <v>20.461720565887589</v>
      </c>
      <c r="BJ182" s="42">
        <f t="shared" si="819"/>
        <v>20.404437536687695</v>
      </c>
      <c r="BK182" s="42">
        <f t="shared" si="820"/>
        <v>20.347314872566798</v>
      </c>
      <c r="BL182" s="42">
        <f t="shared" si="821"/>
        <v>20.290352124579428</v>
      </c>
      <c r="BM182" s="42">
        <f t="shared" si="822"/>
        <v>20.233548845036893</v>
      </c>
      <c r="BN182" s="42">
        <f t="shared" si="823"/>
        <v>20.176904587503728</v>
      </c>
      <c r="BO182" s="42">
        <f t="shared" si="824"/>
        <v>20.120418906794342</v>
      </c>
      <c r="BP182" s="42">
        <f t="shared" si="825"/>
        <v>20.064091358969605</v>
      </c>
      <c r="BQ182" s="42">
        <f t="shared" si="826"/>
        <v>20.007921501333058</v>
      </c>
      <c r="BR182" s="42">
        <f t="shared" si="827"/>
        <v>19.951908892427781</v>
      </c>
      <c r="BS182" s="42">
        <f t="shared" si="828"/>
        <v>19.896053092032133</v>
      </c>
      <c r="BT182" s="42">
        <f t="shared" si="829"/>
        <v>19.840353661157664</v>
      </c>
      <c r="BU182" s="42">
        <f t="shared" si="830"/>
        <v>19.784810162044423</v>
      </c>
      <c r="BV182" s="42">
        <f t="shared" si="831"/>
        <v>19.729422158158087</v>
      </c>
      <c r="BW182" s="42">
        <f t="shared" si="832"/>
        <v>19.67418921418637</v>
      </c>
    </row>
    <row r="183" spans="39:75">
      <c r="AM183" s="148"/>
      <c r="AN183" s="54">
        <f t="shared" si="834"/>
        <v>340</v>
      </c>
      <c r="AO183" s="42">
        <f t="shared" ref="AO183:BD183" si="848">(V47-AO47)/2</f>
        <v>23.508333548375887</v>
      </c>
      <c r="AP183" s="42">
        <f t="shared" si="848"/>
        <v>23.442521460250049</v>
      </c>
      <c r="AQ183" s="42">
        <f t="shared" si="848"/>
        <v>23.376893614487884</v>
      </c>
      <c r="AR183" s="42">
        <f t="shared" si="848"/>
        <v>23.311449495298987</v>
      </c>
      <c r="AS183" s="42">
        <f t="shared" si="848"/>
        <v>23.246188588337333</v>
      </c>
      <c r="AT183" s="42">
        <f t="shared" si="848"/>
        <v>23.181110380695657</v>
      </c>
      <c r="AU183" s="42">
        <f t="shared" si="848"/>
        <v>23.116214360903825</v>
      </c>
      <c r="AV183" s="42">
        <f t="shared" si="848"/>
        <v>23.051500018922567</v>
      </c>
      <c r="AW183" s="42">
        <f t="shared" si="848"/>
        <v>22.986966846140973</v>
      </c>
      <c r="AX183" s="42">
        <f t="shared" si="848"/>
        <v>22.922614335372387</v>
      </c>
      <c r="AY183" s="42">
        <f t="shared" si="848"/>
        <v>22.858441980849022</v>
      </c>
      <c r="AZ183" s="42">
        <f t="shared" si="848"/>
        <v>22.794449278220043</v>
      </c>
      <c r="BA183" s="42">
        <f t="shared" si="848"/>
        <v>22.730635724545934</v>
      </c>
      <c r="BB183" s="42">
        <f t="shared" si="848"/>
        <v>22.66700081829508</v>
      </c>
      <c r="BC183" s="42">
        <f t="shared" si="848"/>
        <v>22.603544059340337</v>
      </c>
      <c r="BD183" s="42">
        <f t="shared" si="848"/>
        <v>22.540264948954743</v>
      </c>
      <c r="BF183" s="148"/>
      <c r="BG183" s="54">
        <f t="shared" si="836"/>
        <v>340</v>
      </c>
      <c r="BH183" s="42">
        <f t="shared" si="817"/>
        <v>20.373952187864575</v>
      </c>
      <c r="BI183" s="42">
        <f t="shared" si="818"/>
        <v>20.316914868136877</v>
      </c>
      <c r="BJ183" s="42">
        <f t="shared" si="819"/>
        <v>20.260037225619371</v>
      </c>
      <c r="BK183" s="42">
        <f t="shared" si="820"/>
        <v>20.203318813291943</v>
      </c>
      <c r="BL183" s="42">
        <f t="shared" si="821"/>
        <v>20.146759185386259</v>
      </c>
      <c r="BM183" s="42">
        <f t="shared" si="822"/>
        <v>20.090357897382134</v>
      </c>
      <c r="BN183" s="42">
        <f t="shared" si="823"/>
        <v>20.034114506003348</v>
      </c>
      <c r="BO183" s="42">
        <f t="shared" si="824"/>
        <v>19.978028569214786</v>
      </c>
      <c r="BP183" s="42">
        <f t="shared" si="825"/>
        <v>19.922099646219365</v>
      </c>
      <c r="BQ183" s="42">
        <f t="shared" si="826"/>
        <v>19.866327297453211</v>
      </c>
      <c r="BR183" s="42">
        <f t="shared" si="827"/>
        <v>19.810711084583588</v>
      </c>
      <c r="BS183" s="42">
        <f t="shared" si="828"/>
        <v>19.755250570504387</v>
      </c>
      <c r="BT183" s="42">
        <f t="shared" si="829"/>
        <v>19.699945319333679</v>
      </c>
      <c r="BU183" s="42">
        <f t="shared" si="830"/>
        <v>19.644794896409664</v>
      </c>
      <c r="BV183" s="42">
        <f t="shared" si="831"/>
        <v>19.589798868287161</v>
      </c>
      <c r="BW183" s="42">
        <f t="shared" si="832"/>
        <v>19.534956802734726</v>
      </c>
    </row>
    <row r="184" spans="39:75">
      <c r="AM184" s="138"/>
      <c r="AN184" s="138"/>
      <c r="AO184" s="161" t="s">
        <v>123</v>
      </c>
      <c r="AP184" s="161"/>
      <c r="AQ184" s="161"/>
      <c r="AR184" s="161"/>
      <c r="AS184" s="161"/>
      <c r="AT184" s="161"/>
      <c r="AU184" s="161"/>
      <c r="AV184" s="161"/>
      <c r="AW184" s="161"/>
      <c r="AX184" s="161"/>
      <c r="AY184" s="161"/>
      <c r="AZ184" s="161"/>
      <c r="BA184" s="161"/>
      <c r="BB184" s="161"/>
      <c r="BC184" s="161"/>
      <c r="BD184" s="161"/>
      <c r="BF184" s="138"/>
      <c r="BG184" s="138"/>
      <c r="BH184" s="161" t="s">
        <v>123</v>
      </c>
      <c r="BI184" s="161"/>
      <c r="BJ184" s="161"/>
      <c r="BK184" s="161"/>
      <c r="BL184" s="161"/>
      <c r="BM184" s="161"/>
      <c r="BN184" s="161"/>
      <c r="BO184" s="161"/>
      <c r="BP184" s="161"/>
      <c r="BQ184" s="161"/>
      <c r="BR184" s="161"/>
      <c r="BS184" s="161"/>
      <c r="BT184" s="161"/>
      <c r="BU184" s="161"/>
      <c r="BV184" s="161"/>
      <c r="BW184" s="161"/>
    </row>
  </sheetData>
  <mergeCells count="395">
    <mergeCell ref="DK144:DL144"/>
    <mergeCell ref="DM144:EB144"/>
    <mergeCell ref="DK109:DK123"/>
    <mergeCell ref="DK124:DL124"/>
    <mergeCell ref="DM124:EB124"/>
    <mergeCell ref="DK126:DL128"/>
    <mergeCell ref="DM126:DO126"/>
    <mergeCell ref="DS126:DV126"/>
    <mergeCell ref="DW126:EB126"/>
    <mergeCell ref="DM127:EB127"/>
    <mergeCell ref="DK129:DK143"/>
    <mergeCell ref="DW106:EB106"/>
    <mergeCell ref="DM107:EB107"/>
    <mergeCell ref="DK48:DL48"/>
    <mergeCell ref="DM48:EB48"/>
    <mergeCell ref="DK65:DL67"/>
    <mergeCell ref="DM65:DO65"/>
    <mergeCell ref="DS65:DV65"/>
    <mergeCell ref="DW65:EB65"/>
    <mergeCell ref="DM66:EB66"/>
    <mergeCell ref="DK68:DK82"/>
    <mergeCell ref="DK83:DL83"/>
    <mergeCell ref="DM83:EB83"/>
    <mergeCell ref="DK85:DL87"/>
    <mergeCell ref="DM85:DO85"/>
    <mergeCell ref="DS85:DV85"/>
    <mergeCell ref="DW85:EB85"/>
    <mergeCell ref="DM86:EB86"/>
    <mergeCell ref="DK88:DK102"/>
    <mergeCell ref="DK103:DL103"/>
    <mergeCell ref="DM103:EB103"/>
    <mergeCell ref="DK106:DL108"/>
    <mergeCell ref="DM106:DO106"/>
    <mergeCell ref="DS106:DV106"/>
    <mergeCell ref="DK13:DK27"/>
    <mergeCell ref="DK28:DL28"/>
    <mergeCell ref="DM28:EB28"/>
    <mergeCell ref="DK30:DL32"/>
    <mergeCell ref="DM30:DO30"/>
    <mergeCell ref="DS30:DV30"/>
    <mergeCell ref="DW30:EB30"/>
    <mergeCell ref="DM31:EB31"/>
    <mergeCell ref="DK33:DK47"/>
    <mergeCell ref="DK10:DL12"/>
    <mergeCell ref="DM10:DO10"/>
    <mergeCell ref="DS10:DV10"/>
    <mergeCell ref="DW10:EB10"/>
    <mergeCell ref="DM11:EB11"/>
    <mergeCell ref="AM10:AN12"/>
    <mergeCell ref="AO10:AQ10"/>
    <mergeCell ref="AU10:AX10"/>
    <mergeCell ref="AY10:BD10"/>
    <mergeCell ref="AO11:BD11"/>
    <mergeCell ref="CR10:CS12"/>
    <mergeCell ref="CT10:CV10"/>
    <mergeCell ref="CZ10:DC10"/>
    <mergeCell ref="DD10:DI10"/>
    <mergeCell ref="CT11:DI11"/>
    <mergeCell ref="AM13:AM27"/>
    <mergeCell ref="AM28:AN28"/>
    <mergeCell ref="AO28:BD28"/>
    <mergeCell ref="T10:U12"/>
    <mergeCell ref="V10:X10"/>
    <mergeCell ref="AB10:AE10"/>
    <mergeCell ref="AF10:AK10"/>
    <mergeCell ref="V11:AK11"/>
    <mergeCell ref="T13:T27"/>
    <mergeCell ref="CT28:DI28"/>
    <mergeCell ref="A30:B32"/>
    <mergeCell ref="C30:E30"/>
    <mergeCell ref="I30:L30"/>
    <mergeCell ref="M30:R30"/>
    <mergeCell ref="T30:U32"/>
    <mergeCell ref="V30:X30"/>
    <mergeCell ref="AB30:AE30"/>
    <mergeCell ref="AF30:AK30"/>
    <mergeCell ref="T28:U28"/>
    <mergeCell ref="V28:AK28"/>
    <mergeCell ref="A28:B28"/>
    <mergeCell ref="C28:R28"/>
    <mergeCell ref="BF28:BG28"/>
    <mergeCell ref="BH28:BW28"/>
    <mergeCell ref="BY28:BZ28"/>
    <mergeCell ref="CA28:CP28"/>
    <mergeCell ref="CT30:CV30"/>
    <mergeCell ref="CZ30:DC30"/>
    <mergeCell ref="DD30:DI30"/>
    <mergeCell ref="C31:R31"/>
    <mergeCell ref="V31:AK31"/>
    <mergeCell ref="AO31:BD31"/>
    <mergeCell ref="BH31:BW31"/>
    <mergeCell ref="CT31:DI31"/>
    <mergeCell ref="BN30:BQ30"/>
    <mergeCell ref="BR30:BW30"/>
    <mergeCell ref="BY30:BZ32"/>
    <mergeCell ref="CA30:CC30"/>
    <mergeCell ref="CG30:CJ30"/>
    <mergeCell ref="CK30:CP30"/>
    <mergeCell ref="AM30:AN32"/>
    <mergeCell ref="AO30:AQ30"/>
    <mergeCell ref="AU30:AX30"/>
    <mergeCell ref="AY30:BD30"/>
    <mergeCell ref="BF30:BG32"/>
    <mergeCell ref="BH30:BJ30"/>
    <mergeCell ref="CT48:DI48"/>
    <mergeCell ref="A48:B48"/>
    <mergeCell ref="C48:R48"/>
    <mergeCell ref="T48:U48"/>
    <mergeCell ref="V48:AK48"/>
    <mergeCell ref="AM48:AN48"/>
    <mergeCell ref="AO48:BD48"/>
    <mergeCell ref="AM33:AM47"/>
    <mergeCell ref="BF33:BF47"/>
    <mergeCell ref="BY33:BY47"/>
    <mergeCell ref="CR33:CR47"/>
    <mergeCell ref="T33:T47"/>
    <mergeCell ref="BF48:BG48"/>
    <mergeCell ref="BH48:BW48"/>
    <mergeCell ref="BY48:BZ48"/>
    <mergeCell ref="CA48:CP48"/>
    <mergeCell ref="CR48:CS48"/>
    <mergeCell ref="CR30:CS32"/>
    <mergeCell ref="CR28:CS28"/>
    <mergeCell ref="CR13:CR27"/>
    <mergeCell ref="BY10:BZ12"/>
    <mergeCell ref="CA10:CC10"/>
    <mergeCell ref="CG10:CJ10"/>
    <mergeCell ref="CK10:CP10"/>
    <mergeCell ref="CA11:CP11"/>
    <mergeCell ref="BY13:BY27"/>
    <mergeCell ref="BF10:BG12"/>
    <mergeCell ref="BH10:BJ10"/>
    <mergeCell ref="BN10:BQ10"/>
    <mergeCell ref="BR10:BW10"/>
    <mergeCell ref="BH11:BW11"/>
    <mergeCell ref="BF13:BF27"/>
    <mergeCell ref="CA31:CP31"/>
    <mergeCell ref="T52:U54"/>
    <mergeCell ref="V52:X52"/>
    <mergeCell ref="V53:AK53"/>
    <mergeCell ref="A52:B54"/>
    <mergeCell ref="C52:E52"/>
    <mergeCell ref="C51:F51"/>
    <mergeCell ref="G51:L51"/>
    <mergeCell ref="C53:R53"/>
    <mergeCell ref="A55:A61"/>
    <mergeCell ref="F2:G2"/>
    <mergeCell ref="F3:G3"/>
    <mergeCell ref="C4:D4"/>
    <mergeCell ref="F4:G4"/>
    <mergeCell ref="I4:J4"/>
    <mergeCell ref="A6:R6"/>
    <mergeCell ref="A88:A102"/>
    <mergeCell ref="A103:B103"/>
    <mergeCell ref="C103:R103"/>
    <mergeCell ref="A62:B62"/>
    <mergeCell ref="C62:R62"/>
    <mergeCell ref="L4:M4"/>
    <mergeCell ref="L3:M3"/>
    <mergeCell ref="A33:A47"/>
    <mergeCell ref="A10:B12"/>
    <mergeCell ref="C10:E10"/>
    <mergeCell ref="C11:R11"/>
    <mergeCell ref="I2:J2"/>
    <mergeCell ref="I3:J3"/>
    <mergeCell ref="A13:A27"/>
    <mergeCell ref="I10:L10"/>
    <mergeCell ref="M10:R10"/>
    <mergeCell ref="A7:T7"/>
    <mergeCell ref="T65:U67"/>
    <mergeCell ref="V65:X65"/>
    <mergeCell ref="AB65:AE65"/>
    <mergeCell ref="V66:AK66"/>
    <mergeCell ref="T68:T82"/>
    <mergeCell ref="T83:U83"/>
    <mergeCell ref="V83:AK83"/>
    <mergeCell ref="C83:R83"/>
    <mergeCell ref="A85:B87"/>
    <mergeCell ref="C85:E85"/>
    <mergeCell ref="I85:L85"/>
    <mergeCell ref="M85:R85"/>
    <mergeCell ref="C86:R86"/>
    <mergeCell ref="A65:B67"/>
    <mergeCell ref="C65:E65"/>
    <mergeCell ref="I65:L65"/>
    <mergeCell ref="M65:R65"/>
    <mergeCell ref="C66:R66"/>
    <mergeCell ref="A68:A82"/>
    <mergeCell ref="A83:B83"/>
    <mergeCell ref="AF65:AK65"/>
    <mergeCell ref="A129:A143"/>
    <mergeCell ref="A144:B144"/>
    <mergeCell ref="C144:R144"/>
    <mergeCell ref="T106:U108"/>
    <mergeCell ref="V106:X106"/>
    <mergeCell ref="AB106:AE106"/>
    <mergeCell ref="V107:AK107"/>
    <mergeCell ref="T109:T123"/>
    <mergeCell ref="T124:U124"/>
    <mergeCell ref="V124:AK124"/>
    <mergeCell ref="A109:A123"/>
    <mergeCell ref="A124:B124"/>
    <mergeCell ref="C124:R124"/>
    <mergeCell ref="A126:B128"/>
    <mergeCell ref="C126:E126"/>
    <mergeCell ref="I126:L126"/>
    <mergeCell ref="M126:R126"/>
    <mergeCell ref="C127:R127"/>
    <mergeCell ref="A106:B108"/>
    <mergeCell ref="C106:E106"/>
    <mergeCell ref="I106:L106"/>
    <mergeCell ref="M106:R106"/>
    <mergeCell ref="C107:R107"/>
    <mergeCell ref="AF106:AK106"/>
    <mergeCell ref="T144:U144"/>
    <mergeCell ref="V144:AK144"/>
    <mergeCell ref="AM65:AN67"/>
    <mergeCell ref="AO65:AQ65"/>
    <mergeCell ref="AU65:AX65"/>
    <mergeCell ref="AY65:BD65"/>
    <mergeCell ref="AO66:BD66"/>
    <mergeCell ref="AM68:AM82"/>
    <mergeCell ref="AM83:AN83"/>
    <mergeCell ref="AO83:BD83"/>
    <mergeCell ref="T126:U128"/>
    <mergeCell ref="V126:X126"/>
    <mergeCell ref="AB126:AE126"/>
    <mergeCell ref="AF126:AK126"/>
    <mergeCell ref="V127:AK127"/>
    <mergeCell ref="T129:T143"/>
    <mergeCell ref="T103:U103"/>
    <mergeCell ref="V103:AK103"/>
    <mergeCell ref="T85:U87"/>
    <mergeCell ref="V85:X85"/>
    <mergeCell ref="AB85:AE85"/>
    <mergeCell ref="AF85:AK85"/>
    <mergeCell ref="V86:AK86"/>
    <mergeCell ref="T88:T102"/>
    <mergeCell ref="BH65:BJ65"/>
    <mergeCell ref="BN65:BQ65"/>
    <mergeCell ref="BF88:BF102"/>
    <mergeCell ref="BF103:BG103"/>
    <mergeCell ref="BH103:BW103"/>
    <mergeCell ref="BF106:BG108"/>
    <mergeCell ref="AM109:AM123"/>
    <mergeCell ref="AM124:AN124"/>
    <mergeCell ref="AO124:BD124"/>
    <mergeCell ref="AM103:AN103"/>
    <mergeCell ref="AO103:BD103"/>
    <mergeCell ref="AM106:AN108"/>
    <mergeCell ref="AO106:AQ106"/>
    <mergeCell ref="AU106:AX106"/>
    <mergeCell ref="AY106:BD106"/>
    <mergeCell ref="AO107:BD107"/>
    <mergeCell ref="AM85:AN87"/>
    <mergeCell ref="AO85:AQ85"/>
    <mergeCell ref="AU85:AX85"/>
    <mergeCell ref="AY85:BD85"/>
    <mergeCell ref="AO86:BD86"/>
    <mergeCell ref="AM88:AM102"/>
    <mergeCell ref="BH83:BW83"/>
    <mergeCell ref="AM129:AM143"/>
    <mergeCell ref="AM144:AN144"/>
    <mergeCell ref="AO144:BD144"/>
    <mergeCell ref="AM126:AN128"/>
    <mergeCell ref="AO126:AQ126"/>
    <mergeCell ref="AU126:AX126"/>
    <mergeCell ref="AY126:BD126"/>
    <mergeCell ref="AO127:BD127"/>
    <mergeCell ref="BF65:BG67"/>
    <mergeCell ref="BY65:BZ67"/>
    <mergeCell ref="CA65:CC65"/>
    <mergeCell ref="CG65:CJ65"/>
    <mergeCell ref="CK65:CP65"/>
    <mergeCell ref="CA66:CP66"/>
    <mergeCell ref="BY68:BY82"/>
    <mergeCell ref="BY83:BZ83"/>
    <mergeCell ref="CA83:CP83"/>
    <mergeCell ref="BF126:BG128"/>
    <mergeCell ref="BH126:BJ126"/>
    <mergeCell ref="BN126:BQ126"/>
    <mergeCell ref="BR126:BW126"/>
    <mergeCell ref="BH127:BW127"/>
    <mergeCell ref="BH106:BJ106"/>
    <mergeCell ref="BN106:BQ106"/>
    <mergeCell ref="BR106:BW106"/>
    <mergeCell ref="BH107:BW107"/>
    <mergeCell ref="BF109:BF123"/>
    <mergeCell ref="BF124:BG124"/>
    <mergeCell ref="BH124:BW124"/>
    <mergeCell ref="BR65:BW65"/>
    <mergeCell ref="BH66:BW66"/>
    <mergeCell ref="BF68:BF82"/>
    <mergeCell ref="BF83:BG83"/>
    <mergeCell ref="CA107:CP107"/>
    <mergeCell ref="BY85:BZ87"/>
    <mergeCell ref="CA85:CC85"/>
    <mergeCell ref="CG85:CJ85"/>
    <mergeCell ref="CK85:CP85"/>
    <mergeCell ref="CA86:CP86"/>
    <mergeCell ref="BY88:BY102"/>
    <mergeCell ref="BF144:BG144"/>
    <mergeCell ref="BH144:BW144"/>
    <mergeCell ref="BF129:BF143"/>
    <mergeCell ref="BY129:BY143"/>
    <mergeCell ref="BY144:BZ144"/>
    <mergeCell ref="CA144:CP144"/>
    <mergeCell ref="BY126:BZ128"/>
    <mergeCell ref="CA126:CC126"/>
    <mergeCell ref="CG126:CJ126"/>
    <mergeCell ref="CK126:CP126"/>
    <mergeCell ref="CA127:CP127"/>
    <mergeCell ref="BF85:BG87"/>
    <mergeCell ref="BH85:BJ85"/>
    <mergeCell ref="BN85:BQ85"/>
    <mergeCell ref="BR85:BW85"/>
    <mergeCell ref="BH86:BW86"/>
    <mergeCell ref="CR65:CS67"/>
    <mergeCell ref="CT65:CV65"/>
    <mergeCell ref="CZ65:DC65"/>
    <mergeCell ref="CR88:CR102"/>
    <mergeCell ref="CR103:CS103"/>
    <mergeCell ref="CT103:DI103"/>
    <mergeCell ref="CR106:CS108"/>
    <mergeCell ref="BY109:BY123"/>
    <mergeCell ref="BY124:BZ124"/>
    <mergeCell ref="CA124:CP124"/>
    <mergeCell ref="BY103:BZ103"/>
    <mergeCell ref="CA103:CP103"/>
    <mergeCell ref="BY106:BZ108"/>
    <mergeCell ref="CA106:CC106"/>
    <mergeCell ref="CG106:CJ106"/>
    <mergeCell ref="CK106:CP106"/>
    <mergeCell ref="DD65:DI65"/>
    <mergeCell ref="CT66:DI66"/>
    <mergeCell ref="CR68:CR82"/>
    <mergeCell ref="CR83:CS83"/>
    <mergeCell ref="CT83:DI83"/>
    <mergeCell ref="CR85:CS87"/>
    <mergeCell ref="CT85:CV85"/>
    <mergeCell ref="CZ85:DC85"/>
    <mergeCell ref="DD85:DI85"/>
    <mergeCell ref="CT86:DI86"/>
    <mergeCell ref="CR126:CS128"/>
    <mergeCell ref="CT126:CV126"/>
    <mergeCell ref="CZ126:DC126"/>
    <mergeCell ref="DD126:DI126"/>
    <mergeCell ref="CT127:DI127"/>
    <mergeCell ref="CR129:CR143"/>
    <mergeCell ref="CT106:CV106"/>
    <mergeCell ref="CZ106:DC106"/>
    <mergeCell ref="DD106:DI106"/>
    <mergeCell ref="CT107:DI107"/>
    <mergeCell ref="CR109:CR123"/>
    <mergeCell ref="CR124:CS124"/>
    <mergeCell ref="CT124:DI124"/>
    <mergeCell ref="AM164:AN164"/>
    <mergeCell ref="AO164:BD164"/>
    <mergeCell ref="AM166:AN168"/>
    <mergeCell ref="AO166:AQ166"/>
    <mergeCell ref="AU166:AX166"/>
    <mergeCell ref="AY166:BD166"/>
    <mergeCell ref="AO167:BD167"/>
    <mergeCell ref="CR144:CS144"/>
    <mergeCell ref="CT144:DI144"/>
    <mergeCell ref="AM146:AN148"/>
    <mergeCell ref="AO146:AQ146"/>
    <mergeCell ref="AU146:AX146"/>
    <mergeCell ref="AY146:BD146"/>
    <mergeCell ref="AO147:BD147"/>
    <mergeCell ref="BR146:BW146"/>
    <mergeCell ref="BF184:BG184"/>
    <mergeCell ref="BH184:BW184"/>
    <mergeCell ref="V51:Y51"/>
    <mergeCell ref="Z51:AE51"/>
    <mergeCell ref="T55:T61"/>
    <mergeCell ref="T62:U62"/>
    <mergeCell ref="V62:AK62"/>
    <mergeCell ref="BF166:BG168"/>
    <mergeCell ref="BH166:BJ166"/>
    <mergeCell ref="BN166:BQ166"/>
    <mergeCell ref="BR166:BW166"/>
    <mergeCell ref="BH167:BW167"/>
    <mergeCell ref="BF169:BF183"/>
    <mergeCell ref="AM169:AM183"/>
    <mergeCell ref="AM184:AN184"/>
    <mergeCell ref="AO184:BD184"/>
    <mergeCell ref="BF146:BG148"/>
    <mergeCell ref="BH146:BJ146"/>
    <mergeCell ref="BN146:BQ146"/>
    <mergeCell ref="BH147:BW147"/>
    <mergeCell ref="BF149:BF163"/>
    <mergeCell ref="BF164:BG164"/>
    <mergeCell ref="BH164:BW164"/>
    <mergeCell ref="AM149:AM163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DK81"/>
  <sheetViews>
    <sheetView workbookViewId="0">
      <selection activeCell="J78" sqref="J78:O83"/>
    </sheetView>
  </sheetViews>
  <sheetFormatPr defaultRowHeight="15"/>
  <cols>
    <col min="2" max="2" width="11.5703125" customWidth="1"/>
    <col min="3" max="3" width="18.140625" customWidth="1"/>
    <col min="4" max="6" width="6.140625" customWidth="1"/>
    <col min="7" max="7" width="2.85546875" customWidth="1"/>
    <col min="8" max="10" width="6.140625" customWidth="1"/>
    <col min="11" max="11" width="2.42578125" customWidth="1"/>
    <col min="12" max="14" width="6.140625" customWidth="1"/>
    <col min="15" max="15" width="3.7109375" style="4" customWidth="1"/>
    <col min="16" max="18" width="6.140625" customWidth="1"/>
    <col min="19" max="19" width="2.5703125" style="4" customWidth="1"/>
    <col min="20" max="22" width="6.140625" customWidth="1"/>
    <col min="23" max="23" width="6.85546875" style="4" customWidth="1"/>
    <col min="28" max="28" width="10.7109375" customWidth="1"/>
    <col min="30" max="115" width="6" customWidth="1"/>
  </cols>
  <sheetData>
    <row r="1" spans="2:115">
      <c r="C1" t="s">
        <v>53</v>
      </c>
    </row>
    <row r="3" spans="2:115">
      <c r="C3" s="29">
        <v>9.86</v>
      </c>
      <c r="D3" s="246" t="s">
        <v>67</v>
      </c>
      <c r="E3" s="247"/>
      <c r="F3" s="247"/>
      <c r="G3" s="247"/>
      <c r="H3" s="247"/>
      <c r="I3" s="164"/>
      <c r="J3" s="16"/>
    </row>
    <row r="4" spans="2:115">
      <c r="C4" s="40">
        <v>1.6</v>
      </c>
      <c r="D4" s="245" t="s">
        <v>66</v>
      </c>
      <c r="E4" s="247"/>
      <c r="F4" s="247"/>
      <c r="G4" s="247"/>
      <c r="H4" s="247"/>
      <c r="I4" s="164"/>
      <c r="Y4" s="6"/>
      <c r="Z4" s="6" t="s">
        <v>50</v>
      </c>
      <c r="AA4" s="6" t="s">
        <v>49</v>
      </c>
      <c r="AB4" s="6" t="s">
        <v>51</v>
      </c>
      <c r="AC4" s="6" t="s">
        <v>48</v>
      </c>
      <c r="AD4" s="6">
        <v>2015</v>
      </c>
      <c r="AE4" s="6">
        <f>AD4+1</f>
        <v>2016</v>
      </c>
      <c r="AF4" s="6">
        <f t="shared" ref="AF4:AT4" si="0">AE4+1</f>
        <v>2017</v>
      </c>
      <c r="AG4" s="6">
        <f t="shared" si="0"/>
        <v>2018</v>
      </c>
      <c r="AH4" s="6">
        <f t="shared" si="0"/>
        <v>2019</v>
      </c>
      <c r="AI4" s="6">
        <f t="shared" si="0"/>
        <v>2020</v>
      </c>
      <c r="AJ4" s="6">
        <f t="shared" si="0"/>
        <v>2021</v>
      </c>
      <c r="AK4" s="6">
        <f t="shared" si="0"/>
        <v>2022</v>
      </c>
      <c r="AL4" s="6">
        <f t="shared" si="0"/>
        <v>2023</v>
      </c>
      <c r="AM4" s="6">
        <f t="shared" si="0"/>
        <v>2024</v>
      </c>
      <c r="AN4" s="6">
        <f t="shared" si="0"/>
        <v>2025</v>
      </c>
      <c r="AO4" s="6">
        <f t="shared" si="0"/>
        <v>2026</v>
      </c>
      <c r="AP4" s="6">
        <f t="shared" si="0"/>
        <v>2027</v>
      </c>
      <c r="AQ4" s="6">
        <f t="shared" si="0"/>
        <v>2028</v>
      </c>
      <c r="AR4" s="6">
        <f t="shared" si="0"/>
        <v>2029</v>
      </c>
      <c r="AS4" s="6">
        <f t="shared" si="0"/>
        <v>2030</v>
      </c>
      <c r="AT4" s="6">
        <f t="shared" si="0"/>
        <v>2031</v>
      </c>
      <c r="AU4" s="6">
        <f t="shared" ref="AU4:DF4" si="1">AT4+1</f>
        <v>2032</v>
      </c>
      <c r="AV4" s="6">
        <f t="shared" si="1"/>
        <v>2033</v>
      </c>
      <c r="AW4" s="6">
        <f t="shared" si="1"/>
        <v>2034</v>
      </c>
      <c r="AX4" s="6">
        <f t="shared" si="1"/>
        <v>2035</v>
      </c>
      <c r="AY4" s="6">
        <f t="shared" si="1"/>
        <v>2036</v>
      </c>
      <c r="AZ4" s="6">
        <f t="shared" si="1"/>
        <v>2037</v>
      </c>
      <c r="BA4" s="6">
        <f t="shared" si="1"/>
        <v>2038</v>
      </c>
      <c r="BB4" s="6">
        <f t="shared" si="1"/>
        <v>2039</v>
      </c>
      <c r="BC4" s="6">
        <f t="shared" si="1"/>
        <v>2040</v>
      </c>
      <c r="BD4" s="6">
        <f t="shared" si="1"/>
        <v>2041</v>
      </c>
      <c r="BE4" s="6">
        <f t="shared" si="1"/>
        <v>2042</v>
      </c>
      <c r="BF4" s="6">
        <f t="shared" si="1"/>
        <v>2043</v>
      </c>
      <c r="BG4" s="6">
        <f t="shared" si="1"/>
        <v>2044</v>
      </c>
      <c r="BH4" s="6">
        <f t="shared" si="1"/>
        <v>2045</v>
      </c>
      <c r="BI4" s="6">
        <f t="shared" si="1"/>
        <v>2046</v>
      </c>
      <c r="BJ4" s="6">
        <f t="shared" si="1"/>
        <v>2047</v>
      </c>
      <c r="BK4" s="6">
        <f t="shared" si="1"/>
        <v>2048</v>
      </c>
      <c r="BL4" s="6">
        <f t="shared" si="1"/>
        <v>2049</v>
      </c>
      <c r="BM4" s="6">
        <f t="shared" si="1"/>
        <v>2050</v>
      </c>
      <c r="BN4" s="6">
        <f t="shared" si="1"/>
        <v>2051</v>
      </c>
      <c r="BO4" s="6">
        <f t="shared" si="1"/>
        <v>2052</v>
      </c>
      <c r="BP4" s="6">
        <f t="shared" si="1"/>
        <v>2053</v>
      </c>
      <c r="BQ4" s="6">
        <f t="shared" si="1"/>
        <v>2054</v>
      </c>
      <c r="BR4" s="6">
        <f t="shared" si="1"/>
        <v>2055</v>
      </c>
      <c r="BS4" s="6">
        <f t="shared" si="1"/>
        <v>2056</v>
      </c>
      <c r="BT4" s="6">
        <f t="shared" si="1"/>
        <v>2057</v>
      </c>
      <c r="BU4" s="6">
        <f t="shared" si="1"/>
        <v>2058</v>
      </c>
      <c r="BV4" s="6">
        <f t="shared" si="1"/>
        <v>2059</v>
      </c>
      <c r="BW4" s="6">
        <f t="shared" si="1"/>
        <v>2060</v>
      </c>
      <c r="BX4" s="6">
        <f t="shared" si="1"/>
        <v>2061</v>
      </c>
      <c r="BY4" s="6">
        <f t="shared" si="1"/>
        <v>2062</v>
      </c>
      <c r="BZ4" s="6">
        <f t="shared" si="1"/>
        <v>2063</v>
      </c>
      <c r="CA4" s="6">
        <f t="shared" si="1"/>
        <v>2064</v>
      </c>
      <c r="CB4" s="6">
        <f t="shared" si="1"/>
        <v>2065</v>
      </c>
      <c r="CC4" s="6">
        <f t="shared" si="1"/>
        <v>2066</v>
      </c>
      <c r="CD4" s="6">
        <f t="shared" si="1"/>
        <v>2067</v>
      </c>
      <c r="CE4" s="6">
        <f t="shared" si="1"/>
        <v>2068</v>
      </c>
      <c r="CF4" s="6">
        <f t="shared" si="1"/>
        <v>2069</v>
      </c>
      <c r="CG4" s="6">
        <f t="shared" si="1"/>
        <v>2070</v>
      </c>
      <c r="CH4" s="6">
        <f t="shared" si="1"/>
        <v>2071</v>
      </c>
      <c r="CI4" s="6">
        <f t="shared" si="1"/>
        <v>2072</v>
      </c>
      <c r="CJ4" s="6">
        <f t="shared" si="1"/>
        <v>2073</v>
      </c>
      <c r="CK4" s="6">
        <f t="shared" si="1"/>
        <v>2074</v>
      </c>
      <c r="CL4" s="6">
        <f t="shared" si="1"/>
        <v>2075</v>
      </c>
      <c r="CM4" s="6">
        <f t="shared" si="1"/>
        <v>2076</v>
      </c>
      <c r="CN4" s="6">
        <f t="shared" si="1"/>
        <v>2077</v>
      </c>
      <c r="CO4" s="6">
        <f t="shared" si="1"/>
        <v>2078</v>
      </c>
      <c r="CP4" s="6">
        <f t="shared" si="1"/>
        <v>2079</v>
      </c>
      <c r="CQ4" s="6">
        <f t="shared" si="1"/>
        <v>2080</v>
      </c>
      <c r="CR4" s="6">
        <f t="shared" si="1"/>
        <v>2081</v>
      </c>
      <c r="CS4" s="6">
        <f t="shared" si="1"/>
        <v>2082</v>
      </c>
      <c r="CT4" s="6">
        <f t="shared" si="1"/>
        <v>2083</v>
      </c>
      <c r="CU4" s="6">
        <f t="shared" si="1"/>
        <v>2084</v>
      </c>
      <c r="CV4" s="6">
        <f t="shared" si="1"/>
        <v>2085</v>
      </c>
      <c r="CW4" s="6">
        <f t="shared" si="1"/>
        <v>2086</v>
      </c>
      <c r="CX4" s="6">
        <f t="shared" si="1"/>
        <v>2087</v>
      </c>
      <c r="CY4" s="6">
        <f t="shared" si="1"/>
        <v>2088</v>
      </c>
      <c r="CZ4" s="6">
        <f t="shared" si="1"/>
        <v>2089</v>
      </c>
      <c r="DA4" s="6">
        <f t="shared" si="1"/>
        <v>2090</v>
      </c>
      <c r="DB4" s="6">
        <f t="shared" si="1"/>
        <v>2091</v>
      </c>
      <c r="DC4" s="6">
        <f t="shared" si="1"/>
        <v>2092</v>
      </c>
      <c r="DD4" s="6">
        <f t="shared" si="1"/>
        <v>2093</v>
      </c>
      <c r="DE4" s="6">
        <f t="shared" si="1"/>
        <v>2094</v>
      </c>
      <c r="DF4" s="6">
        <f t="shared" si="1"/>
        <v>2095</v>
      </c>
      <c r="DG4" s="6">
        <f>DF4+1</f>
        <v>2096</v>
      </c>
      <c r="DH4" s="6">
        <f>DG4+1</f>
        <v>2097</v>
      </c>
      <c r="DI4" s="6">
        <f>DH4+1</f>
        <v>2098</v>
      </c>
      <c r="DJ4" s="6">
        <f>DI4+1</f>
        <v>2099</v>
      </c>
      <c r="DK4" s="6">
        <f>DJ4+1</f>
        <v>2100</v>
      </c>
    </row>
    <row r="5" spans="2:115">
      <c r="C5" s="38">
        <v>2070</v>
      </c>
      <c r="D5" s="245" t="s">
        <v>68</v>
      </c>
      <c r="E5" s="247"/>
      <c r="F5" s="247"/>
      <c r="G5" s="247"/>
      <c r="H5" s="247"/>
      <c r="I5" s="164"/>
      <c r="Y5" s="6" t="s">
        <v>47</v>
      </c>
      <c r="Z5" s="6"/>
      <c r="AA5" s="6"/>
      <c r="AB5" s="6"/>
      <c r="AC5" s="3">
        <f>SUM(AE5:DK5)</f>
        <v>43.200000000000053</v>
      </c>
      <c r="AD5" s="6">
        <v>1.6</v>
      </c>
      <c r="AE5" s="9">
        <f t="shared" ref="AE5:AT5" si="2">AD5-$C$6</f>
        <v>1.570909090909091</v>
      </c>
      <c r="AF5" s="9">
        <f t="shared" si="2"/>
        <v>1.541818181818182</v>
      </c>
      <c r="AG5" s="9">
        <f t="shared" si="2"/>
        <v>1.5127272727272729</v>
      </c>
      <c r="AH5" s="9">
        <f t="shared" si="2"/>
        <v>1.4836363636363639</v>
      </c>
      <c r="AI5" s="9">
        <f t="shared" si="2"/>
        <v>1.4545454545454548</v>
      </c>
      <c r="AJ5" s="9">
        <f>AI5-$C$6</f>
        <v>1.4254545454545458</v>
      </c>
      <c r="AK5" s="9">
        <f t="shared" si="2"/>
        <v>1.3963636363636367</v>
      </c>
      <c r="AL5" s="9">
        <f t="shared" si="2"/>
        <v>1.3672727272727276</v>
      </c>
      <c r="AM5" s="9">
        <f t="shared" si="2"/>
        <v>1.3381818181818186</v>
      </c>
      <c r="AN5" s="9">
        <f t="shared" si="2"/>
        <v>1.3090909090909095</v>
      </c>
      <c r="AO5" s="9">
        <f t="shared" si="2"/>
        <v>1.2800000000000005</v>
      </c>
      <c r="AP5" s="9">
        <f t="shared" si="2"/>
        <v>1.2509090909090914</v>
      </c>
      <c r="AQ5" s="9">
        <f t="shared" si="2"/>
        <v>1.2218181818181824</v>
      </c>
      <c r="AR5" s="9">
        <f t="shared" si="2"/>
        <v>1.1927272727272733</v>
      </c>
      <c r="AS5" s="9">
        <f t="shared" si="2"/>
        <v>1.1636363636363642</v>
      </c>
      <c r="AT5" s="9">
        <f t="shared" si="2"/>
        <v>1.1345454545454552</v>
      </c>
      <c r="AU5" s="9">
        <f t="shared" ref="AU5:CG5" si="3">AT5-$C$6</f>
        <v>1.1054545454545461</v>
      </c>
      <c r="AV5" s="9">
        <f t="shared" si="3"/>
        <v>1.0763636363636371</v>
      </c>
      <c r="AW5" s="9">
        <f t="shared" si="3"/>
        <v>1.047272727272728</v>
      </c>
      <c r="AX5" s="9">
        <f t="shared" si="3"/>
        <v>1.018181818181819</v>
      </c>
      <c r="AY5" s="9">
        <f t="shared" si="3"/>
        <v>0.98909090909090991</v>
      </c>
      <c r="AZ5" s="9">
        <f t="shared" si="3"/>
        <v>0.96000000000000085</v>
      </c>
      <c r="BA5" s="9">
        <f t="shared" si="3"/>
        <v>0.9309090909090918</v>
      </c>
      <c r="BB5" s="9">
        <f t="shared" si="3"/>
        <v>0.90181818181818274</v>
      </c>
      <c r="BC5" s="9">
        <f t="shared" si="3"/>
        <v>0.87272727272727368</v>
      </c>
      <c r="BD5" s="9">
        <f t="shared" si="3"/>
        <v>0.84363636363636463</v>
      </c>
      <c r="BE5" s="9">
        <f t="shared" si="3"/>
        <v>0.81454545454545557</v>
      </c>
      <c r="BF5" s="9">
        <f t="shared" si="3"/>
        <v>0.78545454545454652</v>
      </c>
      <c r="BG5" s="9">
        <f t="shared" si="3"/>
        <v>0.75636363636363746</v>
      </c>
      <c r="BH5" s="9">
        <f t="shared" si="3"/>
        <v>0.7272727272727284</v>
      </c>
      <c r="BI5" s="9">
        <f t="shared" si="3"/>
        <v>0.69818181818181935</v>
      </c>
      <c r="BJ5" s="9">
        <f t="shared" si="3"/>
        <v>0.66909090909091029</v>
      </c>
      <c r="BK5" s="9">
        <f t="shared" si="3"/>
        <v>0.64000000000000123</v>
      </c>
      <c r="BL5" s="9">
        <f t="shared" si="3"/>
        <v>0.61090909090909218</v>
      </c>
      <c r="BM5" s="9">
        <f t="shared" si="3"/>
        <v>0.58181818181818312</v>
      </c>
      <c r="BN5" s="9">
        <f t="shared" si="3"/>
        <v>0.55272727272727407</v>
      </c>
      <c r="BO5" s="9">
        <f t="shared" si="3"/>
        <v>0.52363636363636501</v>
      </c>
      <c r="BP5" s="9">
        <f t="shared" si="3"/>
        <v>0.4945454545454559</v>
      </c>
      <c r="BQ5" s="9">
        <f t="shared" si="3"/>
        <v>0.46545454545454679</v>
      </c>
      <c r="BR5" s="9">
        <f t="shared" si="3"/>
        <v>0.43636363636363767</v>
      </c>
      <c r="BS5" s="9">
        <f t="shared" si="3"/>
        <v>0.40727272727272856</v>
      </c>
      <c r="BT5" s="9">
        <f t="shared" si="3"/>
        <v>0.37818181818181945</v>
      </c>
      <c r="BU5" s="9">
        <f t="shared" si="3"/>
        <v>0.34909090909091034</v>
      </c>
      <c r="BV5" s="9">
        <f t="shared" si="3"/>
        <v>0.32000000000000123</v>
      </c>
      <c r="BW5" s="9">
        <f t="shared" si="3"/>
        <v>0.29090909090909212</v>
      </c>
      <c r="BX5" s="9">
        <f t="shared" si="3"/>
        <v>0.261818181818183</v>
      </c>
      <c r="BY5" s="9">
        <f t="shared" si="3"/>
        <v>0.23272727272727392</v>
      </c>
      <c r="BZ5" s="9">
        <f t="shared" si="3"/>
        <v>0.20363636363636484</v>
      </c>
      <c r="CA5" s="9">
        <f t="shared" si="3"/>
        <v>0.17454545454545575</v>
      </c>
      <c r="CB5" s="9">
        <f t="shared" si="3"/>
        <v>0.14545454545454667</v>
      </c>
      <c r="CC5" s="9">
        <f t="shared" si="3"/>
        <v>0.11636363636363758</v>
      </c>
      <c r="CD5" s="9">
        <f t="shared" si="3"/>
        <v>8.7272727272728501E-2</v>
      </c>
      <c r="CE5" s="9">
        <f t="shared" si="3"/>
        <v>5.818181818181941E-2</v>
      </c>
      <c r="CF5" s="9">
        <f t="shared" si="3"/>
        <v>2.9090909090910319E-2</v>
      </c>
      <c r="CG5" s="9">
        <f t="shared" si="3"/>
        <v>1.2281842209915794E-15</v>
      </c>
      <c r="CH5" s="9">
        <v>0</v>
      </c>
      <c r="CI5" s="9">
        <v>0</v>
      </c>
      <c r="CJ5" s="9">
        <v>0</v>
      </c>
      <c r="CK5" s="9">
        <v>0</v>
      </c>
      <c r="CL5" s="9">
        <v>0</v>
      </c>
      <c r="CM5" s="9">
        <v>0</v>
      </c>
      <c r="CN5" s="9">
        <v>0</v>
      </c>
      <c r="CO5" s="9">
        <v>0</v>
      </c>
      <c r="CP5" s="9">
        <v>0</v>
      </c>
      <c r="CQ5" s="9">
        <v>0</v>
      </c>
      <c r="CR5" s="9">
        <v>0</v>
      </c>
      <c r="CS5" s="9">
        <v>0</v>
      </c>
      <c r="CT5" s="9">
        <v>0</v>
      </c>
      <c r="CU5" s="9">
        <v>0</v>
      </c>
      <c r="CV5" s="9">
        <v>0</v>
      </c>
      <c r="CW5" s="9">
        <v>0</v>
      </c>
      <c r="CX5" s="9">
        <v>0</v>
      </c>
      <c r="CY5" s="9">
        <v>0</v>
      </c>
      <c r="CZ5" s="9">
        <v>0</v>
      </c>
      <c r="DA5" s="9">
        <v>0</v>
      </c>
      <c r="DB5" s="9">
        <v>0</v>
      </c>
      <c r="DC5" s="9">
        <v>0</v>
      </c>
      <c r="DD5" s="9">
        <v>0</v>
      </c>
      <c r="DE5" s="9">
        <v>0</v>
      </c>
      <c r="DF5" s="9">
        <v>0</v>
      </c>
      <c r="DG5" s="9">
        <v>0</v>
      </c>
      <c r="DH5" s="9">
        <v>0</v>
      </c>
      <c r="DI5" s="9">
        <v>0</v>
      </c>
      <c r="DJ5" s="9">
        <v>0</v>
      </c>
      <c r="DK5" s="9">
        <v>0</v>
      </c>
    </row>
    <row r="6" spans="2:115">
      <c r="C6" s="41">
        <f>C4/(C5-2015)</f>
        <v>2.9090909090909091E-2</v>
      </c>
      <c r="D6" s="245" t="s">
        <v>70</v>
      </c>
      <c r="E6" s="247"/>
      <c r="F6" s="247"/>
      <c r="G6" s="247"/>
      <c r="H6" s="247"/>
      <c r="I6" s="164"/>
      <c r="Y6" s="6" t="s">
        <v>1</v>
      </c>
      <c r="Z6" s="6">
        <v>0</v>
      </c>
      <c r="AA6" s="6">
        <v>2020</v>
      </c>
      <c r="AB6" s="6">
        <v>0</v>
      </c>
      <c r="AC6" s="3">
        <f t="shared" ref="AC6:AC50" si="4">SUM(AE6:DK6)</f>
        <v>838.10000000000093</v>
      </c>
      <c r="AD6" s="34">
        <v>9.86</v>
      </c>
      <c r="AE6" s="23">
        <f>AD6*(1 + $Z6/100)</f>
        <v>9.86</v>
      </c>
      <c r="AF6" s="23">
        <f>AE6*(1 + $Z6/100)</f>
        <v>9.86</v>
      </c>
      <c r="AG6" s="23">
        <f>AF6*(1 + $Z6/100)</f>
        <v>9.86</v>
      </c>
      <c r="AH6" s="23">
        <f>AG6*(1 + $Z6/100)</f>
        <v>9.86</v>
      </c>
      <c r="AI6" s="23">
        <f>AH6*(1 + $Z6/100)</f>
        <v>9.86</v>
      </c>
      <c r="AJ6" s="9">
        <f>AI6+ ($AI6 * $AB6/100)</f>
        <v>9.86</v>
      </c>
      <c r="AK6" s="9">
        <f t="shared" ref="AK6:AT6" si="5">AJ6+ ($AI6 * $AB6/100)</f>
        <v>9.86</v>
      </c>
      <c r="AL6" s="9">
        <f t="shared" si="5"/>
        <v>9.86</v>
      </c>
      <c r="AM6" s="9">
        <f t="shared" si="5"/>
        <v>9.86</v>
      </c>
      <c r="AN6" s="9">
        <f t="shared" si="5"/>
        <v>9.86</v>
      </c>
      <c r="AO6" s="9">
        <f t="shared" si="5"/>
        <v>9.86</v>
      </c>
      <c r="AP6" s="9">
        <f t="shared" si="5"/>
        <v>9.86</v>
      </c>
      <c r="AQ6" s="9">
        <f t="shared" si="5"/>
        <v>9.86</v>
      </c>
      <c r="AR6" s="9">
        <f t="shared" si="5"/>
        <v>9.86</v>
      </c>
      <c r="AS6" s="9">
        <f t="shared" si="5"/>
        <v>9.86</v>
      </c>
      <c r="AT6" s="9">
        <f t="shared" si="5"/>
        <v>9.86</v>
      </c>
      <c r="AU6" s="9">
        <f t="shared" ref="AU6:DF6" si="6">AT6+ ($AI6 * $AB6/100)</f>
        <v>9.86</v>
      </c>
      <c r="AV6" s="9">
        <f t="shared" si="6"/>
        <v>9.86</v>
      </c>
      <c r="AW6" s="9">
        <f t="shared" si="6"/>
        <v>9.86</v>
      </c>
      <c r="AX6" s="9">
        <f t="shared" si="6"/>
        <v>9.86</v>
      </c>
      <c r="AY6" s="9">
        <f t="shared" si="6"/>
        <v>9.86</v>
      </c>
      <c r="AZ6" s="9">
        <f t="shared" si="6"/>
        <v>9.86</v>
      </c>
      <c r="BA6" s="9">
        <f t="shared" si="6"/>
        <v>9.86</v>
      </c>
      <c r="BB6" s="9">
        <f t="shared" si="6"/>
        <v>9.86</v>
      </c>
      <c r="BC6" s="9">
        <f t="shared" si="6"/>
        <v>9.86</v>
      </c>
      <c r="BD6" s="9">
        <f t="shared" si="6"/>
        <v>9.86</v>
      </c>
      <c r="BE6" s="9">
        <f t="shared" si="6"/>
        <v>9.86</v>
      </c>
      <c r="BF6" s="9">
        <f t="shared" si="6"/>
        <v>9.86</v>
      </c>
      <c r="BG6" s="9">
        <f t="shared" si="6"/>
        <v>9.86</v>
      </c>
      <c r="BH6" s="9">
        <f t="shared" si="6"/>
        <v>9.86</v>
      </c>
      <c r="BI6" s="9">
        <f t="shared" si="6"/>
        <v>9.86</v>
      </c>
      <c r="BJ6" s="9">
        <f t="shared" si="6"/>
        <v>9.86</v>
      </c>
      <c r="BK6" s="9">
        <f t="shared" si="6"/>
        <v>9.86</v>
      </c>
      <c r="BL6" s="9">
        <f t="shared" si="6"/>
        <v>9.86</v>
      </c>
      <c r="BM6" s="9">
        <f t="shared" si="6"/>
        <v>9.86</v>
      </c>
      <c r="BN6" s="9">
        <f t="shared" si="6"/>
        <v>9.86</v>
      </c>
      <c r="BO6" s="9">
        <f t="shared" si="6"/>
        <v>9.86</v>
      </c>
      <c r="BP6" s="9">
        <f t="shared" si="6"/>
        <v>9.86</v>
      </c>
      <c r="BQ6" s="9">
        <f t="shared" si="6"/>
        <v>9.86</v>
      </c>
      <c r="BR6" s="9">
        <f t="shared" si="6"/>
        <v>9.86</v>
      </c>
      <c r="BS6" s="9">
        <f t="shared" si="6"/>
        <v>9.86</v>
      </c>
      <c r="BT6" s="9">
        <f t="shared" si="6"/>
        <v>9.86</v>
      </c>
      <c r="BU6" s="9">
        <f t="shared" si="6"/>
        <v>9.86</v>
      </c>
      <c r="BV6" s="9">
        <f t="shared" si="6"/>
        <v>9.86</v>
      </c>
      <c r="BW6" s="9">
        <f t="shared" si="6"/>
        <v>9.86</v>
      </c>
      <c r="BX6" s="9">
        <f t="shared" si="6"/>
        <v>9.86</v>
      </c>
      <c r="BY6" s="9">
        <f t="shared" si="6"/>
        <v>9.86</v>
      </c>
      <c r="BZ6" s="9">
        <f t="shared" si="6"/>
        <v>9.86</v>
      </c>
      <c r="CA6" s="9">
        <f t="shared" si="6"/>
        <v>9.86</v>
      </c>
      <c r="CB6" s="9">
        <f t="shared" si="6"/>
        <v>9.86</v>
      </c>
      <c r="CC6" s="9">
        <f t="shared" si="6"/>
        <v>9.86</v>
      </c>
      <c r="CD6" s="9">
        <f t="shared" si="6"/>
        <v>9.86</v>
      </c>
      <c r="CE6" s="9">
        <f t="shared" si="6"/>
        <v>9.86</v>
      </c>
      <c r="CF6" s="9">
        <f t="shared" si="6"/>
        <v>9.86</v>
      </c>
      <c r="CG6" s="9">
        <f t="shared" si="6"/>
        <v>9.86</v>
      </c>
      <c r="CH6" s="9">
        <f t="shared" si="6"/>
        <v>9.86</v>
      </c>
      <c r="CI6" s="9">
        <f t="shared" si="6"/>
        <v>9.86</v>
      </c>
      <c r="CJ6" s="9">
        <f t="shared" si="6"/>
        <v>9.86</v>
      </c>
      <c r="CK6" s="9">
        <f t="shared" si="6"/>
        <v>9.86</v>
      </c>
      <c r="CL6" s="9">
        <f t="shared" si="6"/>
        <v>9.86</v>
      </c>
      <c r="CM6" s="9">
        <f t="shared" si="6"/>
        <v>9.86</v>
      </c>
      <c r="CN6" s="9">
        <f t="shared" si="6"/>
        <v>9.86</v>
      </c>
      <c r="CO6" s="9">
        <f t="shared" si="6"/>
        <v>9.86</v>
      </c>
      <c r="CP6" s="9">
        <f t="shared" si="6"/>
        <v>9.86</v>
      </c>
      <c r="CQ6" s="9">
        <f t="shared" si="6"/>
        <v>9.86</v>
      </c>
      <c r="CR6" s="9">
        <f t="shared" si="6"/>
        <v>9.86</v>
      </c>
      <c r="CS6" s="9">
        <f t="shared" si="6"/>
        <v>9.86</v>
      </c>
      <c r="CT6" s="9">
        <f t="shared" si="6"/>
        <v>9.86</v>
      </c>
      <c r="CU6" s="9">
        <f t="shared" si="6"/>
        <v>9.86</v>
      </c>
      <c r="CV6" s="9">
        <f t="shared" si="6"/>
        <v>9.86</v>
      </c>
      <c r="CW6" s="9">
        <f t="shared" si="6"/>
        <v>9.86</v>
      </c>
      <c r="CX6" s="9">
        <f t="shared" si="6"/>
        <v>9.86</v>
      </c>
      <c r="CY6" s="9">
        <f t="shared" si="6"/>
        <v>9.86</v>
      </c>
      <c r="CZ6" s="9">
        <f t="shared" si="6"/>
        <v>9.86</v>
      </c>
      <c r="DA6" s="9">
        <f t="shared" si="6"/>
        <v>9.86</v>
      </c>
      <c r="DB6" s="9">
        <f t="shared" si="6"/>
        <v>9.86</v>
      </c>
      <c r="DC6" s="9">
        <f t="shared" si="6"/>
        <v>9.86</v>
      </c>
      <c r="DD6" s="9">
        <f t="shared" si="6"/>
        <v>9.86</v>
      </c>
      <c r="DE6" s="9">
        <f t="shared" si="6"/>
        <v>9.86</v>
      </c>
      <c r="DF6" s="9">
        <f t="shared" si="6"/>
        <v>9.86</v>
      </c>
      <c r="DG6" s="9">
        <f t="shared" ref="DG6:DK7" si="7">DF6+ ($AI6 * $AB6/100)</f>
        <v>9.86</v>
      </c>
      <c r="DH6" s="9">
        <f t="shared" si="7"/>
        <v>9.86</v>
      </c>
      <c r="DI6" s="9">
        <f t="shared" si="7"/>
        <v>9.86</v>
      </c>
      <c r="DJ6" s="9">
        <f t="shared" si="7"/>
        <v>9.86</v>
      </c>
      <c r="DK6" s="9">
        <f t="shared" si="7"/>
        <v>9.86</v>
      </c>
    </row>
    <row r="7" spans="2:115">
      <c r="C7" s="29">
        <v>230</v>
      </c>
      <c r="D7" s="246" t="s">
        <v>31</v>
      </c>
      <c r="E7" s="247"/>
      <c r="F7" s="247"/>
      <c r="G7" s="247"/>
      <c r="H7" s="247"/>
      <c r="I7" s="164"/>
      <c r="Y7" s="6"/>
      <c r="Z7" s="6">
        <v>0</v>
      </c>
      <c r="AA7" s="6">
        <v>2020</v>
      </c>
      <c r="AB7" s="6">
        <v>-1</v>
      </c>
      <c r="AC7" s="3">
        <f t="shared" si="4"/>
        <v>518.63600000000042</v>
      </c>
      <c r="AD7" s="34">
        <v>9.86</v>
      </c>
      <c r="AE7" s="23">
        <f t="shared" ref="AE7:AN21" si="8">AD7*(1 + $Z7/100)</f>
        <v>9.86</v>
      </c>
      <c r="AF7" s="23">
        <f t="shared" si="8"/>
        <v>9.86</v>
      </c>
      <c r="AG7" s="23">
        <f t="shared" si="8"/>
        <v>9.86</v>
      </c>
      <c r="AH7" s="23">
        <f t="shared" si="8"/>
        <v>9.86</v>
      </c>
      <c r="AI7" s="23">
        <f t="shared" si="8"/>
        <v>9.86</v>
      </c>
      <c r="AJ7" s="9">
        <f t="shared" ref="AJ7:AT7" si="9">AI7+ ($AI7 * $AB7/100)</f>
        <v>9.7614000000000001</v>
      </c>
      <c r="AK7" s="9">
        <f t="shared" si="9"/>
        <v>9.6628000000000007</v>
      </c>
      <c r="AL7" s="9">
        <f t="shared" si="9"/>
        <v>9.5642000000000014</v>
      </c>
      <c r="AM7" s="9">
        <f t="shared" si="9"/>
        <v>9.465600000000002</v>
      </c>
      <c r="AN7" s="9">
        <f t="shared" si="9"/>
        <v>9.3670000000000027</v>
      </c>
      <c r="AO7" s="9">
        <f t="shared" si="9"/>
        <v>9.2684000000000033</v>
      </c>
      <c r="AP7" s="9">
        <f t="shared" si="9"/>
        <v>9.1698000000000039</v>
      </c>
      <c r="AQ7" s="9">
        <f t="shared" si="9"/>
        <v>9.0712000000000046</v>
      </c>
      <c r="AR7" s="9">
        <f t="shared" si="9"/>
        <v>8.9726000000000052</v>
      </c>
      <c r="AS7" s="9">
        <f t="shared" si="9"/>
        <v>8.8740000000000059</v>
      </c>
      <c r="AT7" s="9">
        <f t="shared" si="9"/>
        <v>8.7754000000000065</v>
      </c>
      <c r="AU7" s="9">
        <f t="shared" ref="AU7:DF7" si="10">AT7+ ($AI7 * $AB7/100)</f>
        <v>8.6768000000000072</v>
      </c>
      <c r="AV7" s="9">
        <f t="shared" si="10"/>
        <v>8.5782000000000078</v>
      </c>
      <c r="AW7" s="9">
        <f t="shared" si="10"/>
        <v>8.4796000000000085</v>
      </c>
      <c r="AX7" s="9">
        <f t="shared" si="10"/>
        <v>8.3810000000000091</v>
      </c>
      <c r="AY7" s="9">
        <f t="shared" si="10"/>
        <v>8.2824000000000098</v>
      </c>
      <c r="AZ7" s="9">
        <f t="shared" si="10"/>
        <v>8.1838000000000104</v>
      </c>
      <c r="BA7" s="9">
        <f t="shared" si="10"/>
        <v>8.085200000000011</v>
      </c>
      <c r="BB7" s="9">
        <f t="shared" si="10"/>
        <v>7.9866000000000108</v>
      </c>
      <c r="BC7" s="9">
        <f t="shared" si="10"/>
        <v>7.8880000000000106</v>
      </c>
      <c r="BD7" s="9">
        <f t="shared" si="10"/>
        <v>7.7894000000000103</v>
      </c>
      <c r="BE7" s="9">
        <f t="shared" si="10"/>
        <v>7.6908000000000101</v>
      </c>
      <c r="BF7" s="9">
        <f t="shared" si="10"/>
        <v>7.5922000000000098</v>
      </c>
      <c r="BG7" s="9">
        <f t="shared" si="10"/>
        <v>7.4936000000000096</v>
      </c>
      <c r="BH7" s="9">
        <f t="shared" si="10"/>
        <v>7.3950000000000093</v>
      </c>
      <c r="BI7" s="9">
        <f t="shared" si="10"/>
        <v>7.2964000000000091</v>
      </c>
      <c r="BJ7" s="9">
        <f t="shared" si="10"/>
        <v>7.1978000000000089</v>
      </c>
      <c r="BK7" s="9">
        <f t="shared" si="10"/>
        <v>7.0992000000000086</v>
      </c>
      <c r="BL7" s="9">
        <f t="shared" si="10"/>
        <v>7.0006000000000084</v>
      </c>
      <c r="BM7" s="9">
        <f t="shared" si="10"/>
        <v>6.9020000000000081</v>
      </c>
      <c r="BN7" s="9">
        <f t="shared" si="10"/>
        <v>6.8034000000000079</v>
      </c>
      <c r="BO7" s="9">
        <f t="shared" si="10"/>
        <v>6.7048000000000076</v>
      </c>
      <c r="BP7" s="9">
        <f t="shared" si="10"/>
        <v>6.6062000000000074</v>
      </c>
      <c r="BQ7" s="9">
        <f t="shared" si="10"/>
        <v>6.5076000000000072</v>
      </c>
      <c r="BR7" s="9">
        <f t="shared" si="10"/>
        <v>6.4090000000000069</v>
      </c>
      <c r="BS7" s="9">
        <f t="shared" si="10"/>
        <v>6.3104000000000067</v>
      </c>
      <c r="BT7" s="9">
        <f t="shared" si="10"/>
        <v>6.2118000000000064</v>
      </c>
      <c r="BU7" s="9">
        <f t="shared" si="10"/>
        <v>6.1132000000000062</v>
      </c>
      <c r="BV7" s="9">
        <f t="shared" si="10"/>
        <v>6.0146000000000059</v>
      </c>
      <c r="BW7" s="9">
        <f t="shared" si="10"/>
        <v>5.9160000000000057</v>
      </c>
      <c r="BX7" s="9">
        <f t="shared" si="10"/>
        <v>5.8174000000000055</v>
      </c>
      <c r="BY7" s="9">
        <f t="shared" si="10"/>
        <v>5.7188000000000052</v>
      </c>
      <c r="BZ7" s="9">
        <f t="shared" si="10"/>
        <v>5.620200000000005</v>
      </c>
      <c r="CA7" s="9">
        <f t="shared" si="10"/>
        <v>5.5216000000000047</v>
      </c>
      <c r="CB7" s="9">
        <f t="shared" si="10"/>
        <v>5.4230000000000045</v>
      </c>
      <c r="CC7" s="9">
        <f t="shared" si="10"/>
        <v>5.3244000000000042</v>
      </c>
      <c r="CD7" s="9">
        <f t="shared" si="10"/>
        <v>5.225800000000004</v>
      </c>
      <c r="CE7" s="9">
        <f t="shared" si="10"/>
        <v>5.1272000000000038</v>
      </c>
      <c r="CF7" s="9">
        <f t="shared" si="10"/>
        <v>5.0286000000000035</v>
      </c>
      <c r="CG7" s="9">
        <f t="shared" si="10"/>
        <v>4.9300000000000033</v>
      </c>
      <c r="CH7" s="9">
        <f t="shared" si="10"/>
        <v>4.831400000000003</v>
      </c>
      <c r="CI7" s="9">
        <f t="shared" si="10"/>
        <v>4.7328000000000028</v>
      </c>
      <c r="CJ7" s="9">
        <f t="shared" si="10"/>
        <v>4.6342000000000025</v>
      </c>
      <c r="CK7" s="9">
        <f t="shared" si="10"/>
        <v>4.5356000000000023</v>
      </c>
      <c r="CL7" s="9">
        <f t="shared" si="10"/>
        <v>4.4370000000000021</v>
      </c>
      <c r="CM7" s="9">
        <f t="shared" si="10"/>
        <v>4.3384000000000018</v>
      </c>
      <c r="CN7" s="9">
        <f t="shared" si="10"/>
        <v>4.2398000000000016</v>
      </c>
      <c r="CO7" s="9">
        <f t="shared" si="10"/>
        <v>4.1412000000000013</v>
      </c>
      <c r="CP7" s="9">
        <f t="shared" si="10"/>
        <v>4.0426000000000011</v>
      </c>
      <c r="CQ7" s="9">
        <f t="shared" si="10"/>
        <v>3.9440000000000013</v>
      </c>
      <c r="CR7" s="9">
        <f t="shared" si="10"/>
        <v>3.8454000000000015</v>
      </c>
      <c r="CS7" s="9">
        <f t="shared" si="10"/>
        <v>3.7468000000000017</v>
      </c>
      <c r="CT7" s="9">
        <f t="shared" si="10"/>
        <v>3.6482000000000019</v>
      </c>
      <c r="CU7" s="9">
        <f t="shared" si="10"/>
        <v>3.5496000000000021</v>
      </c>
      <c r="CV7" s="9">
        <f t="shared" si="10"/>
        <v>3.4510000000000023</v>
      </c>
      <c r="CW7" s="9">
        <f t="shared" si="10"/>
        <v>3.3524000000000025</v>
      </c>
      <c r="CX7" s="9">
        <f t="shared" si="10"/>
        <v>3.2538000000000027</v>
      </c>
      <c r="CY7" s="9">
        <f t="shared" si="10"/>
        <v>3.1552000000000029</v>
      </c>
      <c r="CZ7" s="9">
        <f t="shared" si="10"/>
        <v>3.0566000000000031</v>
      </c>
      <c r="DA7" s="9">
        <f t="shared" si="10"/>
        <v>2.9580000000000033</v>
      </c>
      <c r="DB7" s="9">
        <f t="shared" si="10"/>
        <v>2.8594000000000035</v>
      </c>
      <c r="DC7" s="9">
        <f t="shared" si="10"/>
        <v>2.7608000000000037</v>
      </c>
      <c r="DD7" s="9">
        <f t="shared" si="10"/>
        <v>2.6622000000000039</v>
      </c>
      <c r="DE7" s="9">
        <f t="shared" si="10"/>
        <v>2.5636000000000041</v>
      </c>
      <c r="DF7" s="9">
        <f t="shared" si="10"/>
        <v>2.4650000000000043</v>
      </c>
      <c r="DG7" s="9">
        <f t="shared" si="7"/>
        <v>2.3664000000000045</v>
      </c>
      <c r="DH7" s="9">
        <f t="shared" si="7"/>
        <v>2.2678000000000047</v>
      </c>
      <c r="DI7" s="9">
        <f t="shared" si="7"/>
        <v>2.1692000000000049</v>
      </c>
      <c r="DJ7" s="9">
        <f t="shared" si="7"/>
        <v>2.0706000000000051</v>
      </c>
      <c r="DK7" s="9">
        <f t="shared" si="7"/>
        <v>1.9720000000000051</v>
      </c>
    </row>
    <row r="8" spans="2:115">
      <c r="C8" s="29">
        <v>23</v>
      </c>
      <c r="D8" s="246" t="s">
        <v>77</v>
      </c>
      <c r="E8" s="247"/>
      <c r="F8" s="247"/>
      <c r="G8" s="247"/>
      <c r="H8" s="247"/>
      <c r="I8" s="164"/>
      <c r="Y8" s="6"/>
      <c r="Z8" s="6">
        <v>0</v>
      </c>
      <c r="AA8" s="6">
        <v>2020</v>
      </c>
      <c r="AB8" s="6">
        <v>-2</v>
      </c>
      <c r="AC8" s="3">
        <f t="shared" si="4"/>
        <v>290.87</v>
      </c>
      <c r="AD8" s="34">
        <v>9.86</v>
      </c>
      <c r="AE8" s="23">
        <f t="shared" si="8"/>
        <v>9.86</v>
      </c>
      <c r="AF8" s="23">
        <f t="shared" si="8"/>
        <v>9.86</v>
      </c>
      <c r="AG8" s="23">
        <f t="shared" si="8"/>
        <v>9.86</v>
      </c>
      <c r="AH8" s="23">
        <f t="shared" si="8"/>
        <v>9.86</v>
      </c>
      <c r="AI8" s="23">
        <f t="shared" si="8"/>
        <v>9.86</v>
      </c>
      <c r="AJ8" s="9">
        <f t="shared" ref="AJ8:AT8" si="11">AI8+ ($AI8 * $AB8/100)</f>
        <v>9.6627999999999989</v>
      </c>
      <c r="AK8" s="9">
        <f t="shared" si="11"/>
        <v>9.4655999999999985</v>
      </c>
      <c r="AL8" s="9">
        <f t="shared" si="11"/>
        <v>9.268399999999998</v>
      </c>
      <c r="AM8" s="9">
        <f t="shared" si="11"/>
        <v>9.0711999999999975</v>
      </c>
      <c r="AN8" s="9">
        <f t="shared" si="11"/>
        <v>8.873999999999997</v>
      </c>
      <c r="AO8" s="9">
        <f t="shared" si="11"/>
        <v>8.6767999999999965</v>
      </c>
      <c r="AP8" s="9">
        <f t="shared" si="11"/>
        <v>8.479599999999996</v>
      </c>
      <c r="AQ8" s="9">
        <f t="shared" si="11"/>
        <v>8.2823999999999955</v>
      </c>
      <c r="AR8" s="9">
        <f t="shared" si="11"/>
        <v>8.0851999999999951</v>
      </c>
      <c r="AS8" s="9">
        <f t="shared" si="11"/>
        <v>7.8879999999999955</v>
      </c>
      <c r="AT8" s="9">
        <f t="shared" si="11"/>
        <v>7.6907999999999959</v>
      </c>
      <c r="AU8" s="9">
        <f t="shared" ref="AU8:CF8" si="12">AT8+ ($AI8 * $AB8/100)</f>
        <v>7.4935999999999963</v>
      </c>
      <c r="AV8" s="9">
        <f t="shared" si="12"/>
        <v>7.2963999999999967</v>
      </c>
      <c r="AW8" s="9">
        <f t="shared" si="12"/>
        <v>7.0991999999999971</v>
      </c>
      <c r="AX8" s="9">
        <f t="shared" si="12"/>
        <v>6.9019999999999975</v>
      </c>
      <c r="AY8" s="9">
        <f t="shared" si="12"/>
        <v>6.7047999999999979</v>
      </c>
      <c r="AZ8" s="9">
        <f t="shared" si="12"/>
        <v>6.5075999999999983</v>
      </c>
      <c r="BA8" s="9">
        <f t="shared" si="12"/>
        <v>6.3103999999999987</v>
      </c>
      <c r="BB8" s="9">
        <f t="shared" si="12"/>
        <v>6.1131999999999991</v>
      </c>
      <c r="BC8" s="9">
        <f t="shared" si="12"/>
        <v>5.9159999999999995</v>
      </c>
      <c r="BD8" s="9">
        <f t="shared" si="12"/>
        <v>5.7187999999999999</v>
      </c>
      <c r="BE8" s="9">
        <f t="shared" si="12"/>
        <v>5.5216000000000003</v>
      </c>
      <c r="BF8" s="9">
        <f t="shared" si="12"/>
        <v>5.3244000000000007</v>
      </c>
      <c r="BG8" s="9">
        <f t="shared" si="12"/>
        <v>5.1272000000000011</v>
      </c>
      <c r="BH8" s="9">
        <f t="shared" si="12"/>
        <v>4.9300000000000015</v>
      </c>
      <c r="BI8" s="9">
        <f t="shared" si="12"/>
        <v>4.7328000000000019</v>
      </c>
      <c r="BJ8" s="9">
        <f t="shared" si="12"/>
        <v>4.5356000000000023</v>
      </c>
      <c r="BK8" s="9">
        <f t="shared" si="12"/>
        <v>4.3384000000000027</v>
      </c>
      <c r="BL8" s="9">
        <f t="shared" si="12"/>
        <v>4.1412000000000031</v>
      </c>
      <c r="BM8" s="9">
        <f t="shared" si="12"/>
        <v>3.9440000000000031</v>
      </c>
      <c r="BN8" s="9">
        <f t="shared" si="12"/>
        <v>3.746800000000003</v>
      </c>
      <c r="BO8" s="9">
        <f t="shared" si="12"/>
        <v>3.549600000000003</v>
      </c>
      <c r="BP8" s="9">
        <f t="shared" si="12"/>
        <v>3.3524000000000029</v>
      </c>
      <c r="BQ8" s="9">
        <f t="shared" si="12"/>
        <v>3.1552000000000029</v>
      </c>
      <c r="BR8" s="9">
        <f t="shared" si="12"/>
        <v>2.9580000000000028</v>
      </c>
      <c r="BS8" s="9">
        <f t="shared" si="12"/>
        <v>2.7608000000000028</v>
      </c>
      <c r="BT8" s="9">
        <f t="shared" si="12"/>
        <v>2.5636000000000028</v>
      </c>
      <c r="BU8" s="9">
        <f t="shared" si="12"/>
        <v>2.3664000000000027</v>
      </c>
      <c r="BV8" s="9">
        <f t="shared" si="12"/>
        <v>2.1692000000000027</v>
      </c>
      <c r="BW8" s="9">
        <f t="shared" si="12"/>
        <v>1.9720000000000026</v>
      </c>
      <c r="BX8" s="9">
        <f t="shared" si="12"/>
        <v>1.7748000000000026</v>
      </c>
      <c r="BY8" s="9">
        <f t="shared" si="12"/>
        <v>1.5776000000000026</v>
      </c>
      <c r="BZ8" s="9">
        <f t="shared" si="12"/>
        <v>1.3804000000000025</v>
      </c>
      <c r="CA8" s="9">
        <f t="shared" si="12"/>
        <v>1.1832000000000025</v>
      </c>
      <c r="CB8" s="9">
        <f t="shared" si="12"/>
        <v>0.98600000000000243</v>
      </c>
      <c r="CC8" s="9">
        <f t="shared" si="12"/>
        <v>0.78880000000000239</v>
      </c>
      <c r="CD8" s="9">
        <f t="shared" si="12"/>
        <v>0.59160000000000235</v>
      </c>
      <c r="CE8" s="9">
        <f t="shared" si="12"/>
        <v>0.39440000000000236</v>
      </c>
      <c r="CF8" s="9">
        <f t="shared" si="12"/>
        <v>0.19720000000000237</v>
      </c>
      <c r="CG8" s="9">
        <v>0</v>
      </c>
      <c r="CH8" s="9">
        <v>0</v>
      </c>
      <c r="CI8" s="9">
        <v>0</v>
      </c>
      <c r="CJ8" s="9">
        <v>0</v>
      </c>
      <c r="CK8" s="9">
        <v>0</v>
      </c>
      <c r="CL8" s="9">
        <v>0</v>
      </c>
      <c r="CM8" s="9">
        <v>0</v>
      </c>
      <c r="CN8" s="9">
        <v>0</v>
      </c>
      <c r="CO8" s="9">
        <v>0</v>
      </c>
      <c r="CP8" s="9">
        <v>0</v>
      </c>
      <c r="CQ8" s="9">
        <v>0</v>
      </c>
      <c r="CR8" s="9">
        <v>0</v>
      </c>
      <c r="CS8" s="9">
        <v>0</v>
      </c>
      <c r="CT8" s="9">
        <v>0</v>
      </c>
      <c r="CU8" s="9">
        <v>0</v>
      </c>
      <c r="CV8" s="9">
        <v>0</v>
      </c>
      <c r="CW8" s="9">
        <v>0</v>
      </c>
      <c r="CX8" s="9">
        <v>0</v>
      </c>
      <c r="CY8" s="9">
        <v>0</v>
      </c>
      <c r="CZ8" s="9">
        <v>0</v>
      </c>
      <c r="DA8" s="9">
        <v>0</v>
      </c>
      <c r="DB8" s="9">
        <v>0</v>
      </c>
      <c r="DC8" s="9">
        <v>0</v>
      </c>
      <c r="DD8" s="9">
        <v>0</v>
      </c>
      <c r="DE8" s="9">
        <v>0</v>
      </c>
      <c r="DF8" s="9">
        <v>0</v>
      </c>
      <c r="DG8" s="9">
        <v>0</v>
      </c>
      <c r="DH8" s="9">
        <v>0</v>
      </c>
      <c r="DI8" s="9">
        <v>0</v>
      </c>
      <c r="DJ8" s="9">
        <v>0</v>
      </c>
      <c r="DK8" s="9">
        <v>0</v>
      </c>
    </row>
    <row r="9" spans="2:115" ht="15" customHeight="1">
      <c r="Y9" s="6"/>
      <c r="Z9" s="6">
        <v>0</v>
      </c>
      <c r="AA9" s="6">
        <v>2020</v>
      </c>
      <c r="AB9" s="6">
        <v>-3</v>
      </c>
      <c r="AC9" s="3">
        <f t="shared" si="4"/>
        <v>208.73620000000011</v>
      </c>
      <c r="AD9" s="34">
        <v>9.86</v>
      </c>
      <c r="AE9" s="23">
        <f t="shared" si="8"/>
        <v>9.86</v>
      </c>
      <c r="AF9" s="23">
        <f t="shared" si="8"/>
        <v>9.86</v>
      </c>
      <c r="AG9" s="23">
        <f t="shared" si="8"/>
        <v>9.86</v>
      </c>
      <c r="AH9" s="23">
        <f t="shared" si="8"/>
        <v>9.86</v>
      </c>
      <c r="AI9" s="23">
        <f t="shared" si="8"/>
        <v>9.86</v>
      </c>
      <c r="AJ9" s="9">
        <f t="shared" ref="AJ9:AT9" si="13">AI9+ ($AI9 * $AB9/100)</f>
        <v>9.5641999999999996</v>
      </c>
      <c r="AK9" s="9">
        <f t="shared" si="13"/>
        <v>9.2683999999999997</v>
      </c>
      <c r="AL9" s="9">
        <f t="shared" si="13"/>
        <v>8.9725999999999999</v>
      </c>
      <c r="AM9" s="9">
        <f t="shared" si="13"/>
        <v>8.6768000000000001</v>
      </c>
      <c r="AN9" s="9">
        <f t="shared" si="13"/>
        <v>8.3810000000000002</v>
      </c>
      <c r="AO9" s="9">
        <f t="shared" si="13"/>
        <v>8.0852000000000004</v>
      </c>
      <c r="AP9" s="9">
        <f t="shared" si="13"/>
        <v>7.7894000000000005</v>
      </c>
      <c r="AQ9" s="9">
        <f t="shared" si="13"/>
        <v>7.4936000000000007</v>
      </c>
      <c r="AR9" s="9">
        <f t="shared" si="13"/>
        <v>7.1978000000000009</v>
      </c>
      <c r="AS9" s="9">
        <f t="shared" si="13"/>
        <v>6.902000000000001</v>
      </c>
      <c r="AT9" s="9">
        <f t="shared" si="13"/>
        <v>6.6062000000000012</v>
      </c>
      <c r="AU9" s="9">
        <f t="shared" ref="AU9:BP9" si="14">AT9+ ($AI9 * $AB9/100)</f>
        <v>6.3104000000000013</v>
      </c>
      <c r="AV9" s="9">
        <f t="shared" si="14"/>
        <v>6.0146000000000015</v>
      </c>
      <c r="AW9" s="9">
        <f t="shared" si="14"/>
        <v>5.7188000000000017</v>
      </c>
      <c r="AX9" s="9">
        <f t="shared" si="14"/>
        <v>5.4230000000000018</v>
      </c>
      <c r="AY9" s="9">
        <f t="shared" si="14"/>
        <v>5.127200000000002</v>
      </c>
      <c r="AZ9" s="9">
        <f t="shared" si="14"/>
        <v>4.8314000000000021</v>
      </c>
      <c r="BA9" s="9">
        <f t="shared" si="14"/>
        <v>4.5356000000000023</v>
      </c>
      <c r="BB9" s="9">
        <f t="shared" si="14"/>
        <v>4.2398000000000025</v>
      </c>
      <c r="BC9" s="9">
        <f t="shared" si="14"/>
        <v>3.9440000000000026</v>
      </c>
      <c r="BD9" s="9">
        <f t="shared" si="14"/>
        <v>3.6482000000000028</v>
      </c>
      <c r="BE9" s="9">
        <f t="shared" si="14"/>
        <v>3.3524000000000029</v>
      </c>
      <c r="BF9" s="9">
        <f t="shared" si="14"/>
        <v>3.0566000000000031</v>
      </c>
      <c r="BG9" s="9">
        <f t="shared" si="14"/>
        <v>2.7608000000000033</v>
      </c>
      <c r="BH9" s="9">
        <f t="shared" si="14"/>
        <v>2.4650000000000034</v>
      </c>
      <c r="BI9" s="9">
        <f t="shared" si="14"/>
        <v>2.1692000000000036</v>
      </c>
      <c r="BJ9" s="9">
        <f t="shared" si="14"/>
        <v>1.8734000000000035</v>
      </c>
      <c r="BK9" s="9">
        <f t="shared" si="14"/>
        <v>1.5776000000000034</v>
      </c>
      <c r="BL9" s="9">
        <f t="shared" si="14"/>
        <v>1.2818000000000034</v>
      </c>
      <c r="BM9" s="9">
        <f t="shared" si="14"/>
        <v>0.98600000000000332</v>
      </c>
      <c r="BN9" s="9">
        <f t="shared" si="14"/>
        <v>0.69020000000000326</v>
      </c>
      <c r="BO9" s="9">
        <f t="shared" si="14"/>
        <v>0.39440000000000325</v>
      </c>
      <c r="BP9" s="9">
        <f t="shared" si="14"/>
        <v>9.8600000000003241E-2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9">
        <v>0</v>
      </c>
      <c r="CG9" s="9">
        <v>0</v>
      </c>
      <c r="CH9" s="9">
        <v>0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0</v>
      </c>
      <c r="CO9" s="9">
        <v>0</v>
      </c>
      <c r="CP9" s="9">
        <v>0</v>
      </c>
      <c r="CQ9" s="9">
        <v>0</v>
      </c>
      <c r="CR9" s="9">
        <v>0</v>
      </c>
      <c r="CS9" s="9">
        <v>0</v>
      </c>
      <c r="CT9" s="9">
        <v>0</v>
      </c>
      <c r="CU9" s="9">
        <v>0</v>
      </c>
      <c r="CV9" s="9">
        <v>0</v>
      </c>
      <c r="CW9" s="9">
        <v>0</v>
      </c>
      <c r="CX9" s="9">
        <v>0</v>
      </c>
      <c r="CY9" s="9">
        <v>0</v>
      </c>
      <c r="CZ9" s="9">
        <v>0</v>
      </c>
      <c r="DA9" s="9">
        <v>0</v>
      </c>
      <c r="DB9" s="9">
        <v>0</v>
      </c>
      <c r="DC9" s="9">
        <v>0</v>
      </c>
      <c r="DD9" s="9">
        <v>0</v>
      </c>
      <c r="DE9" s="9">
        <v>0</v>
      </c>
      <c r="DF9" s="9">
        <v>0</v>
      </c>
      <c r="DG9" s="9">
        <v>0</v>
      </c>
      <c r="DH9" s="9">
        <v>0</v>
      </c>
      <c r="DI9" s="9">
        <v>0</v>
      </c>
      <c r="DJ9" s="9">
        <v>0</v>
      </c>
      <c r="DK9" s="9">
        <v>0</v>
      </c>
    </row>
    <row r="10" spans="2:115">
      <c r="Y10" s="6"/>
      <c r="Z10" s="6">
        <v>0</v>
      </c>
      <c r="AA10" s="6">
        <v>2020</v>
      </c>
      <c r="AB10" s="6">
        <v>-4</v>
      </c>
      <c r="AC10" s="3">
        <f t="shared" si="4"/>
        <v>167.62</v>
      </c>
      <c r="AD10" s="34">
        <v>9.86</v>
      </c>
      <c r="AE10" s="23">
        <f t="shared" si="8"/>
        <v>9.86</v>
      </c>
      <c r="AF10" s="23">
        <f t="shared" si="8"/>
        <v>9.86</v>
      </c>
      <c r="AG10" s="23">
        <f t="shared" si="8"/>
        <v>9.86</v>
      </c>
      <c r="AH10" s="23">
        <f t="shared" si="8"/>
        <v>9.86</v>
      </c>
      <c r="AI10" s="23">
        <f t="shared" si="8"/>
        <v>9.86</v>
      </c>
      <c r="AJ10" s="9">
        <f t="shared" ref="AJ10:AT10" si="15">AI10+ ($AI10 * $AB10/100)</f>
        <v>9.4656000000000002</v>
      </c>
      <c r="AK10" s="9">
        <f t="shared" si="15"/>
        <v>9.071200000000001</v>
      </c>
      <c r="AL10" s="9">
        <f t="shared" si="15"/>
        <v>8.6768000000000018</v>
      </c>
      <c r="AM10" s="9">
        <f t="shared" si="15"/>
        <v>8.2824000000000026</v>
      </c>
      <c r="AN10" s="9">
        <f t="shared" si="15"/>
        <v>7.8880000000000026</v>
      </c>
      <c r="AO10" s="9">
        <f t="shared" si="15"/>
        <v>7.4936000000000025</v>
      </c>
      <c r="AP10" s="9">
        <f t="shared" si="15"/>
        <v>7.0992000000000024</v>
      </c>
      <c r="AQ10" s="9">
        <f t="shared" si="15"/>
        <v>6.7048000000000023</v>
      </c>
      <c r="AR10" s="9">
        <f t="shared" si="15"/>
        <v>6.3104000000000022</v>
      </c>
      <c r="AS10" s="9">
        <f t="shared" si="15"/>
        <v>5.9160000000000021</v>
      </c>
      <c r="AT10" s="9">
        <f t="shared" si="15"/>
        <v>5.5216000000000021</v>
      </c>
      <c r="AU10" s="9">
        <f t="shared" ref="AU10:BH10" si="16">AT10+ ($AI10 * $AB10/100)</f>
        <v>5.127200000000002</v>
      </c>
      <c r="AV10" s="9">
        <f t="shared" si="16"/>
        <v>4.7328000000000019</v>
      </c>
      <c r="AW10" s="9">
        <f t="shared" si="16"/>
        <v>4.3384000000000018</v>
      </c>
      <c r="AX10" s="9">
        <f t="shared" si="16"/>
        <v>3.9440000000000017</v>
      </c>
      <c r="AY10" s="9">
        <f t="shared" si="16"/>
        <v>3.5496000000000016</v>
      </c>
      <c r="AZ10" s="9">
        <f t="shared" si="16"/>
        <v>3.1552000000000016</v>
      </c>
      <c r="BA10" s="9">
        <f t="shared" si="16"/>
        <v>2.7608000000000015</v>
      </c>
      <c r="BB10" s="9">
        <f t="shared" si="16"/>
        <v>2.3664000000000014</v>
      </c>
      <c r="BC10" s="9">
        <f t="shared" si="16"/>
        <v>1.9720000000000013</v>
      </c>
      <c r="BD10" s="9">
        <f t="shared" si="16"/>
        <v>1.5776000000000012</v>
      </c>
      <c r="BE10" s="9">
        <f t="shared" si="16"/>
        <v>1.1832000000000011</v>
      </c>
      <c r="BF10" s="9">
        <f t="shared" si="16"/>
        <v>0.78880000000000117</v>
      </c>
      <c r="BG10" s="9">
        <f t="shared" si="16"/>
        <v>0.39440000000000119</v>
      </c>
      <c r="BH10" s="9">
        <f t="shared" si="16"/>
        <v>1.2212453270876722E-15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>
        <v>0</v>
      </c>
      <c r="BV10" s="9">
        <v>0</v>
      </c>
      <c r="BW10" s="9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9">
        <v>0</v>
      </c>
      <c r="CU10" s="9">
        <v>0</v>
      </c>
      <c r="CV10" s="9">
        <v>0</v>
      </c>
      <c r="CW10" s="9">
        <v>0</v>
      </c>
      <c r="CX10" s="9">
        <v>0</v>
      </c>
      <c r="CY10" s="9">
        <v>0</v>
      </c>
      <c r="CZ10" s="9">
        <v>0</v>
      </c>
      <c r="DA10" s="9">
        <v>0</v>
      </c>
      <c r="DB10" s="9">
        <v>0</v>
      </c>
      <c r="DC10" s="9">
        <v>0</v>
      </c>
      <c r="DD10" s="9">
        <v>0</v>
      </c>
      <c r="DE10" s="9">
        <v>0</v>
      </c>
      <c r="DF10" s="9">
        <v>0</v>
      </c>
      <c r="DG10" s="9">
        <v>0</v>
      </c>
      <c r="DH10" s="9">
        <v>0</v>
      </c>
      <c r="DI10" s="9">
        <v>0</v>
      </c>
      <c r="DJ10" s="9">
        <v>0</v>
      </c>
      <c r="DK10" s="9">
        <v>0</v>
      </c>
    </row>
    <row r="11" spans="2:115">
      <c r="B11" s="243"/>
      <c r="C11" s="30" t="s">
        <v>54</v>
      </c>
      <c r="D11" s="242">
        <v>2020</v>
      </c>
      <c r="E11" s="242"/>
      <c r="F11" s="242"/>
      <c r="H11" s="242">
        <v>2025</v>
      </c>
      <c r="I11" s="242"/>
      <c r="J11" s="242"/>
      <c r="L11" s="242">
        <v>2030</v>
      </c>
      <c r="M11" s="242"/>
      <c r="N11" s="242"/>
      <c r="O11" s="57"/>
      <c r="P11" s="242">
        <v>2040</v>
      </c>
      <c r="Q11" s="242"/>
      <c r="R11" s="242"/>
      <c r="S11" s="57"/>
      <c r="T11" s="242">
        <v>2050</v>
      </c>
      <c r="U11" s="242"/>
      <c r="V11" s="242"/>
      <c r="W11" s="57"/>
      <c r="Y11" s="6"/>
      <c r="Z11" s="6">
        <v>1</v>
      </c>
      <c r="AA11" s="6">
        <v>2020</v>
      </c>
      <c r="AB11" s="6">
        <v>0</v>
      </c>
      <c r="AC11" s="3">
        <f t="shared" si="4"/>
        <v>879.83559601146476</v>
      </c>
      <c r="AD11" s="34">
        <v>9.86</v>
      </c>
      <c r="AE11" s="23">
        <f t="shared" si="8"/>
        <v>9.9585999999999988</v>
      </c>
      <c r="AF11" s="23">
        <f t="shared" si="8"/>
        <v>10.058185999999999</v>
      </c>
      <c r="AG11" s="23">
        <f t="shared" si="8"/>
        <v>10.158767859999999</v>
      </c>
      <c r="AH11" s="23">
        <f t="shared" si="8"/>
        <v>10.260355538599999</v>
      </c>
      <c r="AI11" s="23">
        <f t="shared" si="8"/>
        <v>10.362959093985999</v>
      </c>
      <c r="AJ11" s="9">
        <f t="shared" ref="AJ11:AT11" si="17">AI11+ ($AI11 * $AB11/100)</f>
        <v>10.362959093985999</v>
      </c>
      <c r="AK11" s="9">
        <f t="shared" si="17"/>
        <v>10.362959093985999</v>
      </c>
      <c r="AL11" s="9">
        <f t="shared" si="17"/>
        <v>10.362959093985999</v>
      </c>
      <c r="AM11" s="9">
        <f t="shared" si="17"/>
        <v>10.362959093985999</v>
      </c>
      <c r="AN11" s="9">
        <f t="shared" si="17"/>
        <v>10.362959093985999</v>
      </c>
      <c r="AO11" s="9">
        <f t="shared" si="17"/>
        <v>10.362959093985999</v>
      </c>
      <c r="AP11" s="9">
        <f t="shared" si="17"/>
        <v>10.362959093985999</v>
      </c>
      <c r="AQ11" s="9">
        <f t="shared" si="17"/>
        <v>10.362959093985999</v>
      </c>
      <c r="AR11" s="9">
        <f t="shared" si="17"/>
        <v>10.362959093985999</v>
      </c>
      <c r="AS11" s="9">
        <f t="shared" si="17"/>
        <v>10.362959093985999</v>
      </c>
      <c r="AT11" s="9">
        <f t="shared" si="17"/>
        <v>10.362959093985999</v>
      </c>
      <c r="AU11" s="9">
        <f t="shared" ref="AU11:DF11" si="18">AT11+ ($AI11 * $AB11/100)</f>
        <v>10.362959093985999</v>
      </c>
      <c r="AV11" s="9">
        <f t="shared" si="18"/>
        <v>10.362959093985999</v>
      </c>
      <c r="AW11" s="9">
        <f t="shared" si="18"/>
        <v>10.362959093985999</v>
      </c>
      <c r="AX11" s="9">
        <f t="shared" si="18"/>
        <v>10.362959093985999</v>
      </c>
      <c r="AY11" s="9">
        <f t="shared" si="18"/>
        <v>10.362959093985999</v>
      </c>
      <c r="AZ11" s="9">
        <f t="shared" si="18"/>
        <v>10.362959093985999</v>
      </c>
      <c r="BA11" s="9">
        <f t="shared" si="18"/>
        <v>10.362959093985999</v>
      </c>
      <c r="BB11" s="9">
        <f t="shared" si="18"/>
        <v>10.362959093985999</v>
      </c>
      <c r="BC11" s="9">
        <f t="shared" si="18"/>
        <v>10.362959093985999</v>
      </c>
      <c r="BD11" s="9">
        <f t="shared" si="18"/>
        <v>10.362959093985999</v>
      </c>
      <c r="BE11" s="9">
        <f t="shared" si="18"/>
        <v>10.362959093985999</v>
      </c>
      <c r="BF11" s="9">
        <f t="shared" si="18"/>
        <v>10.362959093985999</v>
      </c>
      <c r="BG11" s="9">
        <f t="shared" si="18"/>
        <v>10.362959093985999</v>
      </c>
      <c r="BH11" s="9">
        <f t="shared" si="18"/>
        <v>10.362959093985999</v>
      </c>
      <c r="BI11" s="9">
        <f t="shared" si="18"/>
        <v>10.362959093985999</v>
      </c>
      <c r="BJ11" s="9">
        <f t="shared" si="18"/>
        <v>10.362959093985999</v>
      </c>
      <c r="BK11" s="9">
        <f t="shared" si="18"/>
        <v>10.362959093985999</v>
      </c>
      <c r="BL11" s="9">
        <f t="shared" si="18"/>
        <v>10.362959093985999</v>
      </c>
      <c r="BM11" s="9">
        <f t="shared" si="18"/>
        <v>10.362959093985999</v>
      </c>
      <c r="BN11" s="9">
        <f t="shared" si="18"/>
        <v>10.362959093985999</v>
      </c>
      <c r="BO11" s="9">
        <f t="shared" si="18"/>
        <v>10.362959093985999</v>
      </c>
      <c r="BP11" s="9">
        <f t="shared" si="18"/>
        <v>10.362959093985999</v>
      </c>
      <c r="BQ11" s="9">
        <f t="shared" si="18"/>
        <v>10.362959093985999</v>
      </c>
      <c r="BR11" s="9">
        <f t="shared" si="18"/>
        <v>10.362959093985999</v>
      </c>
      <c r="BS11" s="9">
        <f t="shared" si="18"/>
        <v>10.362959093985999</v>
      </c>
      <c r="BT11" s="9">
        <f t="shared" si="18"/>
        <v>10.362959093985999</v>
      </c>
      <c r="BU11" s="9">
        <f t="shared" si="18"/>
        <v>10.362959093985999</v>
      </c>
      <c r="BV11" s="9">
        <f t="shared" si="18"/>
        <v>10.362959093985999</v>
      </c>
      <c r="BW11" s="9">
        <f t="shared" si="18"/>
        <v>10.362959093985999</v>
      </c>
      <c r="BX11" s="9">
        <f t="shared" si="18"/>
        <v>10.362959093985999</v>
      </c>
      <c r="BY11" s="9">
        <f t="shared" si="18"/>
        <v>10.362959093985999</v>
      </c>
      <c r="BZ11" s="9">
        <f t="shared" si="18"/>
        <v>10.362959093985999</v>
      </c>
      <c r="CA11" s="9">
        <f t="shared" si="18"/>
        <v>10.362959093985999</v>
      </c>
      <c r="CB11" s="9">
        <f t="shared" si="18"/>
        <v>10.362959093985999</v>
      </c>
      <c r="CC11" s="9">
        <f t="shared" si="18"/>
        <v>10.362959093985999</v>
      </c>
      <c r="CD11" s="9">
        <f t="shared" si="18"/>
        <v>10.362959093985999</v>
      </c>
      <c r="CE11" s="9">
        <f t="shared" si="18"/>
        <v>10.362959093985999</v>
      </c>
      <c r="CF11" s="9">
        <f t="shared" si="18"/>
        <v>10.362959093985999</v>
      </c>
      <c r="CG11" s="9">
        <f t="shared" si="18"/>
        <v>10.362959093985999</v>
      </c>
      <c r="CH11" s="9">
        <f t="shared" si="18"/>
        <v>10.362959093985999</v>
      </c>
      <c r="CI11" s="9">
        <f t="shared" si="18"/>
        <v>10.362959093985999</v>
      </c>
      <c r="CJ11" s="9">
        <f t="shared" si="18"/>
        <v>10.362959093985999</v>
      </c>
      <c r="CK11" s="9">
        <f t="shared" si="18"/>
        <v>10.362959093985999</v>
      </c>
      <c r="CL11" s="9">
        <f t="shared" si="18"/>
        <v>10.362959093985999</v>
      </c>
      <c r="CM11" s="9">
        <f t="shared" si="18"/>
        <v>10.362959093985999</v>
      </c>
      <c r="CN11" s="9">
        <f t="shared" si="18"/>
        <v>10.362959093985999</v>
      </c>
      <c r="CO11" s="9">
        <f t="shared" si="18"/>
        <v>10.362959093985999</v>
      </c>
      <c r="CP11" s="9">
        <f t="shared" si="18"/>
        <v>10.362959093985999</v>
      </c>
      <c r="CQ11" s="9">
        <f t="shared" si="18"/>
        <v>10.362959093985999</v>
      </c>
      <c r="CR11" s="9">
        <f t="shared" si="18"/>
        <v>10.362959093985999</v>
      </c>
      <c r="CS11" s="9">
        <f t="shared" si="18"/>
        <v>10.362959093985999</v>
      </c>
      <c r="CT11" s="9">
        <f t="shared" si="18"/>
        <v>10.362959093985999</v>
      </c>
      <c r="CU11" s="9">
        <f t="shared" si="18"/>
        <v>10.362959093985999</v>
      </c>
      <c r="CV11" s="9">
        <f t="shared" si="18"/>
        <v>10.362959093985999</v>
      </c>
      <c r="CW11" s="9">
        <f t="shared" si="18"/>
        <v>10.362959093985999</v>
      </c>
      <c r="CX11" s="9">
        <f t="shared" si="18"/>
        <v>10.362959093985999</v>
      </c>
      <c r="CY11" s="9">
        <f t="shared" si="18"/>
        <v>10.362959093985999</v>
      </c>
      <c r="CZ11" s="9">
        <f t="shared" si="18"/>
        <v>10.362959093985999</v>
      </c>
      <c r="DA11" s="9">
        <f t="shared" si="18"/>
        <v>10.362959093985999</v>
      </c>
      <c r="DB11" s="9">
        <f t="shared" si="18"/>
        <v>10.362959093985999</v>
      </c>
      <c r="DC11" s="9">
        <f t="shared" si="18"/>
        <v>10.362959093985999</v>
      </c>
      <c r="DD11" s="9">
        <f t="shared" si="18"/>
        <v>10.362959093985999</v>
      </c>
      <c r="DE11" s="9">
        <f t="shared" si="18"/>
        <v>10.362959093985999</v>
      </c>
      <c r="DF11" s="9">
        <f t="shared" si="18"/>
        <v>10.362959093985999</v>
      </c>
      <c r="DG11" s="9">
        <f t="shared" ref="DG11:DK12" si="19">DF11+ ($AI11 * $AB11/100)</f>
        <v>10.362959093985999</v>
      </c>
      <c r="DH11" s="9">
        <f t="shared" si="19"/>
        <v>10.362959093985999</v>
      </c>
      <c r="DI11" s="9">
        <f t="shared" si="19"/>
        <v>10.362959093985999</v>
      </c>
      <c r="DJ11" s="9">
        <f t="shared" si="19"/>
        <v>10.362959093985999</v>
      </c>
      <c r="DK11" s="9">
        <f t="shared" si="19"/>
        <v>10.362959093985999</v>
      </c>
    </row>
    <row r="12" spans="2:115">
      <c r="B12" s="243"/>
      <c r="C12" s="29" t="s">
        <v>55</v>
      </c>
      <c r="D12" s="29">
        <v>0</v>
      </c>
      <c r="E12" s="29">
        <v>1</v>
      </c>
      <c r="F12" s="29">
        <v>2</v>
      </c>
      <c r="H12" s="29">
        <v>0</v>
      </c>
      <c r="I12" s="29">
        <v>1</v>
      </c>
      <c r="J12" s="29">
        <v>2</v>
      </c>
      <c r="L12" s="29">
        <v>0</v>
      </c>
      <c r="M12" s="29">
        <v>1</v>
      </c>
      <c r="N12" s="29">
        <v>2</v>
      </c>
      <c r="O12" s="12"/>
      <c r="P12" s="29">
        <v>0</v>
      </c>
      <c r="Q12" s="29">
        <v>1</v>
      </c>
      <c r="R12" s="29">
        <v>2</v>
      </c>
      <c r="S12" s="12"/>
      <c r="T12" s="29">
        <v>0</v>
      </c>
      <c r="U12" s="29">
        <v>1</v>
      </c>
      <c r="V12" s="29">
        <v>2</v>
      </c>
      <c r="W12" s="12"/>
      <c r="Y12" s="6"/>
      <c r="Z12" s="6">
        <v>1</v>
      </c>
      <c r="AA12" s="6">
        <v>2020</v>
      </c>
      <c r="AB12" s="6">
        <v>-1</v>
      </c>
      <c r="AC12" s="3">
        <f t="shared" si="4"/>
        <v>544.07572136631848</v>
      </c>
      <c r="AD12" s="34">
        <v>9.86</v>
      </c>
      <c r="AE12" s="23">
        <f t="shared" si="8"/>
        <v>9.9585999999999988</v>
      </c>
      <c r="AF12" s="23">
        <f t="shared" si="8"/>
        <v>10.058185999999999</v>
      </c>
      <c r="AG12" s="23">
        <f t="shared" si="8"/>
        <v>10.158767859999999</v>
      </c>
      <c r="AH12" s="23">
        <f t="shared" si="8"/>
        <v>10.260355538599999</v>
      </c>
      <c r="AI12" s="23">
        <f t="shared" si="8"/>
        <v>10.362959093985999</v>
      </c>
      <c r="AJ12" s="9">
        <f t="shared" ref="AJ12:AT12" si="20">AI12+ ($AI12 * $AB12/100)</f>
        <v>10.259329503046139</v>
      </c>
      <c r="AK12" s="9">
        <f t="shared" si="20"/>
        <v>10.155699912106279</v>
      </c>
      <c r="AL12" s="9">
        <f t="shared" si="20"/>
        <v>10.052070321166418</v>
      </c>
      <c r="AM12" s="9">
        <f t="shared" si="20"/>
        <v>9.9484407302265581</v>
      </c>
      <c r="AN12" s="9">
        <f t="shared" si="20"/>
        <v>9.8448111392866977</v>
      </c>
      <c r="AO12" s="9">
        <f t="shared" si="20"/>
        <v>9.7411815483468374</v>
      </c>
      <c r="AP12" s="9">
        <f t="shared" si="20"/>
        <v>9.637551957406977</v>
      </c>
      <c r="AQ12" s="9">
        <f t="shared" si="20"/>
        <v>9.5339223664671167</v>
      </c>
      <c r="AR12" s="9">
        <f t="shared" si="20"/>
        <v>9.4302927755272563</v>
      </c>
      <c r="AS12" s="9">
        <f t="shared" si="20"/>
        <v>9.326663184587396</v>
      </c>
      <c r="AT12" s="9">
        <f t="shared" si="20"/>
        <v>9.2230335936475356</v>
      </c>
      <c r="AU12" s="9">
        <f t="shared" ref="AU12:DF12" si="21">AT12+ ($AI12 * $AB12/100)</f>
        <v>9.1194040027076753</v>
      </c>
      <c r="AV12" s="9">
        <f t="shared" si="21"/>
        <v>9.0157744117678149</v>
      </c>
      <c r="AW12" s="9">
        <f t="shared" si="21"/>
        <v>8.9121448208279546</v>
      </c>
      <c r="AX12" s="9">
        <f t="shared" si="21"/>
        <v>8.8085152298880942</v>
      </c>
      <c r="AY12" s="9">
        <f t="shared" si="21"/>
        <v>8.7048856389482339</v>
      </c>
      <c r="AZ12" s="9">
        <f t="shared" si="21"/>
        <v>8.6012560480083735</v>
      </c>
      <c r="BA12" s="9">
        <f t="shared" si="21"/>
        <v>8.4976264570685132</v>
      </c>
      <c r="BB12" s="9">
        <f t="shared" si="21"/>
        <v>8.3939968661286528</v>
      </c>
      <c r="BC12" s="9">
        <f t="shared" si="21"/>
        <v>8.2903672751887925</v>
      </c>
      <c r="BD12" s="9">
        <f t="shared" si="21"/>
        <v>8.1867376842489321</v>
      </c>
      <c r="BE12" s="9">
        <f t="shared" si="21"/>
        <v>8.0831080933090718</v>
      </c>
      <c r="BF12" s="9">
        <f t="shared" si="21"/>
        <v>7.9794785023692114</v>
      </c>
      <c r="BG12" s="9">
        <f t="shared" si="21"/>
        <v>7.8758489114293511</v>
      </c>
      <c r="BH12" s="9">
        <f t="shared" si="21"/>
        <v>7.7722193204894907</v>
      </c>
      <c r="BI12" s="9">
        <f t="shared" si="21"/>
        <v>7.6685897295496304</v>
      </c>
      <c r="BJ12" s="9">
        <f t="shared" si="21"/>
        <v>7.56496013860977</v>
      </c>
      <c r="BK12" s="9">
        <f t="shared" si="21"/>
        <v>7.4613305476699097</v>
      </c>
      <c r="BL12" s="9">
        <f t="shared" si="21"/>
        <v>7.3577009567300493</v>
      </c>
      <c r="BM12" s="9">
        <f t="shared" si="21"/>
        <v>7.254071365790189</v>
      </c>
      <c r="BN12" s="9">
        <f t="shared" si="21"/>
        <v>7.1504417748503286</v>
      </c>
      <c r="BO12" s="9">
        <f t="shared" si="21"/>
        <v>7.0468121839104683</v>
      </c>
      <c r="BP12" s="9">
        <f t="shared" si="21"/>
        <v>6.9431825929706079</v>
      </c>
      <c r="BQ12" s="9">
        <f t="shared" si="21"/>
        <v>6.8395530020307476</v>
      </c>
      <c r="BR12" s="9">
        <f t="shared" si="21"/>
        <v>6.7359234110908872</v>
      </c>
      <c r="BS12" s="9">
        <f t="shared" si="21"/>
        <v>6.6322938201510269</v>
      </c>
      <c r="BT12" s="9">
        <f t="shared" si="21"/>
        <v>6.5286642292111665</v>
      </c>
      <c r="BU12" s="9">
        <f t="shared" si="21"/>
        <v>6.4250346382713062</v>
      </c>
      <c r="BV12" s="9">
        <f t="shared" si="21"/>
        <v>6.3214050473314458</v>
      </c>
      <c r="BW12" s="9">
        <f t="shared" si="21"/>
        <v>6.2177754563915855</v>
      </c>
      <c r="BX12" s="9">
        <f t="shared" si="21"/>
        <v>6.1141458654517251</v>
      </c>
      <c r="BY12" s="9">
        <f t="shared" si="21"/>
        <v>6.0105162745118648</v>
      </c>
      <c r="BZ12" s="9">
        <f t="shared" si="21"/>
        <v>5.9068866835720044</v>
      </c>
      <c r="CA12" s="9">
        <f t="shared" si="21"/>
        <v>5.8032570926321441</v>
      </c>
      <c r="CB12" s="9">
        <f t="shared" si="21"/>
        <v>5.6996275016922837</v>
      </c>
      <c r="CC12" s="9">
        <f t="shared" si="21"/>
        <v>5.5959979107524234</v>
      </c>
      <c r="CD12" s="9">
        <f t="shared" si="21"/>
        <v>5.492368319812563</v>
      </c>
      <c r="CE12" s="9">
        <f t="shared" si="21"/>
        <v>5.3887387288727027</v>
      </c>
      <c r="CF12" s="9">
        <f t="shared" si="21"/>
        <v>5.2851091379328423</v>
      </c>
      <c r="CG12" s="9">
        <f t="shared" si="21"/>
        <v>5.181479546992982</v>
      </c>
      <c r="CH12" s="9">
        <f t="shared" si="21"/>
        <v>5.0778499560531216</v>
      </c>
      <c r="CI12" s="9">
        <f t="shared" si="21"/>
        <v>4.9742203651132613</v>
      </c>
      <c r="CJ12" s="9">
        <f t="shared" si="21"/>
        <v>4.8705907741734009</v>
      </c>
      <c r="CK12" s="9">
        <f t="shared" si="21"/>
        <v>4.7669611832335406</v>
      </c>
      <c r="CL12" s="9">
        <f t="shared" si="21"/>
        <v>4.6633315922936802</v>
      </c>
      <c r="CM12" s="9">
        <f t="shared" si="21"/>
        <v>4.5597020013538199</v>
      </c>
      <c r="CN12" s="9">
        <f t="shared" si="21"/>
        <v>4.4560724104139595</v>
      </c>
      <c r="CO12" s="9">
        <f t="shared" si="21"/>
        <v>4.3524428194740992</v>
      </c>
      <c r="CP12" s="9">
        <f t="shared" si="21"/>
        <v>4.2488132285342388</v>
      </c>
      <c r="CQ12" s="9">
        <f t="shared" si="21"/>
        <v>4.1451836375943785</v>
      </c>
      <c r="CR12" s="9">
        <f t="shared" si="21"/>
        <v>4.0415540466545181</v>
      </c>
      <c r="CS12" s="9">
        <f t="shared" si="21"/>
        <v>3.9379244557146582</v>
      </c>
      <c r="CT12" s="9">
        <f t="shared" si="21"/>
        <v>3.8342948647747983</v>
      </c>
      <c r="CU12" s="9">
        <f t="shared" si="21"/>
        <v>3.7306652738349384</v>
      </c>
      <c r="CV12" s="9">
        <f t="shared" si="21"/>
        <v>3.6270356828950785</v>
      </c>
      <c r="CW12" s="9">
        <f t="shared" si="21"/>
        <v>3.5234060919552186</v>
      </c>
      <c r="CX12" s="9">
        <f t="shared" si="21"/>
        <v>3.4197765010153587</v>
      </c>
      <c r="CY12" s="9">
        <f t="shared" si="21"/>
        <v>3.3161469100754988</v>
      </c>
      <c r="CZ12" s="9">
        <f t="shared" si="21"/>
        <v>3.2125173191356389</v>
      </c>
      <c r="DA12" s="9">
        <f t="shared" si="21"/>
        <v>3.108887728195779</v>
      </c>
      <c r="DB12" s="9">
        <f t="shared" si="21"/>
        <v>3.0052581372559191</v>
      </c>
      <c r="DC12" s="9">
        <f t="shared" si="21"/>
        <v>2.9016285463160592</v>
      </c>
      <c r="DD12" s="9">
        <f t="shared" si="21"/>
        <v>2.7979989553761992</v>
      </c>
      <c r="DE12" s="9">
        <f t="shared" si="21"/>
        <v>2.6943693644363393</v>
      </c>
      <c r="DF12" s="9">
        <f t="shared" si="21"/>
        <v>2.5907397734964794</v>
      </c>
      <c r="DG12" s="9">
        <f t="shared" si="19"/>
        <v>2.4871101825566195</v>
      </c>
      <c r="DH12" s="9">
        <f t="shared" si="19"/>
        <v>2.3834805916167596</v>
      </c>
      <c r="DI12" s="9">
        <f t="shared" si="19"/>
        <v>2.2798510006768997</v>
      </c>
      <c r="DJ12" s="9">
        <f t="shared" si="19"/>
        <v>2.1762214097370398</v>
      </c>
      <c r="DK12" s="9">
        <f t="shared" si="19"/>
        <v>2.0725918187971799</v>
      </c>
    </row>
    <row r="13" spans="2:115">
      <c r="B13" s="239" t="s">
        <v>57</v>
      </c>
      <c r="C13" s="31">
        <v>0</v>
      </c>
      <c r="D13" s="3">
        <f>$AC$5+AC6</f>
        <v>881.30000000000098</v>
      </c>
      <c r="E13" s="3">
        <f>$AC$5+AC11</f>
        <v>923.0355960114648</v>
      </c>
      <c r="F13" s="3">
        <f>$AC$5+AC16</f>
        <v>966.43701026131293</v>
      </c>
      <c r="H13" s="3">
        <f>$AC$5+AC21</f>
        <v>881.30000000000098</v>
      </c>
      <c r="I13" s="3">
        <f>$AC$5+AC26</f>
        <v>964.25705155358901</v>
      </c>
      <c r="J13" s="3">
        <f>$AC$5+AC31</f>
        <v>1054.7699076246865</v>
      </c>
      <c r="L13" s="3">
        <f>$AC$5+AC36</f>
        <v>881.30000000000098</v>
      </c>
      <c r="M13" s="3">
        <f>$AC$5+AC41</f>
        <v>1004.8033168911386</v>
      </c>
      <c r="N13" s="3">
        <f>$AC$5+AC46</f>
        <v>1146.0416797209848</v>
      </c>
      <c r="O13" s="13"/>
      <c r="P13" s="3">
        <f>$AC$5+AC51</f>
        <v>881.30000000000098</v>
      </c>
      <c r="Q13" s="3">
        <f>$AC$5+AC56</f>
        <v>1083.1494948100583</v>
      </c>
      <c r="R13" s="3">
        <f>$AC$5+AC61</f>
        <v>1335.9176367018702</v>
      </c>
      <c r="S13" s="13"/>
      <c r="T13" s="3">
        <f>$AC$5+AC66</f>
        <v>881.30000000000098</v>
      </c>
      <c r="U13" s="3">
        <f>$AC$5+AC71</f>
        <v>1156.4631793447134</v>
      </c>
      <c r="V13" s="3">
        <f>$AC$5+AC76</f>
        <v>1531.9500099144329</v>
      </c>
      <c r="W13" s="13"/>
      <c r="Y13" s="6"/>
      <c r="Z13" s="6">
        <v>1</v>
      </c>
      <c r="AA13" s="6">
        <v>2020</v>
      </c>
      <c r="AB13" s="6">
        <v>-2</v>
      </c>
      <c r="AC13" s="3">
        <f t="shared" si="4"/>
        <v>304.69136629524274</v>
      </c>
      <c r="AD13" s="34">
        <v>9.86</v>
      </c>
      <c r="AE13" s="23">
        <f t="shared" si="8"/>
        <v>9.9585999999999988</v>
      </c>
      <c r="AF13" s="23">
        <f t="shared" si="8"/>
        <v>10.058185999999999</v>
      </c>
      <c r="AG13" s="23">
        <f t="shared" si="8"/>
        <v>10.158767859999999</v>
      </c>
      <c r="AH13" s="23">
        <f t="shared" si="8"/>
        <v>10.260355538599999</v>
      </c>
      <c r="AI13" s="23">
        <f t="shared" si="8"/>
        <v>10.362959093985999</v>
      </c>
      <c r="AJ13" s="9">
        <f t="shared" ref="AJ13:AT13" si="22">AI13+ ($AI13 * $AB13/100)</f>
        <v>10.155699912106279</v>
      </c>
      <c r="AK13" s="9">
        <f t="shared" si="22"/>
        <v>9.9484407302265581</v>
      </c>
      <c r="AL13" s="9">
        <f t="shared" si="22"/>
        <v>9.7411815483468374</v>
      </c>
      <c r="AM13" s="9">
        <f t="shared" si="22"/>
        <v>9.5339223664671167</v>
      </c>
      <c r="AN13" s="9">
        <f t="shared" si="22"/>
        <v>9.326663184587396</v>
      </c>
      <c r="AO13" s="9">
        <f t="shared" si="22"/>
        <v>9.1194040027076753</v>
      </c>
      <c r="AP13" s="9">
        <f t="shared" si="22"/>
        <v>8.9121448208279546</v>
      </c>
      <c r="AQ13" s="9">
        <f t="shared" si="22"/>
        <v>8.7048856389482339</v>
      </c>
      <c r="AR13" s="9">
        <f t="shared" si="22"/>
        <v>8.4976264570685132</v>
      </c>
      <c r="AS13" s="9">
        <f t="shared" si="22"/>
        <v>8.2903672751887925</v>
      </c>
      <c r="AT13" s="9">
        <f t="shared" si="22"/>
        <v>8.0831080933090718</v>
      </c>
      <c r="AU13" s="9">
        <f t="shared" ref="AU13:CF13" si="23">AT13+ ($AI13 * $AB13/100)</f>
        <v>7.875848911429352</v>
      </c>
      <c r="AV13" s="9">
        <f t="shared" si="23"/>
        <v>7.6685897295496321</v>
      </c>
      <c r="AW13" s="9">
        <f t="shared" si="23"/>
        <v>7.4613305476699123</v>
      </c>
      <c r="AX13" s="9">
        <f t="shared" si="23"/>
        <v>7.2540713657901925</v>
      </c>
      <c r="AY13" s="9">
        <f t="shared" si="23"/>
        <v>7.0468121839104727</v>
      </c>
      <c r="AZ13" s="9">
        <f t="shared" si="23"/>
        <v>6.8395530020307529</v>
      </c>
      <c r="BA13" s="9">
        <f t="shared" si="23"/>
        <v>6.6322938201510331</v>
      </c>
      <c r="BB13" s="9">
        <f t="shared" si="23"/>
        <v>6.4250346382713133</v>
      </c>
      <c r="BC13" s="9">
        <f t="shared" si="23"/>
        <v>6.2177754563915935</v>
      </c>
      <c r="BD13" s="9">
        <f t="shared" si="23"/>
        <v>6.0105162745118736</v>
      </c>
      <c r="BE13" s="9">
        <f t="shared" si="23"/>
        <v>5.8032570926321538</v>
      </c>
      <c r="BF13" s="9">
        <f t="shared" si="23"/>
        <v>5.595997910752434</v>
      </c>
      <c r="BG13" s="9">
        <f t="shared" si="23"/>
        <v>5.3887387288727142</v>
      </c>
      <c r="BH13" s="9">
        <f t="shared" si="23"/>
        <v>5.1814795469929944</v>
      </c>
      <c r="BI13" s="9">
        <f t="shared" si="23"/>
        <v>4.9742203651132746</v>
      </c>
      <c r="BJ13" s="9">
        <f t="shared" si="23"/>
        <v>4.7669611832335548</v>
      </c>
      <c r="BK13" s="9">
        <f t="shared" si="23"/>
        <v>4.559702001353835</v>
      </c>
      <c r="BL13" s="9">
        <f t="shared" si="23"/>
        <v>4.3524428194741152</v>
      </c>
      <c r="BM13" s="9">
        <f t="shared" si="23"/>
        <v>4.1451836375943953</v>
      </c>
      <c r="BN13" s="9">
        <f t="shared" si="23"/>
        <v>3.9379244557146755</v>
      </c>
      <c r="BO13" s="9">
        <f t="shared" si="23"/>
        <v>3.7306652738349557</v>
      </c>
      <c r="BP13" s="9">
        <f t="shared" si="23"/>
        <v>3.5234060919552359</v>
      </c>
      <c r="BQ13" s="9">
        <f t="shared" si="23"/>
        <v>3.3161469100755161</v>
      </c>
      <c r="BR13" s="9">
        <f t="shared" si="23"/>
        <v>3.1088877281957963</v>
      </c>
      <c r="BS13" s="9">
        <f t="shared" si="23"/>
        <v>2.9016285463160765</v>
      </c>
      <c r="BT13" s="9">
        <f t="shared" si="23"/>
        <v>2.6943693644363567</v>
      </c>
      <c r="BU13" s="9">
        <f t="shared" si="23"/>
        <v>2.4871101825566369</v>
      </c>
      <c r="BV13" s="9">
        <f t="shared" si="23"/>
        <v>2.279851000676917</v>
      </c>
      <c r="BW13" s="9">
        <f t="shared" si="23"/>
        <v>2.0725918187971972</v>
      </c>
      <c r="BX13" s="9">
        <f t="shared" si="23"/>
        <v>1.8653326369174772</v>
      </c>
      <c r="BY13" s="9">
        <f t="shared" si="23"/>
        <v>1.6580734550377572</v>
      </c>
      <c r="BZ13" s="9">
        <f t="shared" si="23"/>
        <v>1.4508142731580371</v>
      </c>
      <c r="CA13" s="9">
        <f t="shared" si="23"/>
        <v>1.2435550912783171</v>
      </c>
      <c r="CB13" s="9">
        <f t="shared" si="23"/>
        <v>1.0362959093985971</v>
      </c>
      <c r="CC13" s="9">
        <f t="shared" si="23"/>
        <v>0.82903672751887703</v>
      </c>
      <c r="CD13" s="9">
        <f t="shared" si="23"/>
        <v>0.62177754563915699</v>
      </c>
      <c r="CE13" s="9">
        <f t="shared" si="23"/>
        <v>0.41451836375943701</v>
      </c>
      <c r="CF13" s="9">
        <f t="shared" si="23"/>
        <v>0.20725918187971704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9">
        <v>0</v>
      </c>
      <c r="CU13" s="9">
        <v>0</v>
      </c>
      <c r="CV13" s="9">
        <v>0</v>
      </c>
      <c r="CW13" s="9">
        <v>0</v>
      </c>
      <c r="CX13" s="9">
        <v>0</v>
      </c>
      <c r="CY13" s="9">
        <v>0</v>
      </c>
      <c r="CZ13" s="9">
        <v>0</v>
      </c>
      <c r="DA13" s="9">
        <v>0</v>
      </c>
      <c r="DB13" s="9">
        <v>0</v>
      </c>
      <c r="DC13" s="9">
        <v>0</v>
      </c>
      <c r="DD13" s="9">
        <v>0</v>
      </c>
      <c r="DE13" s="9">
        <v>0</v>
      </c>
      <c r="DF13" s="9">
        <v>0</v>
      </c>
      <c r="DG13" s="9">
        <v>0</v>
      </c>
      <c r="DH13" s="9">
        <v>0</v>
      </c>
      <c r="DI13" s="9">
        <v>0</v>
      </c>
      <c r="DJ13" s="9">
        <v>0</v>
      </c>
      <c r="DK13" s="9">
        <v>0</v>
      </c>
    </row>
    <row r="14" spans="2:115">
      <c r="B14" s="240"/>
      <c r="C14" s="31">
        <v>-1</v>
      </c>
      <c r="D14" s="3">
        <f>$AC$5+AC7</f>
        <v>561.83600000000047</v>
      </c>
      <c r="E14" s="3">
        <f>$AC$5+AC12</f>
        <v>587.27572136631852</v>
      </c>
      <c r="F14" s="3">
        <f>$AC$5+AC17</f>
        <v>613.72294054782571</v>
      </c>
      <c r="H14" s="3">
        <f>$AC$5+AC22</f>
        <v>600.29000000000042</v>
      </c>
      <c r="I14" s="3">
        <f>$AC$5+AC27</f>
        <v>668.91271737498596</v>
      </c>
      <c r="J14" s="3">
        <f>$AC$5+AC32</f>
        <v>744.51216111745327</v>
      </c>
      <c r="L14" s="3">
        <f>$AC$5+AC37</f>
        <v>636.27900000000034</v>
      </c>
      <c r="M14" s="3">
        <f>$AC$5+AC42</f>
        <v>747.28378340558663</v>
      </c>
      <c r="N14" s="3">
        <f>$AC$5+AC47</f>
        <v>875.51869724011806</v>
      </c>
      <c r="O14" s="13"/>
      <c r="P14" s="3">
        <f t="shared" ref="P14:P17" si="24">$AC$5+AC52</f>
        <v>700.86200000000042</v>
      </c>
      <c r="Q14" s="3">
        <f t="shared" ref="Q14:Q17" si="25">$AC$5+AC57</f>
        <v>893.50734339011353</v>
      </c>
      <c r="R14" s="3">
        <f t="shared" ref="R14:R17" si="26">$AC$5+AC62</f>
        <v>1136.6995047340661</v>
      </c>
      <c r="S14" s="13"/>
      <c r="T14" s="3">
        <f t="shared" ref="T14:T17" si="27">$AC$5+AC67</f>
        <v>755.5850000000006</v>
      </c>
      <c r="U14" s="3">
        <f t="shared" ref="U14:U17" si="28">$AC$5+AC72</f>
        <v>1024.3354508963916</v>
      </c>
      <c r="V14" s="3">
        <f t="shared" ref="V14:V17" si="29">$AC$5+AC77</f>
        <v>1393.1504917401444</v>
      </c>
      <c r="W14" s="13"/>
      <c r="Y14" s="6"/>
      <c r="Z14" s="6">
        <v>1</v>
      </c>
      <c r="AA14" s="6">
        <v>2020</v>
      </c>
      <c r="AB14" s="6">
        <v>-3</v>
      </c>
      <c r="AC14" s="3">
        <f t="shared" si="4"/>
        <v>218.36791704233966</v>
      </c>
      <c r="AD14" s="34">
        <v>9.86</v>
      </c>
      <c r="AE14" s="23">
        <f t="shared" si="8"/>
        <v>9.9585999999999988</v>
      </c>
      <c r="AF14" s="23">
        <f t="shared" si="8"/>
        <v>10.058185999999999</v>
      </c>
      <c r="AG14" s="23">
        <f t="shared" si="8"/>
        <v>10.158767859999999</v>
      </c>
      <c r="AH14" s="23">
        <f t="shared" si="8"/>
        <v>10.260355538599999</v>
      </c>
      <c r="AI14" s="23">
        <f t="shared" si="8"/>
        <v>10.362959093985999</v>
      </c>
      <c r="AJ14" s="9">
        <f t="shared" ref="AJ14:AT14" si="30">AI14+ ($AI14 * $AB14/100)</f>
        <v>10.05207032116642</v>
      </c>
      <c r="AK14" s="9">
        <f t="shared" si="30"/>
        <v>9.7411815483468409</v>
      </c>
      <c r="AL14" s="9">
        <f t="shared" si="30"/>
        <v>9.4302927755272616</v>
      </c>
      <c r="AM14" s="9">
        <f t="shared" si="30"/>
        <v>9.1194040027076824</v>
      </c>
      <c r="AN14" s="9">
        <f t="shared" si="30"/>
        <v>8.8085152298881031</v>
      </c>
      <c r="AO14" s="9">
        <f t="shared" si="30"/>
        <v>8.4976264570685238</v>
      </c>
      <c r="AP14" s="9">
        <f t="shared" si="30"/>
        <v>8.1867376842489445</v>
      </c>
      <c r="AQ14" s="9">
        <f t="shared" si="30"/>
        <v>7.8758489114293644</v>
      </c>
      <c r="AR14" s="9">
        <f t="shared" si="30"/>
        <v>7.5649601386097842</v>
      </c>
      <c r="AS14" s="9">
        <f t="shared" si="30"/>
        <v>7.2540713657902041</v>
      </c>
      <c r="AT14" s="9">
        <f t="shared" si="30"/>
        <v>6.9431825929706239</v>
      </c>
      <c r="AU14" s="9">
        <f t="shared" ref="AU14:BP14" si="31">AT14+ ($AI14 * $AB14/100)</f>
        <v>6.6322938201510437</v>
      </c>
      <c r="AV14" s="9">
        <f t="shared" si="31"/>
        <v>6.3214050473314636</v>
      </c>
      <c r="AW14" s="9">
        <f t="shared" si="31"/>
        <v>6.0105162745118834</v>
      </c>
      <c r="AX14" s="9">
        <f t="shared" si="31"/>
        <v>5.6996275016923033</v>
      </c>
      <c r="AY14" s="9">
        <f t="shared" si="31"/>
        <v>5.3887387288727231</v>
      </c>
      <c r="AZ14" s="9">
        <f t="shared" si="31"/>
        <v>5.0778499560531429</v>
      </c>
      <c r="BA14" s="9">
        <f t="shared" si="31"/>
        <v>4.7669611832335628</v>
      </c>
      <c r="BB14" s="9">
        <f t="shared" si="31"/>
        <v>4.4560724104139826</v>
      </c>
      <c r="BC14" s="9">
        <f t="shared" si="31"/>
        <v>4.1451836375944024</v>
      </c>
      <c r="BD14" s="9">
        <f t="shared" si="31"/>
        <v>3.8342948647748223</v>
      </c>
      <c r="BE14" s="9">
        <f t="shared" si="31"/>
        <v>3.5234060919552421</v>
      </c>
      <c r="BF14" s="9">
        <f t="shared" si="31"/>
        <v>3.212517319135662</v>
      </c>
      <c r="BG14" s="9">
        <f t="shared" si="31"/>
        <v>2.9016285463160818</v>
      </c>
      <c r="BH14" s="9">
        <f t="shared" si="31"/>
        <v>2.5907397734965016</v>
      </c>
      <c r="BI14" s="9">
        <f t="shared" si="31"/>
        <v>2.2798510006769215</v>
      </c>
      <c r="BJ14" s="9">
        <f t="shared" si="31"/>
        <v>1.9689622278573415</v>
      </c>
      <c r="BK14" s="9">
        <f t="shared" si="31"/>
        <v>1.6580734550377616</v>
      </c>
      <c r="BL14" s="9">
        <f t="shared" si="31"/>
        <v>1.3471846822181817</v>
      </c>
      <c r="BM14" s="9">
        <f t="shared" si="31"/>
        <v>1.0362959093986017</v>
      </c>
      <c r="BN14" s="9">
        <f t="shared" si="31"/>
        <v>0.72540713657902178</v>
      </c>
      <c r="BO14" s="9">
        <f t="shared" si="31"/>
        <v>0.41451836375944179</v>
      </c>
      <c r="BP14" s="9">
        <f t="shared" si="31"/>
        <v>0.10362959093986179</v>
      </c>
      <c r="BQ14" s="9">
        <v>0</v>
      </c>
      <c r="BR14" s="9">
        <v>0</v>
      </c>
      <c r="BS14" s="9">
        <v>0</v>
      </c>
      <c r="BT14" s="9">
        <v>0</v>
      </c>
      <c r="BU14" s="9">
        <v>0</v>
      </c>
      <c r="BV14" s="9">
        <v>0</v>
      </c>
      <c r="BW14" s="9">
        <v>0</v>
      </c>
      <c r="BX14" s="9">
        <v>0</v>
      </c>
      <c r="BY14" s="9">
        <v>0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9">
        <v>0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v>0</v>
      </c>
      <c r="CN14" s="9">
        <v>0</v>
      </c>
      <c r="CO14" s="9">
        <v>0</v>
      </c>
      <c r="CP14" s="9">
        <v>0</v>
      </c>
      <c r="CQ14" s="9">
        <v>0</v>
      </c>
      <c r="CR14" s="9">
        <v>0</v>
      </c>
      <c r="CS14" s="9">
        <v>0</v>
      </c>
      <c r="CT14" s="9">
        <v>0</v>
      </c>
      <c r="CU14" s="9">
        <v>0</v>
      </c>
      <c r="CV14" s="9">
        <v>0</v>
      </c>
      <c r="CW14" s="9">
        <v>0</v>
      </c>
      <c r="CX14" s="9">
        <v>0</v>
      </c>
      <c r="CY14" s="9">
        <v>0</v>
      </c>
      <c r="CZ14" s="9">
        <v>0</v>
      </c>
      <c r="DA14" s="9">
        <v>0</v>
      </c>
      <c r="DB14" s="9">
        <v>0</v>
      </c>
      <c r="DC14" s="9">
        <v>0</v>
      </c>
      <c r="DD14" s="9">
        <v>0</v>
      </c>
      <c r="DE14" s="9">
        <v>0</v>
      </c>
      <c r="DF14" s="9">
        <v>0</v>
      </c>
      <c r="DG14" s="9">
        <v>0</v>
      </c>
      <c r="DH14" s="9">
        <v>0</v>
      </c>
      <c r="DI14" s="9">
        <v>0</v>
      </c>
      <c r="DJ14" s="9">
        <v>0</v>
      </c>
      <c r="DK14" s="9">
        <v>0</v>
      </c>
    </row>
    <row r="15" spans="2:115">
      <c r="B15" s="240"/>
      <c r="C15" s="31">
        <v>-2</v>
      </c>
      <c r="D15" s="3">
        <f>$AC$5+AC8</f>
        <v>334.07000000000005</v>
      </c>
      <c r="E15" s="3">
        <f>$AC$5+AC13</f>
        <v>347.89136629524279</v>
      </c>
      <c r="F15" s="3">
        <f>$AC$5+AC18</f>
        <v>362.25087232617568</v>
      </c>
      <c r="H15" s="3">
        <f>$AC$5+AC23</f>
        <v>383.37000000000006</v>
      </c>
      <c r="I15" s="3">
        <f>$AC$5+AC28</f>
        <v>428.14769332258027</v>
      </c>
      <c r="J15" s="3">
        <f>$AC$5+AC33</f>
        <v>479.08811703951818</v>
      </c>
      <c r="L15" s="3">
        <f>$AC$5+AC38</f>
        <v>432.67000000000013</v>
      </c>
      <c r="M15" s="3">
        <f>$AC$5+AC43</f>
        <v>513.91686829714774</v>
      </c>
      <c r="N15" s="3">
        <f>$AC$5+AC48</f>
        <v>614.90279762662283</v>
      </c>
      <c r="O15" s="13"/>
      <c r="P15" s="3">
        <f t="shared" si="24"/>
        <v>522.39600000000019</v>
      </c>
      <c r="Q15" s="3">
        <f t="shared" si="25"/>
        <v>678.96454950149803</v>
      </c>
      <c r="R15" s="3">
        <f t="shared" si="26"/>
        <v>896.55484929906925</v>
      </c>
      <c r="S15" s="13"/>
      <c r="T15" s="3">
        <f t="shared" si="27"/>
        <v>592.40200000000027</v>
      </c>
      <c r="U15" s="3">
        <f t="shared" si="28"/>
        <v>816.37434714346477</v>
      </c>
      <c r="V15" s="3">
        <f t="shared" si="29"/>
        <v>1156.2266178212615</v>
      </c>
      <c r="W15" s="13"/>
      <c r="Y15" s="6"/>
      <c r="Z15" s="6">
        <v>1</v>
      </c>
      <c r="AA15" s="6">
        <v>2020</v>
      </c>
      <c r="AB15" s="6">
        <v>-4</v>
      </c>
      <c r="AC15" s="3">
        <f t="shared" si="4"/>
        <v>175.15437762041813</v>
      </c>
      <c r="AD15" s="34">
        <v>9.86</v>
      </c>
      <c r="AE15" s="23">
        <f t="shared" si="8"/>
        <v>9.9585999999999988</v>
      </c>
      <c r="AF15" s="23">
        <f t="shared" si="8"/>
        <v>10.058185999999999</v>
      </c>
      <c r="AG15" s="23">
        <f t="shared" si="8"/>
        <v>10.158767859999999</v>
      </c>
      <c r="AH15" s="23">
        <f t="shared" si="8"/>
        <v>10.260355538599999</v>
      </c>
      <c r="AI15" s="23">
        <f t="shared" si="8"/>
        <v>10.362959093985999</v>
      </c>
      <c r="AJ15" s="9">
        <f t="shared" ref="AJ15:AT15" si="32">AI15+ ($AI15 * $AB15/100)</f>
        <v>9.9484407302265598</v>
      </c>
      <c r="AK15" s="9">
        <f t="shared" si="32"/>
        <v>9.5339223664671202</v>
      </c>
      <c r="AL15" s="9">
        <f t="shared" si="32"/>
        <v>9.1194040027076806</v>
      </c>
      <c r="AM15" s="9">
        <f t="shared" si="32"/>
        <v>8.704885638948241</v>
      </c>
      <c r="AN15" s="9">
        <f t="shared" si="32"/>
        <v>8.2903672751888013</v>
      </c>
      <c r="AO15" s="9">
        <f t="shared" si="32"/>
        <v>7.8758489114293617</v>
      </c>
      <c r="AP15" s="9">
        <f t="shared" si="32"/>
        <v>7.4613305476699221</v>
      </c>
      <c r="AQ15" s="9">
        <f t="shared" si="32"/>
        <v>7.0468121839104825</v>
      </c>
      <c r="AR15" s="9">
        <f t="shared" si="32"/>
        <v>6.6322938201510429</v>
      </c>
      <c r="AS15" s="9">
        <f t="shared" si="32"/>
        <v>6.2177754563916032</v>
      </c>
      <c r="AT15" s="9">
        <f t="shared" si="32"/>
        <v>5.8032570926321636</v>
      </c>
      <c r="AU15" s="9">
        <f t="shared" ref="AU15:BG15" si="33">AT15+ ($AI15 * $AB15/100)</f>
        <v>5.388738728872724</v>
      </c>
      <c r="AV15" s="9">
        <f t="shared" si="33"/>
        <v>4.9742203651132844</v>
      </c>
      <c r="AW15" s="9">
        <f t="shared" si="33"/>
        <v>4.5597020013538447</v>
      </c>
      <c r="AX15" s="9">
        <f t="shared" si="33"/>
        <v>4.1451836375944051</v>
      </c>
      <c r="AY15" s="9">
        <f t="shared" si="33"/>
        <v>3.730665273834965</v>
      </c>
      <c r="AZ15" s="9">
        <f t="shared" si="33"/>
        <v>3.316146910075525</v>
      </c>
      <c r="BA15" s="9">
        <f t="shared" si="33"/>
        <v>2.9016285463160849</v>
      </c>
      <c r="BB15" s="9">
        <f t="shared" si="33"/>
        <v>2.4871101825566448</v>
      </c>
      <c r="BC15" s="9">
        <f t="shared" si="33"/>
        <v>2.0725918187972048</v>
      </c>
      <c r="BD15" s="9">
        <f t="shared" si="33"/>
        <v>1.6580734550377647</v>
      </c>
      <c r="BE15" s="9">
        <f t="shared" si="33"/>
        <v>1.2435550912783246</v>
      </c>
      <c r="BF15" s="9">
        <f t="shared" si="33"/>
        <v>0.82903672751888469</v>
      </c>
      <c r="BG15" s="9">
        <f t="shared" si="33"/>
        <v>0.41451836375944473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9">
        <v>0</v>
      </c>
      <c r="BW15" s="9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9">
        <v>0</v>
      </c>
      <c r="CU15" s="9">
        <v>0</v>
      </c>
      <c r="CV15" s="9">
        <v>0</v>
      </c>
      <c r="CW15" s="9">
        <v>0</v>
      </c>
      <c r="CX15" s="9">
        <v>0</v>
      </c>
      <c r="CY15" s="9">
        <v>0</v>
      </c>
      <c r="CZ15" s="9">
        <v>0</v>
      </c>
      <c r="DA15" s="9">
        <v>0</v>
      </c>
      <c r="DB15" s="9">
        <v>0</v>
      </c>
      <c r="DC15" s="9">
        <v>0</v>
      </c>
      <c r="DD15" s="9">
        <v>0</v>
      </c>
      <c r="DE15" s="9">
        <v>0</v>
      </c>
      <c r="DF15" s="9">
        <v>0</v>
      </c>
      <c r="DG15" s="9">
        <v>0</v>
      </c>
      <c r="DH15" s="9">
        <v>0</v>
      </c>
      <c r="DI15" s="9">
        <v>0</v>
      </c>
      <c r="DJ15" s="9">
        <v>0</v>
      </c>
      <c r="DK15" s="9">
        <v>0</v>
      </c>
    </row>
    <row r="16" spans="2:115">
      <c r="B16" s="240"/>
      <c r="C16" s="31">
        <v>-3</v>
      </c>
      <c r="D16" s="3">
        <f>$AC$5+AC9</f>
        <v>251.93620000000016</v>
      </c>
      <c r="E16" s="3">
        <f>$AC$5+AC14</f>
        <v>261.56791704233973</v>
      </c>
      <c r="F16" s="3">
        <f>$AC$5+AC19</f>
        <v>271.56852045230812</v>
      </c>
      <c r="H16" s="3">
        <f>$AC$5+AC24</f>
        <v>301.23620000000022</v>
      </c>
      <c r="I16" s="3">
        <f>$AC$5+AC29</f>
        <v>332.73415841507352</v>
      </c>
      <c r="J16" s="3">
        <f>$AC$5+AC34</f>
        <v>368.51078370325394</v>
      </c>
      <c r="L16" s="3">
        <f>$AC$5+AC39</f>
        <v>350.53620000000024</v>
      </c>
      <c r="M16" s="3">
        <f>$AC$5+AC44</f>
        <v>408.54816159506129</v>
      </c>
      <c r="N16" s="3">
        <f>$AC$5+AC49</f>
        <v>480.13240194372969</v>
      </c>
      <c r="O16" s="13"/>
      <c r="P16" s="3">
        <f t="shared" si="24"/>
        <v>434.83920000000035</v>
      </c>
      <c r="Q16" s="3">
        <f t="shared" si="25"/>
        <v>544.10503354080788</v>
      </c>
      <c r="R16" s="3">
        <f t="shared" si="26"/>
        <v>698.76338130145109</v>
      </c>
      <c r="S16" s="13"/>
      <c r="T16" s="3">
        <f t="shared" si="27"/>
        <v>489.56220000000042</v>
      </c>
      <c r="U16" s="3">
        <f t="shared" si="28"/>
        <v>639.28039830932846</v>
      </c>
      <c r="V16" s="3">
        <f t="shared" si="29"/>
        <v>871.79938890370079</v>
      </c>
      <c r="W16" s="13"/>
      <c r="Y16" s="6"/>
      <c r="Z16" s="6">
        <v>2</v>
      </c>
      <c r="AA16" s="6">
        <v>2020</v>
      </c>
      <c r="AB16" s="6">
        <v>0</v>
      </c>
      <c r="AC16" s="3">
        <f t="shared" si="4"/>
        <v>923.23701026131289</v>
      </c>
      <c r="AD16" s="34">
        <v>9.86</v>
      </c>
      <c r="AE16" s="23">
        <f t="shared" si="8"/>
        <v>10.0572</v>
      </c>
      <c r="AF16" s="23">
        <f t="shared" si="8"/>
        <v>10.258343999999999</v>
      </c>
      <c r="AG16" s="23">
        <f t="shared" si="8"/>
        <v>10.463510879999999</v>
      </c>
      <c r="AH16" s="23">
        <f t="shared" si="8"/>
        <v>10.6727810976</v>
      </c>
      <c r="AI16" s="23">
        <f t="shared" si="8"/>
        <v>10.886236719552</v>
      </c>
      <c r="AJ16" s="9">
        <f t="shared" ref="AJ16:AT16" si="34">AI16+ ($AI16 * $AB16/100)</f>
        <v>10.886236719552</v>
      </c>
      <c r="AK16" s="9">
        <f t="shared" si="34"/>
        <v>10.886236719552</v>
      </c>
      <c r="AL16" s="9">
        <f t="shared" si="34"/>
        <v>10.886236719552</v>
      </c>
      <c r="AM16" s="9">
        <f t="shared" si="34"/>
        <v>10.886236719552</v>
      </c>
      <c r="AN16" s="9">
        <f t="shared" si="34"/>
        <v>10.886236719552</v>
      </c>
      <c r="AO16" s="9">
        <f t="shared" si="34"/>
        <v>10.886236719552</v>
      </c>
      <c r="AP16" s="9">
        <f t="shared" si="34"/>
        <v>10.886236719552</v>
      </c>
      <c r="AQ16" s="9">
        <f t="shared" si="34"/>
        <v>10.886236719552</v>
      </c>
      <c r="AR16" s="9">
        <f t="shared" si="34"/>
        <v>10.886236719552</v>
      </c>
      <c r="AS16" s="9">
        <f t="shared" si="34"/>
        <v>10.886236719552</v>
      </c>
      <c r="AT16" s="9">
        <f t="shared" si="34"/>
        <v>10.886236719552</v>
      </c>
      <c r="AU16" s="9">
        <f t="shared" ref="AU16:DF16" si="35">AT16+ ($AI16 * $AB16/100)</f>
        <v>10.886236719552</v>
      </c>
      <c r="AV16" s="9">
        <f t="shared" si="35"/>
        <v>10.886236719552</v>
      </c>
      <c r="AW16" s="9">
        <f t="shared" si="35"/>
        <v>10.886236719552</v>
      </c>
      <c r="AX16" s="9">
        <f t="shared" si="35"/>
        <v>10.886236719552</v>
      </c>
      <c r="AY16" s="9">
        <f t="shared" si="35"/>
        <v>10.886236719552</v>
      </c>
      <c r="AZ16" s="9">
        <f t="shared" si="35"/>
        <v>10.886236719552</v>
      </c>
      <c r="BA16" s="9">
        <f t="shared" si="35"/>
        <v>10.886236719552</v>
      </c>
      <c r="BB16" s="9">
        <f t="shared" si="35"/>
        <v>10.886236719552</v>
      </c>
      <c r="BC16" s="9">
        <f t="shared" si="35"/>
        <v>10.886236719552</v>
      </c>
      <c r="BD16" s="9">
        <f t="shared" si="35"/>
        <v>10.886236719552</v>
      </c>
      <c r="BE16" s="9">
        <f t="shared" si="35"/>
        <v>10.886236719552</v>
      </c>
      <c r="BF16" s="9">
        <f t="shared" si="35"/>
        <v>10.886236719552</v>
      </c>
      <c r="BG16" s="9">
        <f t="shared" si="35"/>
        <v>10.886236719552</v>
      </c>
      <c r="BH16" s="9">
        <f t="shared" si="35"/>
        <v>10.886236719552</v>
      </c>
      <c r="BI16" s="9">
        <f t="shared" si="35"/>
        <v>10.886236719552</v>
      </c>
      <c r="BJ16" s="9">
        <f t="shared" si="35"/>
        <v>10.886236719552</v>
      </c>
      <c r="BK16" s="9">
        <f t="shared" si="35"/>
        <v>10.886236719552</v>
      </c>
      <c r="BL16" s="9">
        <f t="shared" si="35"/>
        <v>10.886236719552</v>
      </c>
      <c r="BM16" s="9">
        <f t="shared" si="35"/>
        <v>10.886236719552</v>
      </c>
      <c r="BN16" s="9">
        <f t="shared" si="35"/>
        <v>10.886236719552</v>
      </c>
      <c r="BO16" s="9">
        <f t="shared" si="35"/>
        <v>10.886236719552</v>
      </c>
      <c r="BP16" s="9">
        <f t="shared" si="35"/>
        <v>10.886236719552</v>
      </c>
      <c r="BQ16" s="9">
        <f t="shared" si="35"/>
        <v>10.886236719552</v>
      </c>
      <c r="BR16" s="9">
        <f t="shared" si="35"/>
        <v>10.886236719552</v>
      </c>
      <c r="BS16" s="9">
        <f t="shared" si="35"/>
        <v>10.886236719552</v>
      </c>
      <c r="BT16" s="9">
        <f t="shared" si="35"/>
        <v>10.886236719552</v>
      </c>
      <c r="BU16" s="9">
        <f t="shared" si="35"/>
        <v>10.886236719552</v>
      </c>
      <c r="BV16" s="9">
        <f t="shared" si="35"/>
        <v>10.886236719552</v>
      </c>
      <c r="BW16" s="9">
        <f t="shared" si="35"/>
        <v>10.886236719552</v>
      </c>
      <c r="BX16" s="9">
        <f t="shared" si="35"/>
        <v>10.886236719552</v>
      </c>
      <c r="BY16" s="9">
        <f t="shared" si="35"/>
        <v>10.886236719552</v>
      </c>
      <c r="BZ16" s="9">
        <f t="shared" si="35"/>
        <v>10.886236719552</v>
      </c>
      <c r="CA16" s="9">
        <f t="shared" si="35"/>
        <v>10.886236719552</v>
      </c>
      <c r="CB16" s="9">
        <f t="shared" si="35"/>
        <v>10.886236719552</v>
      </c>
      <c r="CC16" s="9">
        <f t="shared" si="35"/>
        <v>10.886236719552</v>
      </c>
      <c r="CD16" s="9">
        <f t="shared" si="35"/>
        <v>10.886236719552</v>
      </c>
      <c r="CE16" s="9">
        <f t="shared" si="35"/>
        <v>10.886236719552</v>
      </c>
      <c r="CF16" s="9">
        <f t="shared" si="35"/>
        <v>10.886236719552</v>
      </c>
      <c r="CG16" s="9">
        <f t="shared" si="35"/>
        <v>10.886236719552</v>
      </c>
      <c r="CH16" s="9">
        <f t="shared" si="35"/>
        <v>10.886236719552</v>
      </c>
      <c r="CI16" s="9">
        <f t="shared" si="35"/>
        <v>10.886236719552</v>
      </c>
      <c r="CJ16" s="9">
        <f t="shared" si="35"/>
        <v>10.886236719552</v>
      </c>
      <c r="CK16" s="9">
        <f t="shared" si="35"/>
        <v>10.886236719552</v>
      </c>
      <c r="CL16" s="9">
        <f t="shared" si="35"/>
        <v>10.886236719552</v>
      </c>
      <c r="CM16" s="9">
        <f t="shared" si="35"/>
        <v>10.886236719552</v>
      </c>
      <c r="CN16" s="9">
        <f t="shared" si="35"/>
        <v>10.886236719552</v>
      </c>
      <c r="CO16" s="9">
        <f t="shared" si="35"/>
        <v>10.886236719552</v>
      </c>
      <c r="CP16" s="9">
        <f t="shared" si="35"/>
        <v>10.886236719552</v>
      </c>
      <c r="CQ16" s="9">
        <f t="shared" si="35"/>
        <v>10.886236719552</v>
      </c>
      <c r="CR16" s="9">
        <f t="shared" si="35"/>
        <v>10.886236719552</v>
      </c>
      <c r="CS16" s="9">
        <f t="shared" si="35"/>
        <v>10.886236719552</v>
      </c>
      <c r="CT16" s="9">
        <f t="shared" si="35"/>
        <v>10.886236719552</v>
      </c>
      <c r="CU16" s="9">
        <f t="shared" si="35"/>
        <v>10.886236719552</v>
      </c>
      <c r="CV16" s="9">
        <f t="shared" si="35"/>
        <v>10.886236719552</v>
      </c>
      <c r="CW16" s="9">
        <f t="shared" si="35"/>
        <v>10.886236719552</v>
      </c>
      <c r="CX16" s="9">
        <f t="shared" si="35"/>
        <v>10.886236719552</v>
      </c>
      <c r="CY16" s="9">
        <f t="shared" si="35"/>
        <v>10.886236719552</v>
      </c>
      <c r="CZ16" s="9">
        <f t="shared" si="35"/>
        <v>10.886236719552</v>
      </c>
      <c r="DA16" s="9">
        <f t="shared" si="35"/>
        <v>10.886236719552</v>
      </c>
      <c r="DB16" s="9">
        <f t="shared" si="35"/>
        <v>10.886236719552</v>
      </c>
      <c r="DC16" s="9">
        <f t="shared" si="35"/>
        <v>10.886236719552</v>
      </c>
      <c r="DD16" s="9">
        <f t="shared" si="35"/>
        <v>10.886236719552</v>
      </c>
      <c r="DE16" s="9">
        <f t="shared" si="35"/>
        <v>10.886236719552</v>
      </c>
      <c r="DF16" s="9">
        <f t="shared" si="35"/>
        <v>10.886236719552</v>
      </c>
      <c r="DG16" s="9">
        <f t="shared" ref="DG16:DK17" si="36">DF16+ ($AI16 * $AB16/100)</f>
        <v>10.886236719552</v>
      </c>
      <c r="DH16" s="9">
        <f t="shared" si="36"/>
        <v>10.886236719552</v>
      </c>
      <c r="DI16" s="9">
        <f t="shared" si="36"/>
        <v>10.886236719552</v>
      </c>
      <c r="DJ16" s="9">
        <f t="shared" si="36"/>
        <v>10.886236719552</v>
      </c>
      <c r="DK16" s="9">
        <f t="shared" si="36"/>
        <v>10.886236719552</v>
      </c>
    </row>
    <row r="17" spans="2:115">
      <c r="B17" s="241"/>
      <c r="C17" s="31">
        <v>-4</v>
      </c>
      <c r="D17" s="3">
        <f>$AC$5+AC10</f>
        <v>210.82000000000005</v>
      </c>
      <c r="E17" s="3">
        <f>$AC$5+AC15</f>
        <v>218.35437762041818</v>
      </c>
      <c r="F17" s="3">
        <f>$AC$5+AC20</f>
        <v>226.17291333177604</v>
      </c>
      <c r="H17" s="3">
        <f>$AC$5+AC25</f>
        <v>260.12000000000006</v>
      </c>
      <c r="I17" s="3">
        <f>$AC$5+AC30</f>
        <v>285.07397220285515</v>
      </c>
      <c r="J17" s="3">
        <f>$AC$5+AC35</f>
        <v>313.24432932994159</v>
      </c>
      <c r="L17" s="3">
        <f>$AC$5+AC40</f>
        <v>309.42000000000013</v>
      </c>
      <c r="M17" s="3">
        <f>$AC$5+AC45</f>
        <v>355.88775769229932</v>
      </c>
      <c r="N17" s="3">
        <f>$AC$5+AC50</f>
        <v>412.74720410228224</v>
      </c>
      <c r="O17" s="13"/>
      <c r="P17" s="3">
        <f t="shared" si="24"/>
        <v>390.27200000000016</v>
      </c>
      <c r="Q17" s="3">
        <f t="shared" si="25"/>
        <v>476.00266790745667</v>
      </c>
      <c r="R17" s="3">
        <f t="shared" si="26"/>
        <v>597.41824404074214</v>
      </c>
      <c r="S17" s="13"/>
      <c r="T17" s="3">
        <f t="shared" si="27"/>
        <v>431.68400000000031</v>
      </c>
      <c r="U17" s="3">
        <f t="shared" si="28"/>
        <v>544.24542865731212</v>
      </c>
      <c r="V17" s="3">
        <f t="shared" si="29"/>
        <v>719.243849561346</v>
      </c>
      <c r="W17" s="13"/>
      <c r="Y17" s="6"/>
      <c r="Z17" s="6">
        <v>2</v>
      </c>
      <c r="AA17" s="6">
        <v>2020</v>
      </c>
      <c r="AB17" s="6">
        <v>-1</v>
      </c>
      <c r="AC17" s="3">
        <f t="shared" si="4"/>
        <v>570.52294054782567</v>
      </c>
      <c r="AD17" s="34">
        <v>9.86</v>
      </c>
      <c r="AE17" s="23">
        <f t="shared" si="8"/>
        <v>10.0572</v>
      </c>
      <c r="AF17" s="23">
        <f t="shared" si="8"/>
        <v>10.258343999999999</v>
      </c>
      <c r="AG17" s="23">
        <f t="shared" si="8"/>
        <v>10.463510879999999</v>
      </c>
      <c r="AH17" s="23">
        <f t="shared" si="8"/>
        <v>10.6727810976</v>
      </c>
      <c r="AI17" s="23">
        <f t="shared" si="8"/>
        <v>10.886236719552</v>
      </c>
      <c r="AJ17" s="9">
        <f t="shared" ref="AJ17:AT17" si="37">AI17+ ($AI17 * $AB17/100)</f>
        <v>10.77737435235648</v>
      </c>
      <c r="AK17" s="9">
        <f t="shared" si="37"/>
        <v>10.66851198516096</v>
      </c>
      <c r="AL17" s="9">
        <f t="shared" si="37"/>
        <v>10.559649617965439</v>
      </c>
      <c r="AM17" s="9">
        <f t="shared" si="37"/>
        <v>10.450787250769919</v>
      </c>
      <c r="AN17" s="9">
        <f t="shared" si="37"/>
        <v>10.341924883574398</v>
      </c>
      <c r="AO17" s="9">
        <f t="shared" si="37"/>
        <v>10.233062516378878</v>
      </c>
      <c r="AP17" s="9">
        <f t="shared" si="37"/>
        <v>10.124200149183357</v>
      </c>
      <c r="AQ17" s="9">
        <f t="shared" si="37"/>
        <v>10.015337781987837</v>
      </c>
      <c r="AR17" s="9">
        <f t="shared" si="37"/>
        <v>9.9064754147923164</v>
      </c>
      <c r="AS17" s="9">
        <f t="shared" si="37"/>
        <v>9.797613047596796</v>
      </c>
      <c r="AT17" s="9">
        <f t="shared" si="37"/>
        <v>9.6887506804012755</v>
      </c>
      <c r="AU17" s="9">
        <f t="shared" ref="AU17:DF17" si="38">AT17+ ($AI17 * $AB17/100)</f>
        <v>9.5798883132057551</v>
      </c>
      <c r="AV17" s="9">
        <f t="shared" si="38"/>
        <v>9.4710259460102346</v>
      </c>
      <c r="AW17" s="9">
        <f t="shared" si="38"/>
        <v>9.3621635788147142</v>
      </c>
      <c r="AX17" s="9">
        <f t="shared" si="38"/>
        <v>9.2533012116191937</v>
      </c>
      <c r="AY17" s="9">
        <f t="shared" si="38"/>
        <v>9.1444388444236733</v>
      </c>
      <c r="AZ17" s="9">
        <f t="shared" si="38"/>
        <v>9.0355764772281528</v>
      </c>
      <c r="BA17" s="9">
        <f t="shared" si="38"/>
        <v>8.9267141100326324</v>
      </c>
      <c r="BB17" s="9">
        <f t="shared" si="38"/>
        <v>8.8178517428371119</v>
      </c>
      <c r="BC17" s="9">
        <f t="shared" si="38"/>
        <v>8.7089893756415915</v>
      </c>
      <c r="BD17" s="9">
        <f t="shared" si="38"/>
        <v>8.600127008446071</v>
      </c>
      <c r="BE17" s="9">
        <f t="shared" si="38"/>
        <v>8.4912646412505506</v>
      </c>
      <c r="BF17" s="9">
        <f t="shared" si="38"/>
        <v>8.3824022740550301</v>
      </c>
      <c r="BG17" s="9">
        <f t="shared" si="38"/>
        <v>8.2735399068595097</v>
      </c>
      <c r="BH17" s="9">
        <f t="shared" si="38"/>
        <v>8.1646775396639892</v>
      </c>
      <c r="BI17" s="9">
        <f t="shared" si="38"/>
        <v>8.0558151724684688</v>
      </c>
      <c r="BJ17" s="9">
        <f t="shared" si="38"/>
        <v>7.9469528052729483</v>
      </c>
      <c r="BK17" s="9">
        <f t="shared" si="38"/>
        <v>7.8380904380774279</v>
      </c>
      <c r="BL17" s="9">
        <f t="shared" si="38"/>
        <v>7.7292280708819074</v>
      </c>
      <c r="BM17" s="9">
        <f t="shared" si="38"/>
        <v>7.620365703686387</v>
      </c>
      <c r="BN17" s="9">
        <f t="shared" si="38"/>
        <v>7.5115033364908665</v>
      </c>
      <c r="BO17" s="9">
        <f t="shared" si="38"/>
        <v>7.4026409692953461</v>
      </c>
      <c r="BP17" s="9">
        <f t="shared" si="38"/>
        <v>7.2937786020998256</v>
      </c>
      <c r="BQ17" s="9">
        <f t="shared" si="38"/>
        <v>7.1849162349043052</v>
      </c>
      <c r="BR17" s="9">
        <f t="shared" si="38"/>
        <v>7.0760538677087848</v>
      </c>
      <c r="BS17" s="9">
        <f t="shared" si="38"/>
        <v>6.9671915005132643</v>
      </c>
      <c r="BT17" s="9">
        <f t="shared" si="38"/>
        <v>6.8583291333177439</v>
      </c>
      <c r="BU17" s="9">
        <f t="shared" si="38"/>
        <v>6.7494667661222234</v>
      </c>
      <c r="BV17" s="9">
        <f t="shared" si="38"/>
        <v>6.640604398926703</v>
      </c>
      <c r="BW17" s="9">
        <f t="shared" si="38"/>
        <v>6.5317420317311825</v>
      </c>
      <c r="BX17" s="9">
        <f t="shared" si="38"/>
        <v>6.4228796645356621</v>
      </c>
      <c r="BY17" s="9">
        <f t="shared" si="38"/>
        <v>6.3140172973401416</v>
      </c>
      <c r="BZ17" s="9">
        <f t="shared" si="38"/>
        <v>6.2051549301446212</v>
      </c>
      <c r="CA17" s="9">
        <f t="shared" si="38"/>
        <v>6.0962925629491007</v>
      </c>
      <c r="CB17" s="9">
        <f t="shared" si="38"/>
        <v>5.9874301957535803</v>
      </c>
      <c r="CC17" s="9">
        <f t="shared" si="38"/>
        <v>5.8785678285580598</v>
      </c>
      <c r="CD17" s="9">
        <f t="shared" si="38"/>
        <v>5.7697054613625394</v>
      </c>
      <c r="CE17" s="9">
        <f t="shared" si="38"/>
        <v>5.6608430941670189</v>
      </c>
      <c r="CF17" s="9">
        <f t="shared" si="38"/>
        <v>5.5519807269714985</v>
      </c>
      <c r="CG17" s="9">
        <f t="shared" si="38"/>
        <v>5.443118359775978</v>
      </c>
      <c r="CH17" s="9">
        <f t="shared" si="38"/>
        <v>5.3342559925804576</v>
      </c>
      <c r="CI17" s="9">
        <f t="shared" si="38"/>
        <v>5.2253936253849371</v>
      </c>
      <c r="CJ17" s="9">
        <f t="shared" si="38"/>
        <v>5.1165312581894167</v>
      </c>
      <c r="CK17" s="9">
        <f t="shared" si="38"/>
        <v>5.0076688909938962</v>
      </c>
      <c r="CL17" s="9">
        <f t="shared" si="38"/>
        <v>4.8988065237983758</v>
      </c>
      <c r="CM17" s="9">
        <f t="shared" si="38"/>
        <v>4.7899441566028553</v>
      </c>
      <c r="CN17" s="9">
        <f t="shared" si="38"/>
        <v>4.6810817894073349</v>
      </c>
      <c r="CO17" s="9">
        <f t="shared" si="38"/>
        <v>4.5722194222118144</v>
      </c>
      <c r="CP17" s="9">
        <f t="shared" si="38"/>
        <v>4.463357055016294</v>
      </c>
      <c r="CQ17" s="9">
        <f t="shared" si="38"/>
        <v>4.3544946878207735</v>
      </c>
      <c r="CR17" s="9">
        <f t="shared" si="38"/>
        <v>4.2456323206252531</v>
      </c>
      <c r="CS17" s="9">
        <f t="shared" si="38"/>
        <v>4.1367699534297326</v>
      </c>
      <c r="CT17" s="9">
        <f t="shared" si="38"/>
        <v>4.0279075862342122</v>
      </c>
      <c r="CU17" s="9">
        <f t="shared" si="38"/>
        <v>3.9190452190386922</v>
      </c>
      <c r="CV17" s="9">
        <f t="shared" si="38"/>
        <v>3.8101828518431722</v>
      </c>
      <c r="CW17" s="9">
        <f t="shared" si="38"/>
        <v>3.7013204846476522</v>
      </c>
      <c r="CX17" s="9">
        <f t="shared" si="38"/>
        <v>3.5924581174521322</v>
      </c>
      <c r="CY17" s="9">
        <f t="shared" si="38"/>
        <v>3.4835957502566122</v>
      </c>
      <c r="CZ17" s="9">
        <f t="shared" si="38"/>
        <v>3.3747333830610922</v>
      </c>
      <c r="DA17" s="9">
        <f t="shared" si="38"/>
        <v>3.2658710158655722</v>
      </c>
      <c r="DB17" s="9">
        <f t="shared" si="38"/>
        <v>3.1570086486700522</v>
      </c>
      <c r="DC17" s="9">
        <f t="shared" si="38"/>
        <v>3.0481462814745321</v>
      </c>
      <c r="DD17" s="9">
        <f t="shared" si="38"/>
        <v>2.9392839142790121</v>
      </c>
      <c r="DE17" s="9">
        <f t="shared" si="38"/>
        <v>2.8304215470834921</v>
      </c>
      <c r="DF17" s="9">
        <f t="shared" si="38"/>
        <v>2.7215591798879721</v>
      </c>
      <c r="DG17" s="9">
        <f t="shared" si="36"/>
        <v>2.6126968126924521</v>
      </c>
      <c r="DH17" s="9">
        <f t="shared" si="36"/>
        <v>2.5038344454969321</v>
      </c>
      <c r="DI17" s="9">
        <f t="shared" si="36"/>
        <v>2.3949720783014121</v>
      </c>
      <c r="DJ17" s="9">
        <f t="shared" si="36"/>
        <v>2.2861097111058921</v>
      </c>
      <c r="DK17" s="9">
        <f t="shared" si="36"/>
        <v>2.1772473439103721</v>
      </c>
    </row>
    <row r="18" spans="2:115">
      <c r="B18" s="188"/>
      <c r="C18" s="189"/>
      <c r="D18" s="236" t="s">
        <v>58</v>
      </c>
      <c r="E18" s="237"/>
      <c r="F18" s="238"/>
      <c r="H18" s="236" t="s">
        <v>58</v>
      </c>
      <c r="I18" s="237"/>
      <c r="J18" s="238"/>
      <c r="L18" s="236" t="s">
        <v>58</v>
      </c>
      <c r="M18" s="237"/>
      <c r="N18" s="238"/>
      <c r="O18" s="57"/>
      <c r="P18" s="236" t="s">
        <v>58</v>
      </c>
      <c r="Q18" s="237"/>
      <c r="R18" s="238"/>
      <c r="S18" s="57"/>
      <c r="T18" s="236" t="s">
        <v>58</v>
      </c>
      <c r="U18" s="237"/>
      <c r="V18" s="238"/>
      <c r="W18" s="57"/>
      <c r="Y18" s="6"/>
      <c r="Z18" s="6">
        <v>2</v>
      </c>
      <c r="AA18" s="6">
        <v>2020</v>
      </c>
      <c r="AB18" s="6">
        <v>-2</v>
      </c>
      <c r="AC18" s="3">
        <f t="shared" si="4"/>
        <v>319.05087232617564</v>
      </c>
      <c r="AD18" s="34">
        <v>9.86</v>
      </c>
      <c r="AE18" s="23">
        <f t="shared" si="8"/>
        <v>10.0572</v>
      </c>
      <c r="AF18" s="23">
        <f t="shared" si="8"/>
        <v>10.258343999999999</v>
      </c>
      <c r="AG18" s="23">
        <f t="shared" si="8"/>
        <v>10.463510879999999</v>
      </c>
      <c r="AH18" s="23">
        <f t="shared" si="8"/>
        <v>10.6727810976</v>
      </c>
      <c r="AI18" s="23">
        <f t="shared" si="8"/>
        <v>10.886236719552</v>
      </c>
      <c r="AJ18" s="9">
        <f t="shared" ref="AJ18:AT18" si="39">AI18+ ($AI18 * $AB18/100)</f>
        <v>10.668511985160961</v>
      </c>
      <c r="AK18" s="9">
        <f t="shared" si="39"/>
        <v>10.45078725076992</v>
      </c>
      <c r="AL18" s="9">
        <f t="shared" si="39"/>
        <v>10.23306251637888</v>
      </c>
      <c r="AM18" s="9">
        <f t="shared" si="39"/>
        <v>10.015337781987839</v>
      </c>
      <c r="AN18" s="9">
        <f t="shared" si="39"/>
        <v>9.7976130475967977</v>
      </c>
      <c r="AO18" s="9">
        <f t="shared" si="39"/>
        <v>9.5798883132057568</v>
      </c>
      <c r="AP18" s="9">
        <f t="shared" si="39"/>
        <v>9.3621635788147159</v>
      </c>
      <c r="AQ18" s="9">
        <f t="shared" si="39"/>
        <v>9.1444388444236751</v>
      </c>
      <c r="AR18" s="9">
        <f t="shared" si="39"/>
        <v>8.9267141100326342</v>
      </c>
      <c r="AS18" s="9">
        <f t="shared" si="39"/>
        <v>8.7089893756415933</v>
      </c>
      <c r="AT18" s="9">
        <f t="shared" si="39"/>
        <v>8.4912646412505524</v>
      </c>
      <c r="AU18" s="9">
        <f t="shared" ref="AU18:CF18" si="40">AT18+ ($AI18 * $AB18/100)</f>
        <v>8.2735399068595115</v>
      </c>
      <c r="AV18" s="9">
        <f t="shared" si="40"/>
        <v>8.0558151724684706</v>
      </c>
      <c r="AW18" s="9">
        <f t="shared" si="40"/>
        <v>7.8380904380774306</v>
      </c>
      <c r="AX18" s="9">
        <f t="shared" si="40"/>
        <v>7.6203657036863905</v>
      </c>
      <c r="AY18" s="9">
        <f t="shared" si="40"/>
        <v>7.4026409692953505</v>
      </c>
      <c r="AZ18" s="9">
        <f t="shared" si="40"/>
        <v>7.1849162349043105</v>
      </c>
      <c r="BA18" s="9">
        <f t="shared" si="40"/>
        <v>6.9671915005132705</v>
      </c>
      <c r="BB18" s="9">
        <f t="shared" si="40"/>
        <v>6.7494667661222305</v>
      </c>
      <c r="BC18" s="9">
        <f t="shared" si="40"/>
        <v>6.5317420317311905</v>
      </c>
      <c r="BD18" s="9">
        <f t="shared" si="40"/>
        <v>6.3140172973401505</v>
      </c>
      <c r="BE18" s="9">
        <f t="shared" si="40"/>
        <v>6.0962925629491105</v>
      </c>
      <c r="BF18" s="9">
        <f t="shared" si="40"/>
        <v>5.8785678285580705</v>
      </c>
      <c r="BG18" s="9">
        <f t="shared" si="40"/>
        <v>5.6608430941670305</v>
      </c>
      <c r="BH18" s="9">
        <f t="shared" si="40"/>
        <v>5.4431183597759905</v>
      </c>
      <c r="BI18" s="9">
        <f t="shared" si="40"/>
        <v>5.2253936253849504</v>
      </c>
      <c r="BJ18" s="9">
        <f t="shared" si="40"/>
        <v>5.0076688909939104</v>
      </c>
      <c r="BK18" s="9">
        <f t="shared" si="40"/>
        <v>4.7899441566028704</v>
      </c>
      <c r="BL18" s="9">
        <f t="shared" si="40"/>
        <v>4.5722194222118304</v>
      </c>
      <c r="BM18" s="9">
        <f t="shared" si="40"/>
        <v>4.3544946878207904</v>
      </c>
      <c r="BN18" s="9">
        <f t="shared" si="40"/>
        <v>4.1367699534297504</v>
      </c>
      <c r="BO18" s="9">
        <f t="shared" si="40"/>
        <v>3.9190452190387104</v>
      </c>
      <c r="BP18" s="9">
        <f t="shared" si="40"/>
        <v>3.7013204846476704</v>
      </c>
      <c r="BQ18" s="9">
        <f t="shared" si="40"/>
        <v>3.4835957502566304</v>
      </c>
      <c r="BR18" s="9">
        <f t="shared" si="40"/>
        <v>3.2658710158655904</v>
      </c>
      <c r="BS18" s="9">
        <f t="shared" si="40"/>
        <v>3.0481462814745504</v>
      </c>
      <c r="BT18" s="9">
        <f t="shared" si="40"/>
        <v>2.8304215470835103</v>
      </c>
      <c r="BU18" s="9">
        <f t="shared" si="40"/>
        <v>2.6126968126924703</v>
      </c>
      <c r="BV18" s="9">
        <f t="shared" si="40"/>
        <v>2.3949720783014303</v>
      </c>
      <c r="BW18" s="9">
        <f t="shared" si="40"/>
        <v>2.1772473439103903</v>
      </c>
      <c r="BX18" s="9">
        <f t="shared" si="40"/>
        <v>1.9595226095193503</v>
      </c>
      <c r="BY18" s="9">
        <f t="shared" si="40"/>
        <v>1.7417978751283103</v>
      </c>
      <c r="BZ18" s="9">
        <f t="shared" si="40"/>
        <v>1.5240731407372703</v>
      </c>
      <c r="CA18" s="9">
        <f t="shared" si="40"/>
        <v>1.3063484063462303</v>
      </c>
      <c r="CB18" s="9">
        <f t="shared" si="40"/>
        <v>1.0886236719551903</v>
      </c>
      <c r="CC18" s="9">
        <f t="shared" si="40"/>
        <v>0.87089893756415027</v>
      </c>
      <c r="CD18" s="9">
        <f t="shared" si="40"/>
        <v>0.65317420317311026</v>
      </c>
      <c r="CE18" s="9">
        <f t="shared" si="40"/>
        <v>0.43544946878207025</v>
      </c>
      <c r="CF18" s="9">
        <f t="shared" si="40"/>
        <v>0.21772473439103024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v>0</v>
      </c>
      <c r="CN18" s="9">
        <v>0</v>
      </c>
      <c r="CO18" s="9">
        <v>0</v>
      </c>
      <c r="CP18" s="9">
        <v>0</v>
      </c>
      <c r="CQ18" s="9">
        <v>0</v>
      </c>
      <c r="CR18" s="9">
        <v>0</v>
      </c>
      <c r="CS18" s="9">
        <v>0</v>
      </c>
      <c r="CT18" s="9">
        <v>0</v>
      </c>
      <c r="CU18" s="9">
        <v>0</v>
      </c>
      <c r="CV18" s="9">
        <v>0</v>
      </c>
      <c r="CW18" s="9">
        <v>0</v>
      </c>
      <c r="CX18" s="9">
        <v>0</v>
      </c>
      <c r="CY18" s="9">
        <v>0</v>
      </c>
      <c r="CZ18" s="9">
        <v>0</v>
      </c>
      <c r="DA18" s="9">
        <v>0</v>
      </c>
      <c r="DB18" s="9">
        <v>0</v>
      </c>
      <c r="DC18" s="9">
        <v>0</v>
      </c>
      <c r="DD18" s="9">
        <v>0</v>
      </c>
      <c r="DE18" s="9">
        <v>0</v>
      </c>
      <c r="DF18" s="9">
        <v>0</v>
      </c>
      <c r="DG18" s="9">
        <v>0</v>
      </c>
      <c r="DH18" s="9">
        <v>0</v>
      </c>
      <c r="DI18" s="9">
        <v>0</v>
      </c>
      <c r="DJ18" s="9">
        <v>0</v>
      </c>
      <c r="DK18" s="9">
        <v>0</v>
      </c>
    </row>
    <row r="19" spans="2:115"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55"/>
      <c r="P19" s="55"/>
      <c r="Q19" s="55"/>
      <c r="R19" s="55"/>
      <c r="S19" s="55"/>
      <c r="T19" s="55"/>
      <c r="U19" s="55"/>
      <c r="V19" s="55"/>
      <c r="W19" s="55"/>
      <c r="Y19" s="6"/>
      <c r="Z19" s="6">
        <v>2</v>
      </c>
      <c r="AA19" s="6">
        <v>2020</v>
      </c>
      <c r="AB19" s="6">
        <v>-3</v>
      </c>
      <c r="AC19" s="3">
        <f t="shared" si="4"/>
        <v>228.36852045230808</v>
      </c>
      <c r="AD19" s="34">
        <v>9.86</v>
      </c>
      <c r="AE19" s="23">
        <f t="shared" si="8"/>
        <v>10.0572</v>
      </c>
      <c r="AF19" s="23">
        <f t="shared" si="8"/>
        <v>10.258343999999999</v>
      </c>
      <c r="AG19" s="23">
        <f t="shared" si="8"/>
        <v>10.463510879999999</v>
      </c>
      <c r="AH19" s="23">
        <f t="shared" si="8"/>
        <v>10.6727810976</v>
      </c>
      <c r="AI19" s="23">
        <f t="shared" si="8"/>
        <v>10.886236719552</v>
      </c>
      <c r="AJ19" s="9">
        <f t="shared" ref="AJ19:AT19" si="41">AI19+ ($AI19 * $AB19/100)</f>
        <v>10.559649617965441</v>
      </c>
      <c r="AK19" s="9">
        <f t="shared" si="41"/>
        <v>10.233062516378881</v>
      </c>
      <c r="AL19" s="9">
        <f t="shared" si="41"/>
        <v>9.9064754147923217</v>
      </c>
      <c r="AM19" s="9">
        <f t="shared" si="41"/>
        <v>9.5798883132057622</v>
      </c>
      <c r="AN19" s="9">
        <f t="shared" si="41"/>
        <v>9.2533012116192026</v>
      </c>
      <c r="AO19" s="9">
        <f t="shared" si="41"/>
        <v>8.926714110032643</v>
      </c>
      <c r="AP19" s="9">
        <f t="shared" si="41"/>
        <v>8.6001270084460835</v>
      </c>
      <c r="AQ19" s="9">
        <f t="shared" si="41"/>
        <v>8.2735399068595239</v>
      </c>
      <c r="AR19" s="9">
        <f t="shared" si="41"/>
        <v>7.9469528052729643</v>
      </c>
      <c r="AS19" s="9">
        <f t="shared" si="41"/>
        <v>7.6203657036864048</v>
      </c>
      <c r="AT19" s="9">
        <f t="shared" si="41"/>
        <v>7.2937786020998452</v>
      </c>
      <c r="AU19" s="9">
        <f t="shared" ref="AU19:BP19" si="42">AT19+ ($AI19 * $AB19/100)</f>
        <v>6.9671915005132856</v>
      </c>
      <c r="AV19" s="9">
        <f t="shared" si="42"/>
        <v>6.640604398926726</v>
      </c>
      <c r="AW19" s="9">
        <f t="shared" si="42"/>
        <v>6.3140172973401665</v>
      </c>
      <c r="AX19" s="9">
        <f t="shared" si="42"/>
        <v>5.9874301957536069</v>
      </c>
      <c r="AY19" s="9">
        <f t="shared" si="42"/>
        <v>5.6608430941670473</v>
      </c>
      <c r="AZ19" s="9">
        <f t="shared" si="42"/>
        <v>5.3342559925804878</v>
      </c>
      <c r="BA19" s="9">
        <f t="shared" si="42"/>
        <v>5.0076688909939282</v>
      </c>
      <c r="BB19" s="9">
        <f t="shared" si="42"/>
        <v>4.6810817894073686</v>
      </c>
      <c r="BC19" s="9">
        <f t="shared" si="42"/>
        <v>4.3544946878208091</v>
      </c>
      <c r="BD19" s="9">
        <f t="shared" si="42"/>
        <v>4.0279075862342495</v>
      </c>
      <c r="BE19" s="9">
        <f t="shared" si="42"/>
        <v>3.7013204846476895</v>
      </c>
      <c r="BF19" s="9">
        <f t="shared" si="42"/>
        <v>3.3747333830611295</v>
      </c>
      <c r="BG19" s="9">
        <f t="shared" si="42"/>
        <v>3.0481462814745695</v>
      </c>
      <c r="BH19" s="9">
        <f t="shared" si="42"/>
        <v>2.7215591798880094</v>
      </c>
      <c r="BI19" s="9">
        <f t="shared" si="42"/>
        <v>2.3949720783014494</v>
      </c>
      <c r="BJ19" s="9">
        <f t="shared" si="42"/>
        <v>2.0683849767148894</v>
      </c>
      <c r="BK19" s="9">
        <f t="shared" si="42"/>
        <v>1.7417978751283294</v>
      </c>
      <c r="BL19" s="9">
        <f t="shared" si="42"/>
        <v>1.4152107735417694</v>
      </c>
      <c r="BM19" s="9">
        <f t="shared" si="42"/>
        <v>1.0886236719552094</v>
      </c>
      <c r="BN19" s="9">
        <f t="shared" si="42"/>
        <v>0.76203657036864936</v>
      </c>
      <c r="BO19" s="9">
        <f t="shared" si="42"/>
        <v>0.43544946878208934</v>
      </c>
      <c r="BP19" s="9">
        <f t="shared" si="42"/>
        <v>0.10886236719552933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9">
        <v>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9">
        <v>0</v>
      </c>
      <c r="CU19" s="9">
        <v>0</v>
      </c>
      <c r="CV19" s="9">
        <v>0</v>
      </c>
      <c r="CW19" s="9">
        <v>0</v>
      </c>
      <c r="CX19" s="9">
        <v>0</v>
      </c>
      <c r="CY19" s="9">
        <v>0</v>
      </c>
      <c r="CZ19" s="9">
        <v>0</v>
      </c>
      <c r="DA19" s="9">
        <v>0</v>
      </c>
      <c r="DB19" s="9">
        <v>0</v>
      </c>
      <c r="DC19" s="9">
        <v>0</v>
      </c>
      <c r="DD19" s="9">
        <v>0</v>
      </c>
      <c r="DE19" s="9">
        <v>0</v>
      </c>
      <c r="DF19" s="9">
        <v>0</v>
      </c>
      <c r="DG19" s="9">
        <v>0</v>
      </c>
      <c r="DH19" s="9">
        <v>0</v>
      </c>
      <c r="DI19" s="9">
        <v>0</v>
      </c>
      <c r="DJ19" s="9">
        <v>0</v>
      </c>
      <c r="DK19" s="9">
        <v>0</v>
      </c>
    </row>
    <row r="20" spans="2:115" ht="15" customHeight="1"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55"/>
      <c r="P20" s="55"/>
      <c r="Q20" s="55"/>
      <c r="R20" s="55"/>
      <c r="S20" s="55"/>
      <c r="T20" s="55"/>
      <c r="U20" s="55"/>
      <c r="V20" s="55"/>
      <c r="W20" s="55"/>
      <c r="Y20" s="6"/>
      <c r="Z20" s="6">
        <v>2</v>
      </c>
      <c r="AA20" s="6">
        <v>2020</v>
      </c>
      <c r="AB20" s="6">
        <v>-4</v>
      </c>
      <c r="AC20" s="3">
        <f t="shared" si="4"/>
        <v>182.972913331776</v>
      </c>
      <c r="AD20" s="34">
        <v>9.86</v>
      </c>
      <c r="AE20" s="23">
        <f t="shared" si="8"/>
        <v>10.0572</v>
      </c>
      <c r="AF20" s="23">
        <f t="shared" si="8"/>
        <v>10.258343999999999</v>
      </c>
      <c r="AG20" s="23">
        <f t="shared" si="8"/>
        <v>10.463510879999999</v>
      </c>
      <c r="AH20" s="23">
        <f t="shared" si="8"/>
        <v>10.6727810976</v>
      </c>
      <c r="AI20" s="23">
        <f t="shared" si="8"/>
        <v>10.886236719552</v>
      </c>
      <c r="AJ20" s="23">
        <f t="shared" ref="AJ20:AT20" si="43">AI20+ ($AI20 * $AB20/100)</f>
        <v>10.45078725076992</v>
      </c>
      <c r="AK20" s="23">
        <f t="shared" si="43"/>
        <v>10.01533778198784</v>
      </c>
      <c r="AL20" s="23">
        <f t="shared" si="43"/>
        <v>9.5798883132057604</v>
      </c>
      <c r="AM20" s="23">
        <f t="shared" si="43"/>
        <v>9.1444388444236804</v>
      </c>
      <c r="AN20" s="23">
        <f t="shared" si="43"/>
        <v>8.7089893756416004</v>
      </c>
      <c r="AO20" s="9">
        <f t="shared" si="43"/>
        <v>8.2735399068595203</v>
      </c>
      <c r="AP20" s="9">
        <f t="shared" si="43"/>
        <v>7.8380904380774403</v>
      </c>
      <c r="AQ20" s="9">
        <f t="shared" si="43"/>
        <v>7.4026409692953603</v>
      </c>
      <c r="AR20" s="9">
        <f t="shared" si="43"/>
        <v>6.9671915005132803</v>
      </c>
      <c r="AS20" s="9">
        <f t="shared" si="43"/>
        <v>6.5317420317312003</v>
      </c>
      <c r="AT20" s="9">
        <f t="shared" si="43"/>
        <v>6.0962925629491203</v>
      </c>
      <c r="AU20" s="9">
        <f t="shared" ref="AU20:BH20" si="44">AT20+ ($AI20 * $AB20/100)</f>
        <v>5.6608430941670402</v>
      </c>
      <c r="AV20" s="9">
        <f t="shared" si="44"/>
        <v>5.2253936253849602</v>
      </c>
      <c r="AW20" s="9">
        <f t="shared" si="44"/>
        <v>4.7899441566028802</v>
      </c>
      <c r="AX20" s="9">
        <f t="shared" si="44"/>
        <v>4.3544946878208002</v>
      </c>
      <c r="AY20" s="9">
        <f t="shared" si="44"/>
        <v>3.9190452190387202</v>
      </c>
      <c r="AZ20" s="9">
        <f t="shared" si="44"/>
        <v>3.4835957502566401</v>
      </c>
      <c r="BA20" s="9">
        <f t="shared" si="44"/>
        <v>3.0481462814745601</v>
      </c>
      <c r="BB20" s="9">
        <f t="shared" si="44"/>
        <v>2.6126968126924801</v>
      </c>
      <c r="BC20" s="9">
        <f t="shared" si="44"/>
        <v>2.1772473439104001</v>
      </c>
      <c r="BD20" s="9">
        <f t="shared" si="44"/>
        <v>1.7417978751283201</v>
      </c>
      <c r="BE20" s="9">
        <f t="shared" si="44"/>
        <v>1.3063484063462401</v>
      </c>
      <c r="BF20" s="9">
        <f t="shared" si="44"/>
        <v>0.87089893756416004</v>
      </c>
      <c r="BG20" s="9">
        <f t="shared" si="44"/>
        <v>0.43544946878208002</v>
      </c>
      <c r="BH20" s="9">
        <f t="shared" si="44"/>
        <v>0</v>
      </c>
      <c r="BI20" s="9">
        <v>0</v>
      </c>
      <c r="BJ20" s="9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9">
        <v>0</v>
      </c>
      <c r="BS20" s="9">
        <v>0</v>
      </c>
      <c r="BT20" s="9">
        <v>0</v>
      </c>
      <c r="BU20" s="9">
        <v>0</v>
      </c>
      <c r="BV20" s="9">
        <v>0</v>
      </c>
      <c r="BW20" s="9">
        <v>0</v>
      </c>
      <c r="BX20" s="9">
        <v>0</v>
      </c>
      <c r="BY20" s="9">
        <v>0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9">
        <v>0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v>0</v>
      </c>
      <c r="CN20" s="9">
        <v>0</v>
      </c>
      <c r="CO20" s="9">
        <v>0</v>
      </c>
      <c r="CP20" s="9">
        <v>0</v>
      </c>
      <c r="CQ20" s="9">
        <v>0</v>
      </c>
      <c r="CR20" s="9">
        <v>0</v>
      </c>
      <c r="CS20" s="9">
        <v>0</v>
      </c>
      <c r="CT20" s="9">
        <v>0</v>
      </c>
      <c r="CU20" s="9">
        <v>0</v>
      </c>
      <c r="CV20" s="9">
        <v>0</v>
      </c>
      <c r="CW20" s="9">
        <v>0</v>
      </c>
      <c r="CX20" s="9">
        <v>0</v>
      </c>
      <c r="CY20" s="9">
        <v>0</v>
      </c>
      <c r="CZ20" s="9">
        <v>0</v>
      </c>
      <c r="DA20" s="9">
        <v>0</v>
      </c>
      <c r="DB20" s="9">
        <v>0</v>
      </c>
      <c r="DC20" s="9">
        <v>0</v>
      </c>
      <c r="DD20" s="9">
        <v>0</v>
      </c>
      <c r="DE20" s="9">
        <v>0</v>
      </c>
      <c r="DF20" s="9">
        <v>0</v>
      </c>
      <c r="DG20" s="9">
        <v>0</v>
      </c>
      <c r="DH20" s="9">
        <v>0</v>
      </c>
      <c r="DI20" s="9">
        <v>0</v>
      </c>
      <c r="DJ20" s="9">
        <v>0</v>
      </c>
      <c r="DK20" s="9">
        <v>0</v>
      </c>
    </row>
    <row r="21" spans="2:115" s="4" customFormat="1">
      <c r="B21" s="243"/>
      <c r="C21" s="30" t="s">
        <v>54</v>
      </c>
      <c r="D21" s="242">
        <v>2020</v>
      </c>
      <c r="E21" s="242"/>
      <c r="F21" s="242"/>
      <c r="G21"/>
      <c r="H21" s="242">
        <v>2025</v>
      </c>
      <c r="I21" s="242"/>
      <c r="J21" s="242"/>
      <c r="K21"/>
      <c r="L21" s="242">
        <v>2030</v>
      </c>
      <c r="M21" s="242"/>
      <c r="N21" s="242"/>
      <c r="O21" s="57"/>
      <c r="P21" s="242">
        <v>2040</v>
      </c>
      <c r="Q21" s="242"/>
      <c r="R21" s="242"/>
      <c r="S21" s="57"/>
      <c r="T21" s="242">
        <v>2050</v>
      </c>
      <c r="U21" s="242"/>
      <c r="V21" s="242"/>
      <c r="W21" s="57"/>
      <c r="Y21" s="7"/>
      <c r="Z21" s="7">
        <v>0</v>
      </c>
      <c r="AA21" s="7">
        <v>2025</v>
      </c>
      <c r="AB21" s="7">
        <v>0</v>
      </c>
      <c r="AC21" s="42">
        <f t="shared" si="4"/>
        <v>838.10000000000093</v>
      </c>
      <c r="AD21" s="34">
        <v>9.86</v>
      </c>
      <c r="AE21" s="23">
        <f>AD21*(1 + $Z21/100)</f>
        <v>9.86</v>
      </c>
      <c r="AF21" s="23">
        <f t="shared" si="8"/>
        <v>9.86</v>
      </c>
      <c r="AG21" s="23">
        <f t="shared" si="8"/>
        <v>9.86</v>
      </c>
      <c r="AH21" s="23">
        <f t="shared" si="8"/>
        <v>9.86</v>
      </c>
      <c r="AI21" s="23">
        <f t="shared" si="8"/>
        <v>9.86</v>
      </c>
      <c r="AJ21" s="23">
        <f t="shared" si="8"/>
        <v>9.86</v>
      </c>
      <c r="AK21" s="23">
        <f t="shared" si="8"/>
        <v>9.86</v>
      </c>
      <c r="AL21" s="23">
        <f t="shared" si="8"/>
        <v>9.86</v>
      </c>
      <c r="AM21" s="23">
        <f t="shared" si="8"/>
        <v>9.86</v>
      </c>
      <c r="AN21" s="23">
        <f t="shared" si="8"/>
        <v>9.86</v>
      </c>
      <c r="AO21" s="8">
        <f t="shared" ref="AO21:AT21" si="45">AN21*(1 + $AB21/100)</f>
        <v>9.86</v>
      </c>
      <c r="AP21" s="8">
        <f t="shared" si="45"/>
        <v>9.86</v>
      </c>
      <c r="AQ21" s="8">
        <f t="shared" si="45"/>
        <v>9.86</v>
      </c>
      <c r="AR21" s="8">
        <f t="shared" si="45"/>
        <v>9.86</v>
      </c>
      <c r="AS21" s="8">
        <f t="shared" si="45"/>
        <v>9.86</v>
      </c>
      <c r="AT21" s="8">
        <f t="shared" si="45"/>
        <v>9.86</v>
      </c>
      <c r="AU21" s="8">
        <f t="shared" ref="AU21:DF21" si="46">AT21*(1 + $AB21/100)</f>
        <v>9.86</v>
      </c>
      <c r="AV21" s="8">
        <f t="shared" si="46"/>
        <v>9.86</v>
      </c>
      <c r="AW21" s="8">
        <f t="shared" si="46"/>
        <v>9.86</v>
      </c>
      <c r="AX21" s="8">
        <f t="shared" si="46"/>
        <v>9.86</v>
      </c>
      <c r="AY21" s="8">
        <f t="shared" si="46"/>
        <v>9.86</v>
      </c>
      <c r="AZ21" s="8">
        <f t="shared" si="46"/>
        <v>9.86</v>
      </c>
      <c r="BA21" s="8">
        <f t="shared" si="46"/>
        <v>9.86</v>
      </c>
      <c r="BB21" s="8">
        <f t="shared" si="46"/>
        <v>9.86</v>
      </c>
      <c r="BC21" s="8">
        <f t="shared" si="46"/>
        <v>9.86</v>
      </c>
      <c r="BD21" s="8">
        <f t="shared" si="46"/>
        <v>9.86</v>
      </c>
      <c r="BE21" s="8">
        <f t="shared" si="46"/>
        <v>9.86</v>
      </c>
      <c r="BF21" s="8">
        <f t="shared" si="46"/>
        <v>9.86</v>
      </c>
      <c r="BG21" s="8">
        <f t="shared" si="46"/>
        <v>9.86</v>
      </c>
      <c r="BH21" s="8">
        <f t="shared" si="46"/>
        <v>9.86</v>
      </c>
      <c r="BI21" s="8">
        <f t="shared" si="46"/>
        <v>9.86</v>
      </c>
      <c r="BJ21" s="8">
        <f t="shared" si="46"/>
        <v>9.86</v>
      </c>
      <c r="BK21" s="8">
        <f t="shared" si="46"/>
        <v>9.86</v>
      </c>
      <c r="BL21" s="8">
        <f t="shared" si="46"/>
        <v>9.86</v>
      </c>
      <c r="BM21" s="8">
        <f t="shared" si="46"/>
        <v>9.86</v>
      </c>
      <c r="BN21" s="8">
        <f t="shared" si="46"/>
        <v>9.86</v>
      </c>
      <c r="BO21" s="8">
        <f t="shared" si="46"/>
        <v>9.86</v>
      </c>
      <c r="BP21" s="8">
        <f t="shared" si="46"/>
        <v>9.86</v>
      </c>
      <c r="BQ21" s="8">
        <f t="shared" si="46"/>
        <v>9.86</v>
      </c>
      <c r="BR21" s="8">
        <f t="shared" si="46"/>
        <v>9.86</v>
      </c>
      <c r="BS21" s="8">
        <f t="shared" si="46"/>
        <v>9.86</v>
      </c>
      <c r="BT21" s="8">
        <f t="shared" si="46"/>
        <v>9.86</v>
      </c>
      <c r="BU21" s="8">
        <f t="shared" si="46"/>
        <v>9.86</v>
      </c>
      <c r="BV21" s="8">
        <f t="shared" si="46"/>
        <v>9.86</v>
      </c>
      <c r="BW21" s="8">
        <f t="shared" si="46"/>
        <v>9.86</v>
      </c>
      <c r="BX21" s="8">
        <f t="shared" si="46"/>
        <v>9.86</v>
      </c>
      <c r="BY21" s="8">
        <f t="shared" si="46"/>
        <v>9.86</v>
      </c>
      <c r="BZ21" s="8">
        <f t="shared" si="46"/>
        <v>9.86</v>
      </c>
      <c r="CA21" s="8">
        <f t="shared" si="46"/>
        <v>9.86</v>
      </c>
      <c r="CB21" s="8">
        <f t="shared" si="46"/>
        <v>9.86</v>
      </c>
      <c r="CC21" s="8">
        <f t="shared" si="46"/>
        <v>9.86</v>
      </c>
      <c r="CD21" s="8">
        <f t="shared" si="46"/>
        <v>9.86</v>
      </c>
      <c r="CE21" s="8">
        <f t="shared" si="46"/>
        <v>9.86</v>
      </c>
      <c r="CF21" s="8">
        <f t="shared" si="46"/>
        <v>9.86</v>
      </c>
      <c r="CG21" s="8">
        <f t="shared" si="46"/>
        <v>9.86</v>
      </c>
      <c r="CH21" s="8">
        <f t="shared" si="46"/>
        <v>9.86</v>
      </c>
      <c r="CI21" s="8">
        <f t="shared" si="46"/>
        <v>9.86</v>
      </c>
      <c r="CJ21" s="8">
        <f t="shared" si="46"/>
        <v>9.86</v>
      </c>
      <c r="CK21" s="8">
        <f t="shared" si="46"/>
        <v>9.86</v>
      </c>
      <c r="CL21" s="8">
        <f t="shared" si="46"/>
        <v>9.86</v>
      </c>
      <c r="CM21" s="8">
        <f t="shared" si="46"/>
        <v>9.86</v>
      </c>
      <c r="CN21" s="8">
        <f t="shared" si="46"/>
        <v>9.86</v>
      </c>
      <c r="CO21" s="8">
        <f t="shared" si="46"/>
        <v>9.86</v>
      </c>
      <c r="CP21" s="8">
        <f t="shared" si="46"/>
        <v>9.86</v>
      </c>
      <c r="CQ21" s="8">
        <f t="shared" si="46"/>
        <v>9.86</v>
      </c>
      <c r="CR21" s="8">
        <f t="shared" si="46"/>
        <v>9.86</v>
      </c>
      <c r="CS21" s="8">
        <f t="shared" si="46"/>
        <v>9.86</v>
      </c>
      <c r="CT21" s="8">
        <f t="shared" si="46"/>
        <v>9.86</v>
      </c>
      <c r="CU21" s="8">
        <f t="shared" si="46"/>
        <v>9.86</v>
      </c>
      <c r="CV21" s="8">
        <f t="shared" si="46"/>
        <v>9.86</v>
      </c>
      <c r="CW21" s="8">
        <f t="shared" si="46"/>
        <v>9.86</v>
      </c>
      <c r="CX21" s="8">
        <f t="shared" si="46"/>
        <v>9.86</v>
      </c>
      <c r="CY21" s="8">
        <f t="shared" si="46"/>
        <v>9.86</v>
      </c>
      <c r="CZ21" s="8">
        <f t="shared" si="46"/>
        <v>9.86</v>
      </c>
      <c r="DA21" s="8">
        <f t="shared" si="46"/>
        <v>9.86</v>
      </c>
      <c r="DB21" s="8">
        <f t="shared" si="46"/>
        <v>9.86</v>
      </c>
      <c r="DC21" s="8">
        <f t="shared" si="46"/>
        <v>9.86</v>
      </c>
      <c r="DD21" s="8">
        <f t="shared" si="46"/>
        <v>9.86</v>
      </c>
      <c r="DE21" s="8">
        <f t="shared" si="46"/>
        <v>9.86</v>
      </c>
      <c r="DF21" s="8">
        <f t="shared" si="46"/>
        <v>9.86</v>
      </c>
      <c r="DG21" s="8">
        <f>DF21*(1 + $AB21/100)</f>
        <v>9.86</v>
      </c>
      <c r="DH21" s="8">
        <f>DG21*(1 + $AB21/100)</f>
        <v>9.86</v>
      </c>
      <c r="DI21" s="8">
        <f>DH21*(1 + $AB21/100)</f>
        <v>9.86</v>
      </c>
      <c r="DJ21" s="8">
        <f>DI21*(1 + $AB21/100)</f>
        <v>9.86</v>
      </c>
      <c r="DK21" s="8">
        <f>DJ21*(1 + $AB21/100)</f>
        <v>9.86</v>
      </c>
    </row>
    <row r="22" spans="2:115">
      <c r="B22" s="243"/>
      <c r="C22" s="29" t="s">
        <v>55</v>
      </c>
      <c r="D22" s="29">
        <v>0</v>
      </c>
      <c r="E22" s="29">
        <v>1</v>
      </c>
      <c r="F22" s="29">
        <v>2</v>
      </c>
      <c r="H22" s="29">
        <v>0</v>
      </c>
      <c r="I22" s="29">
        <v>1</v>
      </c>
      <c r="J22" s="29">
        <v>2</v>
      </c>
      <c r="L22" s="29">
        <v>0</v>
      </c>
      <c r="M22" s="29">
        <v>1</v>
      </c>
      <c r="N22" s="29">
        <v>2</v>
      </c>
      <c r="O22" s="12"/>
      <c r="P22" s="29">
        <v>0</v>
      </c>
      <c r="Q22" s="29">
        <v>1</v>
      </c>
      <c r="R22" s="29">
        <v>2</v>
      </c>
      <c r="S22" s="12"/>
      <c r="T22" s="29">
        <v>0</v>
      </c>
      <c r="U22" s="29">
        <v>1</v>
      </c>
      <c r="V22" s="29">
        <v>2</v>
      </c>
      <c r="W22" s="12"/>
      <c r="Y22" s="6"/>
      <c r="Z22" s="6">
        <v>0</v>
      </c>
      <c r="AA22" s="6">
        <v>2025</v>
      </c>
      <c r="AB22" s="6">
        <v>-1</v>
      </c>
      <c r="AC22" s="3">
        <f t="shared" si="4"/>
        <v>557.09000000000037</v>
      </c>
      <c r="AD22" s="34">
        <v>9.86</v>
      </c>
      <c r="AE22" s="23">
        <f t="shared" ref="AE22:AS37" si="47">AD22*(1 + $Z22/100)</f>
        <v>9.86</v>
      </c>
      <c r="AF22" s="23">
        <f t="shared" si="47"/>
        <v>9.86</v>
      </c>
      <c r="AG22" s="23">
        <f t="shared" si="47"/>
        <v>9.86</v>
      </c>
      <c r="AH22" s="23">
        <f t="shared" si="47"/>
        <v>9.86</v>
      </c>
      <c r="AI22" s="23">
        <f t="shared" si="47"/>
        <v>9.86</v>
      </c>
      <c r="AJ22" s="23">
        <f t="shared" si="47"/>
        <v>9.86</v>
      </c>
      <c r="AK22" s="23">
        <f t="shared" si="47"/>
        <v>9.86</v>
      </c>
      <c r="AL22" s="23">
        <f t="shared" si="47"/>
        <v>9.86</v>
      </c>
      <c r="AM22" s="23">
        <f t="shared" si="47"/>
        <v>9.86</v>
      </c>
      <c r="AN22" s="23">
        <f t="shared" si="47"/>
        <v>9.86</v>
      </c>
      <c r="AO22" s="9">
        <f t="shared" ref="AO22:AT22" si="48">AN22+ ($AI22 * $AB22/100)</f>
        <v>9.7614000000000001</v>
      </c>
      <c r="AP22" s="9">
        <f t="shared" si="48"/>
        <v>9.6628000000000007</v>
      </c>
      <c r="AQ22" s="9">
        <f t="shared" si="48"/>
        <v>9.5642000000000014</v>
      </c>
      <c r="AR22" s="9">
        <f t="shared" si="48"/>
        <v>9.465600000000002</v>
      </c>
      <c r="AS22" s="9">
        <f t="shared" si="48"/>
        <v>9.3670000000000027</v>
      </c>
      <c r="AT22" s="9">
        <f t="shared" si="48"/>
        <v>9.2684000000000033</v>
      </c>
      <c r="AU22" s="9">
        <f t="shared" ref="AU22:DF22" si="49">AT22+ ($AI22 * $AB22/100)</f>
        <v>9.1698000000000039</v>
      </c>
      <c r="AV22" s="9">
        <f t="shared" si="49"/>
        <v>9.0712000000000046</v>
      </c>
      <c r="AW22" s="9">
        <f t="shared" si="49"/>
        <v>8.9726000000000052</v>
      </c>
      <c r="AX22" s="9">
        <f t="shared" si="49"/>
        <v>8.8740000000000059</v>
      </c>
      <c r="AY22" s="9">
        <f t="shared" si="49"/>
        <v>8.7754000000000065</v>
      </c>
      <c r="AZ22" s="9">
        <f t="shared" si="49"/>
        <v>8.6768000000000072</v>
      </c>
      <c r="BA22" s="9">
        <f t="shared" si="49"/>
        <v>8.5782000000000078</v>
      </c>
      <c r="BB22" s="9">
        <f t="shared" si="49"/>
        <v>8.4796000000000085</v>
      </c>
      <c r="BC22" s="9">
        <f t="shared" si="49"/>
        <v>8.3810000000000091</v>
      </c>
      <c r="BD22" s="9">
        <f t="shared" si="49"/>
        <v>8.2824000000000098</v>
      </c>
      <c r="BE22" s="9">
        <f t="shared" si="49"/>
        <v>8.1838000000000104</v>
      </c>
      <c r="BF22" s="9">
        <f t="shared" si="49"/>
        <v>8.085200000000011</v>
      </c>
      <c r="BG22" s="9">
        <f t="shared" si="49"/>
        <v>7.9866000000000108</v>
      </c>
      <c r="BH22" s="9">
        <f t="shared" si="49"/>
        <v>7.8880000000000106</v>
      </c>
      <c r="BI22" s="9">
        <f t="shared" si="49"/>
        <v>7.7894000000000103</v>
      </c>
      <c r="BJ22" s="9">
        <f t="shared" si="49"/>
        <v>7.6908000000000101</v>
      </c>
      <c r="BK22" s="9">
        <f t="shared" si="49"/>
        <v>7.5922000000000098</v>
      </c>
      <c r="BL22" s="9">
        <f t="shared" si="49"/>
        <v>7.4936000000000096</v>
      </c>
      <c r="BM22" s="9">
        <f t="shared" si="49"/>
        <v>7.3950000000000093</v>
      </c>
      <c r="BN22" s="9">
        <f t="shared" si="49"/>
        <v>7.2964000000000091</v>
      </c>
      <c r="BO22" s="9">
        <f t="shared" si="49"/>
        <v>7.1978000000000089</v>
      </c>
      <c r="BP22" s="9">
        <f t="shared" si="49"/>
        <v>7.0992000000000086</v>
      </c>
      <c r="BQ22" s="9">
        <f t="shared" si="49"/>
        <v>7.0006000000000084</v>
      </c>
      <c r="BR22" s="9">
        <f t="shared" si="49"/>
        <v>6.9020000000000081</v>
      </c>
      <c r="BS22" s="9">
        <f t="shared" si="49"/>
        <v>6.8034000000000079</v>
      </c>
      <c r="BT22" s="9">
        <f t="shared" si="49"/>
        <v>6.7048000000000076</v>
      </c>
      <c r="BU22" s="9">
        <f t="shared" si="49"/>
        <v>6.6062000000000074</v>
      </c>
      <c r="BV22" s="9">
        <f t="shared" si="49"/>
        <v>6.5076000000000072</v>
      </c>
      <c r="BW22" s="9">
        <f t="shared" si="49"/>
        <v>6.4090000000000069</v>
      </c>
      <c r="BX22" s="9">
        <f t="shared" si="49"/>
        <v>6.3104000000000067</v>
      </c>
      <c r="BY22" s="9">
        <f t="shared" si="49"/>
        <v>6.2118000000000064</v>
      </c>
      <c r="BZ22" s="9">
        <f t="shared" si="49"/>
        <v>6.1132000000000062</v>
      </c>
      <c r="CA22" s="9">
        <f t="shared" si="49"/>
        <v>6.0146000000000059</v>
      </c>
      <c r="CB22" s="9">
        <f t="shared" si="49"/>
        <v>5.9160000000000057</v>
      </c>
      <c r="CC22" s="9">
        <f t="shared" si="49"/>
        <v>5.8174000000000055</v>
      </c>
      <c r="CD22" s="9">
        <f t="shared" si="49"/>
        <v>5.7188000000000052</v>
      </c>
      <c r="CE22" s="9">
        <f t="shared" si="49"/>
        <v>5.620200000000005</v>
      </c>
      <c r="CF22" s="9">
        <f t="shared" si="49"/>
        <v>5.5216000000000047</v>
      </c>
      <c r="CG22" s="9">
        <f t="shared" si="49"/>
        <v>5.4230000000000045</v>
      </c>
      <c r="CH22" s="9">
        <f t="shared" si="49"/>
        <v>5.3244000000000042</v>
      </c>
      <c r="CI22" s="9">
        <f t="shared" si="49"/>
        <v>5.225800000000004</v>
      </c>
      <c r="CJ22" s="9">
        <f t="shared" si="49"/>
        <v>5.1272000000000038</v>
      </c>
      <c r="CK22" s="9">
        <f t="shared" si="49"/>
        <v>5.0286000000000035</v>
      </c>
      <c r="CL22" s="9">
        <f t="shared" si="49"/>
        <v>4.9300000000000033</v>
      </c>
      <c r="CM22" s="9">
        <f t="shared" si="49"/>
        <v>4.831400000000003</v>
      </c>
      <c r="CN22" s="9">
        <f t="shared" si="49"/>
        <v>4.7328000000000028</v>
      </c>
      <c r="CO22" s="9">
        <f t="shared" si="49"/>
        <v>4.6342000000000025</v>
      </c>
      <c r="CP22" s="9">
        <f t="shared" si="49"/>
        <v>4.5356000000000023</v>
      </c>
      <c r="CQ22" s="9">
        <f t="shared" si="49"/>
        <v>4.4370000000000021</v>
      </c>
      <c r="CR22" s="9">
        <f t="shared" si="49"/>
        <v>4.3384000000000018</v>
      </c>
      <c r="CS22" s="9">
        <f t="shared" si="49"/>
        <v>4.2398000000000016</v>
      </c>
      <c r="CT22" s="9">
        <f t="shared" si="49"/>
        <v>4.1412000000000013</v>
      </c>
      <c r="CU22" s="9">
        <f t="shared" si="49"/>
        <v>4.0426000000000011</v>
      </c>
      <c r="CV22" s="9">
        <f t="shared" si="49"/>
        <v>3.9440000000000013</v>
      </c>
      <c r="CW22" s="9">
        <f t="shared" si="49"/>
        <v>3.8454000000000015</v>
      </c>
      <c r="CX22" s="9">
        <f t="shared" si="49"/>
        <v>3.7468000000000017</v>
      </c>
      <c r="CY22" s="9">
        <f t="shared" si="49"/>
        <v>3.6482000000000019</v>
      </c>
      <c r="CZ22" s="9">
        <f t="shared" si="49"/>
        <v>3.5496000000000021</v>
      </c>
      <c r="DA22" s="9">
        <f t="shared" si="49"/>
        <v>3.4510000000000023</v>
      </c>
      <c r="DB22" s="9">
        <f t="shared" si="49"/>
        <v>3.3524000000000025</v>
      </c>
      <c r="DC22" s="9">
        <f t="shared" si="49"/>
        <v>3.2538000000000027</v>
      </c>
      <c r="DD22" s="9">
        <f t="shared" si="49"/>
        <v>3.1552000000000029</v>
      </c>
      <c r="DE22" s="9">
        <f t="shared" si="49"/>
        <v>3.0566000000000031</v>
      </c>
      <c r="DF22" s="9">
        <f t="shared" si="49"/>
        <v>2.9580000000000033</v>
      </c>
      <c r="DG22" s="9">
        <f>DF22+ ($AI22 * $AB22/100)</f>
        <v>2.8594000000000035</v>
      </c>
      <c r="DH22" s="9">
        <f>DG22+ ($AI22 * $AB22/100)</f>
        <v>2.7608000000000037</v>
      </c>
      <c r="DI22" s="9">
        <f>DH22+ ($AI22 * $AB22/100)</f>
        <v>2.6622000000000039</v>
      </c>
      <c r="DJ22" s="9">
        <f>DI22+ ($AI22 * $AB22/100)</f>
        <v>2.5636000000000041</v>
      </c>
      <c r="DK22" s="9">
        <f>DJ22+ ($AI22 * $AB22/100)</f>
        <v>2.4650000000000043</v>
      </c>
    </row>
    <row r="23" spans="2:115">
      <c r="B23" s="239" t="s">
        <v>57</v>
      </c>
      <c r="C23" s="31">
        <v>0</v>
      </c>
      <c r="D23" s="3">
        <f t="shared" ref="D23:F27" si="50">D13-$C$7</f>
        <v>651.30000000000098</v>
      </c>
      <c r="E23" s="3">
        <f t="shared" si="50"/>
        <v>693.0355960114648</v>
      </c>
      <c r="F23" s="3">
        <f t="shared" si="50"/>
        <v>736.43701026131293</v>
      </c>
      <c r="H23" s="3">
        <f t="shared" ref="H23:J27" si="51">H13-$C$7</f>
        <v>651.30000000000098</v>
      </c>
      <c r="I23" s="3">
        <f t="shared" si="51"/>
        <v>734.25705155358901</v>
      </c>
      <c r="J23" s="3">
        <f t="shared" si="51"/>
        <v>824.76990762468654</v>
      </c>
      <c r="L23" s="3">
        <f t="shared" ref="L23:N27" si="52">L13-$C$7</f>
        <v>651.30000000000098</v>
      </c>
      <c r="M23" s="3">
        <f t="shared" si="52"/>
        <v>774.80331689113859</v>
      </c>
      <c r="N23" s="3">
        <f t="shared" si="52"/>
        <v>916.0416797209848</v>
      </c>
      <c r="O23" s="13"/>
      <c r="P23" s="3">
        <f t="shared" ref="P23:R23" si="53">P13-$C$7</f>
        <v>651.30000000000098</v>
      </c>
      <c r="Q23" s="3">
        <f t="shared" si="53"/>
        <v>853.14949481005829</v>
      </c>
      <c r="R23" s="3">
        <f t="shared" si="53"/>
        <v>1105.9176367018702</v>
      </c>
      <c r="S23" s="13"/>
      <c r="T23" s="3">
        <f t="shared" ref="T23:V23" si="54">T13-$C$7</f>
        <v>651.30000000000098</v>
      </c>
      <c r="U23" s="3">
        <f t="shared" si="54"/>
        <v>926.46317934471335</v>
      </c>
      <c r="V23" s="3">
        <f t="shared" si="54"/>
        <v>1301.9500099144329</v>
      </c>
      <c r="W23" s="13"/>
      <c r="Y23" s="6"/>
      <c r="Z23" s="6">
        <v>0</v>
      </c>
      <c r="AA23" s="6">
        <v>2025</v>
      </c>
      <c r="AB23" s="6">
        <v>-2</v>
      </c>
      <c r="AC23" s="3">
        <f t="shared" si="4"/>
        <v>340.17</v>
      </c>
      <c r="AD23" s="34">
        <v>9.86</v>
      </c>
      <c r="AE23" s="23">
        <f t="shared" si="47"/>
        <v>9.86</v>
      </c>
      <c r="AF23" s="23">
        <f t="shared" si="47"/>
        <v>9.86</v>
      </c>
      <c r="AG23" s="23">
        <f t="shared" si="47"/>
        <v>9.86</v>
      </c>
      <c r="AH23" s="23">
        <f t="shared" si="47"/>
        <v>9.86</v>
      </c>
      <c r="AI23" s="23">
        <f t="shared" si="47"/>
        <v>9.86</v>
      </c>
      <c r="AJ23" s="23">
        <f t="shared" si="47"/>
        <v>9.86</v>
      </c>
      <c r="AK23" s="23">
        <f t="shared" si="47"/>
        <v>9.86</v>
      </c>
      <c r="AL23" s="23">
        <f t="shared" si="47"/>
        <v>9.86</v>
      </c>
      <c r="AM23" s="23">
        <f t="shared" si="47"/>
        <v>9.86</v>
      </c>
      <c r="AN23" s="23">
        <f t="shared" si="47"/>
        <v>9.86</v>
      </c>
      <c r="AO23" s="9">
        <f t="shared" ref="AO23:AT23" si="55">AN23+ ($AI23 * $AB23/100)</f>
        <v>9.6627999999999989</v>
      </c>
      <c r="AP23" s="9">
        <f t="shared" si="55"/>
        <v>9.4655999999999985</v>
      </c>
      <c r="AQ23" s="9">
        <f t="shared" si="55"/>
        <v>9.268399999999998</v>
      </c>
      <c r="AR23" s="9">
        <f t="shared" si="55"/>
        <v>9.0711999999999975</v>
      </c>
      <c r="AS23" s="9">
        <f t="shared" si="55"/>
        <v>8.873999999999997</v>
      </c>
      <c r="AT23" s="9">
        <f t="shared" si="55"/>
        <v>8.6767999999999965</v>
      </c>
      <c r="AU23" s="9">
        <f t="shared" ref="AU23:CL23" si="56">AT23+ ($AI23 * $AB23/100)</f>
        <v>8.479599999999996</v>
      </c>
      <c r="AV23" s="9">
        <f t="shared" si="56"/>
        <v>8.2823999999999955</v>
      </c>
      <c r="AW23" s="9">
        <f t="shared" si="56"/>
        <v>8.0851999999999951</v>
      </c>
      <c r="AX23" s="9">
        <f t="shared" si="56"/>
        <v>7.8879999999999955</v>
      </c>
      <c r="AY23" s="9">
        <f t="shared" si="56"/>
        <v>7.6907999999999959</v>
      </c>
      <c r="AZ23" s="9">
        <f t="shared" si="56"/>
        <v>7.4935999999999963</v>
      </c>
      <c r="BA23" s="9">
        <f t="shared" si="56"/>
        <v>7.2963999999999967</v>
      </c>
      <c r="BB23" s="9">
        <f t="shared" si="56"/>
        <v>7.0991999999999971</v>
      </c>
      <c r="BC23" s="9">
        <f t="shared" si="56"/>
        <v>6.9019999999999975</v>
      </c>
      <c r="BD23" s="9">
        <f t="shared" si="56"/>
        <v>6.7047999999999979</v>
      </c>
      <c r="BE23" s="9">
        <f t="shared" si="56"/>
        <v>6.5075999999999983</v>
      </c>
      <c r="BF23" s="9">
        <f t="shared" si="56"/>
        <v>6.3103999999999987</v>
      </c>
      <c r="BG23" s="9">
        <f t="shared" si="56"/>
        <v>6.1131999999999991</v>
      </c>
      <c r="BH23" s="9">
        <f t="shared" si="56"/>
        <v>5.9159999999999995</v>
      </c>
      <c r="BI23" s="9">
        <f t="shared" si="56"/>
        <v>5.7187999999999999</v>
      </c>
      <c r="BJ23" s="9">
        <f t="shared" si="56"/>
        <v>5.5216000000000003</v>
      </c>
      <c r="BK23" s="9">
        <f t="shared" si="56"/>
        <v>5.3244000000000007</v>
      </c>
      <c r="BL23" s="9">
        <f t="shared" si="56"/>
        <v>5.1272000000000011</v>
      </c>
      <c r="BM23" s="9">
        <f t="shared" si="56"/>
        <v>4.9300000000000015</v>
      </c>
      <c r="BN23" s="9">
        <f t="shared" si="56"/>
        <v>4.7328000000000019</v>
      </c>
      <c r="BO23" s="9">
        <f t="shared" si="56"/>
        <v>4.5356000000000023</v>
      </c>
      <c r="BP23" s="9">
        <f t="shared" si="56"/>
        <v>4.3384000000000027</v>
      </c>
      <c r="BQ23" s="9">
        <f t="shared" si="56"/>
        <v>4.1412000000000031</v>
      </c>
      <c r="BR23" s="9">
        <f t="shared" si="56"/>
        <v>3.9440000000000031</v>
      </c>
      <c r="BS23" s="9">
        <f t="shared" si="56"/>
        <v>3.746800000000003</v>
      </c>
      <c r="BT23" s="9">
        <f t="shared" si="56"/>
        <v>3.549600000000003</v>
      </c>
      <c r="BU23" s="9">
        <f t="shared" si="56"/>
        <v>3.3524000000000029</v>
      </c>
      <c r="BV23" s="9">
        <f t="shared" si="56"/>
        <v>3.1552000000000029</v>
      </c>
      <c r="BW23" s="9">
        <f t="shared" si="56"/>
        <v>2.9580000000000028</v>
      </c>
      <c r="BX23" s="9">
        <f t="shared" si="56"/>
        <v>2.7608000000000028</v>
      </c>
      <c r="BY23" s="9">
        <f t="shared" si="56"/>
        <v>2.5636000000000028</v>
      </c>
      <c r="BZ23" s="9">
        <f t="shared" si="56"/>
        <v>2.3664000000000027</v>
      </c>
      <c r="CA23" s="9">
        <f t="shared" si="56"/>
        <v>2.1692000000000027</v>
      </c>
      <c r="CB23" s="9">
        <f t="shared" si="56"/>
        <v>1.9720000000000026</v>
      </c>
      <c r="CC23" s="9">
        <f t="shared" si="56"/>
        <v>1.7748000000000026</v>
      </c>
      <c r="CD23" s="9">
        <f t="shared" si="56"/>
        <v>1.5776000000000026</v>
      </c>
      <c r="CE23" s="9">
        <f t="shared" si="56"/>
        <v>1.3804000000000025</v>
      </c>
      <c r="CF23" s="9">
        <f t="shared" si="56"/>
        <v>1.1832000000000025</v>
      </c>
      <c r="CG23" s="9">
        <f t="shared" si="56"/>
        <v>0.98600000000000243</v>
      </c>
      <c r="CH23" s="9">
        <f t="shared" si="56"/>
        <v>0.78880000000000239</v>
      </c>
      <c r="CI23" s="9">
        <f t="shared" si="56"/>
        <v>0.59160000000000235</v>
      </c>
      <c r="CJ23" s="9">
        <f t="shared" si="56"/>
        <v>0.39440000000000236</v>
      </c>
      <c r="CK23" s="9">
        <f t="shared" si="56"/>
        <v>0.19720000000000237</v>
      </c>
      <c r="CL23" s="9">
        <f t="shared" si="56"/>
        <v>2.3869795029440866E-15</v>
      </c>
      <c r="CM23" s="9"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9">
        <v>0</v>
      </c>
      <c r="CU23" s="9">
        <v>0</v>
      </c>
      <c r="CV23" s="9">
        <v>0</v>
      </c>
      <c r="CW23" s="9">
        <v>0</v>
      </c>
      <c r="CX23" s="9">
        <v>0</v>
      </c>
      <c r="CY23" s="9">
        <v>0</v>
      </c>
      <c r="CZ23" s="9">
        <v>0</v>
      </c>
      <c r="DA23" s="9">
        <v>0</v>
      </c>
      <c r="DB23" s="9">
        <v>0</v>
      </c>
      <c r="DC23" s="9">
        <v>0</v>
      </c>
      <c r="DD23" s="9">
        <v>0</v>
      </c>
      <c r="DE23" s="9">
        <v>0</v>
      </c>
      <c r="DF23" s="9">
        <v>0</v>
      </c>
      <c r="DG23" s="9">
        <v>0</v>
      </c>
      <c r="DH23" s="9">
        <v>0</v>
      </c>
      <c r="DI23" s="9">
        <v>0</v>
      </c>
      <c r="DJ23" s="9">
        <v>0</v>
      </c>
      <c r="DK23" s="9">
        <v>0</v>
      </c>
    </row>
    <row r="24" spans="2:115">
      <c r="B24" s="240"/>
      <c r="C24" s="31">
        <v>-1</v>
      </c>
      <c r="D24" s="3">
        <f t="shared" si="50"/>
        <v>331.83600000000047</v>
      </c>
      <c r="E24" s="3">
        <f t="shared" si="50"/>
        <v>357.27572136631852</v>
      </c>
      <c r="F24" s="3">
        <f t="shared" si="50"/>
        <v>383.72294054782571</v>
      </c>
      <c r="H24" s="3">
        <f t="shared" si="51"/>
        <v>370.29000000000042</v>
      </c>
      <c r="I24" s="3">
        <f t="shared" si="51"/>
        <v>438.91271737498596</v>
      </c>
      <c r="J24" s="3">
        <f t="shared" si="51"/>
        <v>514.51216111745327</v>
      </c>
      <c r="L24" s="3">
        <f t="shared" si="52"/>
        <v>406.27900000000034</v>
      </c>
      <c r="M24" s="3">
        <f t="shared" si="52"/>
        <v>517.28378340558663</v>
      </c>
      <c r="N24" s="3">
        <f t="shared" si="52"/>
        <v>645.51869724011806</v>
      </c>
      <c r="O24" s="13"/>
      <c r="P24" s="3">
        <f t="shared" ref="P24:R24" si="57">P14-$C$7</f>
        <v>470.86200000000042</v>
      </c>
      <c r="Q24" s="3">
        <f t="shared" si="57"/>
        <v>663.50734339011353</v>
      </c>
      <c r="R24" s="3">
        <f t="shared" si="57"/>
        <v>906.69950473406607</v>
      </c>
      <c r="S24" s="13"/>
      <c r="T24" s="3">
        <f t="shared" ref="T24:V24" si="58">T14-$C$7</f>
        <v>525.5850000000006</v>
      </c>
      <c r="U24" s="3">
        <f t="shared" si="58"/>
        <v>794.33545089639165</v>
      </c>
      <c r="V24" s="3">
        <f t="shared" si="58"/>
        <v>1163.1504917401444</v>
      </c>
      <c r="W24" s="13"/>
      <c r="Y24" s="6"/>
      <c r="Z24" s="6">
        <v>0</v>
      </c>
      <c r="AA24" s="6">
        <v>2025</v>
      </c>
      <c r="AB24" s="6">
        <v>-3</v>
      </c>
      <c r="AC24" s="3">
        <f t="shared" si="4"/>
        <v>258.03620000000018</v>
      </c>
      <c r="AD24" s="34">
        <v>9.86</v>
      </c>
      <c r="AE24" s="23">
        <f t="shared" si="47"/>
        <v>9.86</v>
      </c>
      <c r="AF24" s="23">
        <f t="shared" si="47"/>
        <v>9.86</v>
      </c>
      <c r="AG24" s="23">
        <f t="shared" si="47"/>
        <v>9.86</v>
      </c>
      <c r="AH24" s="23">
        <f t="shared" si="47"/>
        <v>9.86</v>
      </c>
      <c r="AI24" s="23">
        <f t="shared" si="47"/>
        <v>9.86</v>
      </c>
      <c r="AJ24" s="23">
        <f t="shared" si="47"/>
        <v>9.86</v>
      </c>
      <c r="AK24" s="23">
        <f t="shared" si="47"/>
        <v>9.86</v>
      </c>
      <c r="AL24" s="23">
        <f t="shared" si="47"/>
        <v>9.86</v>
      </c>
      <c r="AM24" s="23">
        <f t="shared" si="47"/>
        <v>9.86</v>
      </c>
      <c r="AN24" s="23">
        <f t="shared" si="47"/>
        <v>9.86</v>
      </c>
      <c r="AO24" s="9">
        <f t="shared" ref="AO24:AT24" si="59">AN24+ ($AI24 * $AB24/100)</f>
        <v>9.5641999999999996</v>
      </c>
      <c r="AP24" s="9">
        <f t="shared" si="59"/>
        <v>9.2683999999999997</v>
      </c>
      <c r="AQ24" s="9">
        <f t="shared" si="59"/>
        <v>8.9725999999999999</v>
      </c>
      <c r="AR24" s="9">
        <f t="shared" si="59"/>
        <v>8.6768000000000001</v>
      </c>
      <c r="AS24" s="9">
        <f t="shared" si="59"/>
        <v>8.3810000000000002</v>
      </c>
      <c r="AT24" s="9">
        <f t="shared" si="59"/>
        <v>8.0852000000000004</v>
      </c>
      <c r="AU24" s="9">
        <f t="shared" ref="AU24:BU24" si="60">AT24+ ($AI24 * $AB24/100)</f>
        <v>7.7894000000000005</v>
      </c>
      <c r="AV24" s="9">
        <f t="shared" si="60"/>
        <v>7.4936000000000007</v>
      </c>
      <c r="AW24" s="9">
        <f t="shared" si="60"/>
        <v>7.1978000000000009</v>
      </c>
      <c r="AX24" s="9">
        <f t="shared" si="60"/>
        <v>6.902000000000001</v>
      </c>
      <c r="AY24" s="9">
        <f t="shared" si="60"/>
        <v>6.6062000000000012</v>
      </c>
      <c r="AZ24" s="9">
        <f t="shared" si="60"/>
        <v>6.3104000000000013</v>
      </c>
      <c r="BA24" s="9">
        <f t="shared" si="60"/>
        <v>6.0146000000000015</v>
      </c>
      <c r="BB24" s="9">
        <f t="shared" si="60"/>
        <v>5.7188000000000017</v>
      </c>
      <c r="BC24" s="9">
        <f t="shared" si="60"/>
        <v>5.4230000000000018</v>
      </c>
      <c r="BD24" s="9">
        <f t="shared" si="60"/>
        <v>5.127200000000002</v>
      </c>
      <c r="BE24" s="9">
        <f t="shared" si="60"/>
        <v>4.8314000000000021</v>
      </c>
      <c r="BF24" s="9">
        <f t="shared" si="60"/>
        <v>4.5356000000000023</v>
      </c>
      <c r="BG24" s="9">
        <f t="shared" si="60"/>
        <v>4.2398000000000025</v>
      </c>
      <c r="BH24" s="9">
        <f t="shared" si="60"/>
        <v>3.9440000000000026</v>
      </c>
      <c r="BI24" s="9">
        <f t="shared" si="60"/>
        <v>3.6482000000000028</v>
      </c>
      <c r="BJ24" s="9">
        <f t="shared" si="60"/>
        <v>3.3524000000000029</v>
      </c>
      <c r="BK24" s="9">
        <f t="shared" si="60"/>
        <v>3.0566000000000031</v>
      </c>
      <c r="BL24" s="9">
        <f t="shared" si="60"/>
        <v>2.7608000000000033</v>
      </c>
      <c r="BM24" s="9">
        <f t="shared" si="60"/>
        <v>2.4650000000000034</v>
      </c>
      <c r="BN24" s="9">
        <f t="shared" si="60"/>
        <v>2.1692000000000036</v>
      </c>
      <c r="BO24" s="9">
        <f t="shared" si="60"/>
        <v>1.8734000000000035</v>
      </c>
      <c r="BP24" s="9">
        <f t="shared" si="60"/>
        <v>1.5776000000000034</v>
      </c>
      <c r="BQ24" s="9">
        <f t="shared" si="60"/>
        <v>1.2818000000000034</v>
      </c>
      <c r="BR24" s="9">
        <f t="shared" si="60"/>
        <v>0.98600000000000332</v>
      </c>
      <c r="BS24" s="9">
        <f t="shared" si="60"/>
        <v>0.69020000000000326</v>
      </c>
      <c r="BT24" s="9">
        <f t="shared" si="60"/>
        <v>0.39440000000000325</v>
      </c>
      <c r="BU24" s="9">
        <f t="shared" si="60"/>
        <v>9.8600000000003241E-2</v>
      </c>
      <c r="BV24" s="9">
        <v>0</v>
      </c>
      <c r="BW24" s="9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9">
        <v>0</v>
      </c>
      <c r="CU24" s="9">
        <v>0</v>
      </c>
      <c r="CV24" s="9">
        <v>0</v>
      </c>
      <c r="CW24" s="9">
        <v>0</v>
      </c>
      <c r="CX24" s="9">
        <v>0</v>
      </c>
      <c r="CY24" s="9">
        <v>0</v>
      </c>
      <c r="CZ24" s="9">
        <v>0</v>
      </c>
      <c r="DA24" s="9">
        <v>0</v>
      </c>
      <c r="DB24" s="9">
        <v>0</v>
      </c>
      <c r="DC24" s="9">
        <v>0</v>
      </c>
      <c r="DD24" s="9">
        <v>0</v>
      </c>
      <c r="DE24" s="9">
        <v>0</v>
      </c>
      <c r="DF24" s="9">
        <v>0</v>
      </c>
      <c r="DG24" s="9">
        <v>0</v>
      </c>
      <c r="DH24" s="9">
        <v>0</v>
      </c>
      <c r="DI24" s="9">
        <v>0</v>
      </c>
      <c r="DJ24" s="9">
        <v>0</v>
      </c>
      <c r="DK24" s="9">
        <v>0</v>
      </c>
    </row>
    <row r="25" spans="2:115">
      <c r="B25" s="240"/>
      <c r="C25" s="31">
        <v>-2</v>
      </c>
      <c r="D25" s="3">
        <f t="shared" si="50"/>
        <v>104.07000000000005</v>
      </c>
      <c r="E25" s="3">
        <f t="shared" si="50"/>
        <v>117.89136629524279</v>
      </c>
      <c r="F25" s="3">
        <f t="shared" si="50"/>
        <v>132.25087232617568</v>
      </c>
      <c r="H25" s="3">
        <f t="shared" si="51"/>
        <v>153.37000000000006</v>
      </c>
      <c r="I25" s="3">
        <f t="shared" si="51"/>
        <v>198.14769332258027</v>
      </c>
      <c r="J25" s="3">
        <f t="shared" si="51"/>
        <v>249.08811703951818</v>
      </c>
      <c r="L25" s="3">
        <f t="shared" si="52"/>
        <v>202.67000000000013</v>
      </c>
      <c r="M25" s="3">
        <f t="shared" si="52"/>
        <v>283.91686829714774</v>
      </c>
      <c r="N25" s="3">
        <f t="shared" si="52"/>
        <v>384.90279762662283</v>
      </c>
      <c r="O25" s="13"/>
      <c r="P25" s="3">
        <f t="shared" ref="P25:R25" si="61">P15-$C$7</f>
        <v>292.39600000000019</v>
      </c>
      <c r="Q25" s="3">
        <f t="shared" si="61"/>
        <v>448.96454950149803</v>
      </c>
      <c r="R25" s="3">
        <f t="shared" si="61"/>
        <v>666.55484929906925</v>
      </c>
      <c r="S25" s="13"/>
      <c r="T25" s="3">
        <f t="shared" ref="T25:V25" si="62">T15-$C$7</f>
        <v>362.40200000000027</v>
      </c>
      <c r="U25" s="3">
        <f t="shared" si="62"/>
        <v>586.37434714346477</v>
      </c>
      <c r="V25" s="3">
        <f t="shared" si="62"/>
        <v>926.22661782126147</v>
      </c>
      <c r="W25" s="13"/>
      <c r="Y25" s="6"/>
      <c r="Z25" s="6">
        <v>0</v>
      </c>
      <c r="AA25" s="6">
        <v>2025</v>
      </c>
      <c r="AB25" s="6">
        <v>-4</v>
      </c>
      <c r="AC25" s="3">
        <f t="shared" si="4"/>
        <v>216.92000000000002</v>
      </c>
      <c r="AD25" s="34">
        <v>9.86</v>
      </c>
      <c r="AE25" s="23">
        <f t="shared" si="47"/>
        <v>9.86</v>
      </c>
      <c r="AF25" s="23">
        <f t="shared" si="47"/>
        <v>9.86</v>
      </c>
      <c r="AG25" s="23">
        <f t="shared" si="47"/>
        <v>9.86</v>
      </c>
      <c r="AH25" s="23">
        <f t="shared" si="47"/>
        <v>9.86</v>
      </c>
      <c r="AI25" s="23">
        <f t="shared" si="47"/>
        <v>9.86</v>
      </c>
      <c r="AJ25" s="23">
        <f t="shared" si="47"/>
        <v>9.86</v>
      </c>
      <c r="AK25" s="23">
        <f t="shared" si="47"/>
        <v>9.86</v>
      </c>
      <c r="AL25" s="23">
        <f t="shared" si="47"/>
        <v>9.86</v>
      </c>
      <c r="AM25" s="23">
        <f t="shared" si="47"/>
        <v>9.86</v>
      </c>
      <c r="AN25" s="23">
        <f t="shared" si="47"/>
        <v>9.86</v>
      </c>
      <c r="AO25" s="9">
        <f t="shared" ref="AO25:AT25" si="63">AN25+ ($AI25 * $AB25/100)</f>
        <v>9.4656000000000002</v>
      </c>
      <c r="AP25" s="9">
        <f t="shared" si="63"/>
        <v>9.071200000000001</v>
      </c>
      <c r="AQ25" s="9">
        <f t="shared" si="63"/>
        <v>8.6768000000000018</v>
      </c>
      <c r="AR25" s="9">
        <f t="shared" si="63"/>
        <v>8.2824000000000026</v>
      </c>
      <c r="AS25" s="9">
        <f t="shared" si="63"/>
        <v>7.8880000000000026</v>
      </c>
      <c r="AT25" s="9">
        <f t="shared" si="63"/>
        <v>7.4936000000000025</v>
      </c>
      <c r="AU25" s="9">
        <f t="shared" ref="AU25:BM25" si="64">AT25+ ($AI25 * $AB25/100)</f>
        <v>7.0992000000000024</v>
      </c>
      <c r="AV25" s="9">
        <f t="shared" si="64"/>
        <v>6.7048000000000023</v>
      </c>
      <c r="AW25" s="9">
        <f t="shared" si="64"/>
        <v>6.3104000000000022</v>
      </c>
      <c r="AX25" s="9">
        <f t="shared" si="64"/>
        <v>5.9160000000000021</v>
      </c>
      <c r="AY25" s="9">
        <f t="shared" si="64"/>
        <v>5.5216000000000021</v>
      </c>
      <c r="AZ25" s="9">
        <f t="shared" si="64"/>
        <v>5.127200000000002</v>
      </c>
      <c r="BA25" s="9">
        <f t="shared" si="64"/>
        <v>4.7328000000000019</v>
      </c>
      <c r="BB25" s="9">
        <f t="shared" si="64"/>
        <v>4.3384000000000018</v>
      </c>
      <c r="BC25" s="9">
        <f t="shared" si="64"/>
        <v>3.9440000000000017</v>
      </c>
      <c r="BD25" s="9">
        <f t="shared" si="64"/>
        <v>3.5496000000000016</v>
      </c>
      <c r="BE25" s="9">
        <f t="shared" si="64"/>
        <v>3.1552000000000016</v>
      </c>
      <c r="BF25" s="9">
        <f t="shared" si="64"/>
        <v>2.7608000000000015</v>
      </c>
      <c r="BG25" s="9">
        <f t="shared" si="64"/>
        <v>2.3664000000000014</v>
      </c>
      <c r="BH25" s="9">
        <f t="shared" si="64"/>
        <v>1.9720000000000013</v>
      </c>
      <c r="BI25" s="9">
        <f t="shared" si="64"/>
        <v>1.5776000000000012</v>
      </c>
      <c r="BJ25" s="9">
        <f t="shared" si="64"/>
        <v>1.1832000000000011</v>
      </c>
      <c r="BK25" s="9">
        <f t="shared" si="64"/>
        <v>0.78880000000000117</v>
      </c>
      <c r="BL25" s="9">
        <f t="shared" si="64"/>
        <v>0.39440000000000119</v>
      </c>
      <c r="BM25" s="9">
        <f t="shared" si="64"/>
        <v>1.2212453270876722E-15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9">
        <v>0</v>
      </c>
      <c r="BW25" s="9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9">
        <v>0</v>
      </c>
      <c r="CU25" s="9">
        <v>0</v>
      </c>
      <c r="CV25" s="9">
        <v>0</v>
      </c>
      <c r="CW25" s="9">
        <v>0</v>
      </c>
      <c r="CX25" s="9">
        <v>0</v>
      </c>
      <c r="CY25" s="9">
        <v>0</v>
      </c>
      <c r="CZ25" s="9">
        <v>0</v>
      </c>
      <c r="DA25" s="9">
        <v>0</v>
      </c>
      <c r="DB25" s="9">
        <v>0</v>
      </c>
      <c r="DC25" s="9">
        <v>0</v>
      </c>
      <c r="DD25" s="9">
        <v>0</v>
      </c>
      <c r="DE25" s="9">
        <v>0</v>
      </c>
      <c r="DF25" s="9">
        <v>0</v>
      </c>
      <c r="DG25" s="9">
        <v>0</v>
      </c>
      <c r="DH25" s="9">
        <v>0</v>
      </c>
      <c r="DI25" s="9">
        <v>0</v>
      </c>
      <c r="DJ25" s="9">
        <v>0</v>
      </c>
      <c r="DK25" s="9">
        <v>0</v>
      </c>
    </row>
    <row r="26" spans="2:115">
      <c r="B26" s="240"/>
      <c r="C26" s="31">
        <v>-3</v>
      </c>
      <c r="D26" s="3">
        <f t="shared" si="50"/>
        <v>21.936200000000156</v>
      </c>
      <c r="E26" s="3">
        <f t="shared" si="50"/>
        <v>31.56791704233973</v>
      </c>
      <c r="F26" s="3">
        <f t="shared" si="50"/>
        <v>41.568520452308121</v>
      </c>
      <c r="H26" s="3">
        <f t="shared" si="51"/>
        <v>71.236200000000224</v>
      </c>
      <c r="I26" s="3">
        <f t="shared" si="51"/>
        <v>102.73415841507352</v>
      </c>
      <c r="J26" s="3">
        <f t="shared" si="51"/>
        <v>138.51078370325394</v>
      </c>
      <c r="L26" s="3">
        <f t="shared" si="52"/>
        <v>120.53620000000024</v>
      </c>
      <c r="M26" s="3">
        <f t="shared" si="52"/>
        <v>178.54816159506129</v>
      </c>
      <c r="N26" s="3">
        <f t="shared" si="52"/>
        <v>250.13240194372969</v>
      </c>
      <c r="O26" s="13"/>
      <c r="P26" s="3">
        <f t="shared" ref="P26:R26" si="65">P16-$C$7</f>
        <v>204.83920000000035</v>
      </c>
      <c r="Q26" s="3">
        <f t="shared" si="65"/>
        <v>314.10503354080788</v>
      </c>
      <c r="R26" s="3">
        <f t="shared" si="65"/>
        <v>468.76338130145109</v>
      </c>
      <c r="S26" s="13"/>
      <c r="T26" s="3">
        <f t="shared" ref="T26:V26" si="66">T16-$C$7</f>
        <v>259.56220000000042</v>
      </c>
      <c r="U26" s="3">
        <f t="shared" si="66"/>
        <v>409.28039830932846</v>
      </c>
      <c r="V26" s="3">
        <f t="shared" si="66"/>
        <v>641.79938890370079</v>
      </c>
      <c r="W26" s="13"/>
      <c r="Y26" s="6"/>
      <c r="Z26" s="6">
        <v>1</v>
      </c>
      <c r="AA26" s="6">
        <v>2025</v>
      </c>
      <c r="AB26" s="6">
        <v>0</v>
      </c>
      <c r="AC26" s="3">
        <f t="shared" si="4"/>
        <v>921.05705155358896</v>
      </c>
      <c r="AD26" s="34">
        <v>9.86</v>
      </c>
      <c r="AE26" s="23">
        <f t="shared" si="47"/>
        <v>9.9585999999999988</v>
      </c>
      <c r="AF26" s="23">
        <f t="shared" si="47"/>
        <v>10.058185999999999</v>
      </c>
      <c r="AG26" s="23">
        <f t="shared" si="47"/>
        <v>10.158767859999999</v>
      </c>
      <c r="AH26" s="23">
        <f t="shared" si="47"/>
        <v>10.260355538599999</v>
      </c>
      <c r="AI26" s="23">
        <f t="shared" si="47"/>
        <v>10.362959093985999</v>
      </c>
      <c r="AJ26" s="23">
        <f t="shared" si="47"/>
        <v>10.46658868492586</v>
      </c>
      <c r="AK26" s="23">
        <f t="shared" si="47"/>
        <v>10.571254571775118</v>
      </c>
      <c r="AL26" s="23">
        <f t="shared" si="47"/>
        <v>10.676967117492868</v>
      </c>
      <c r="AM26" s="23">
        <f t="shared" si="47"/>
        <v>10.783736788667797</v>
      </c>
      <c r="AN26" s="23">
        <f t="shared" si="47"/>
        <v>10.891574156554475</v>
      </c>
      <c r="AO26" s="9">
        <f t="shared" ref="AO26:AT26" si="67">AN26+ ($AI26 * $AB26/100)</f>
        <v>10.891574156554475</v>
      </c>
      <c r="AP26" s="9">
        <f t="shared" si="67"/>
        <v>10.891574156554475</v>
      </c>
      <c r="AQ26" s="9">
        <f t="shared" si="67"/>
        <v>10.891574156554475</v>
      </c>
      <c r="AR26" s="9">
        <f t="shared" si="67"/>
        <v>10.891574156554475</v>
      </c>
      <c r="AS26" s="9">
        <f t="shared" si="67"/>
        <v>10.891574156554475</v>
      </c>
      <c r="AT26" s="9">
        <f t="shared" si="67"/>
        <v>10.891574156554475</v>
      </c>
      <c r="AU26" s="9">
        <f t="shared" ref="AU26:DF26" si="68">AT26+ ($AI26 * $AB26/100)</f>
        <v>10.891574156554475</v>
      </c>
      <c r="AV26" s="9">
        <f t="shared" si="68"/>
        <v>10.891574156554475</v>
      </c>
      <c r="AW26" s="9">
        <f t="shared" si="68"/>
        <v>10.891574156554475</v>
      </c>
      <c r="AX26" s="9">
        <f t="shared" si="68"/>
        <v>10.891574156554475</v>
      </c>
      <c r="AY26" s="9">
        <f t="shared" si="68"/>
        <v>10.891574156554475</v>
      </c>
      <c r="AZ26" s="9">
        <f t="shared" si="68"/>
        <v>10.891574156554475</v>
      </c>
      <c r="BA26" s="9">
        <f t="shared" si="68"/>
        <v>10.891574156554475</v>
      </c>
      <c r="BB26" s="9">
        <f t="shared" si="68"/>
        <v>10.891574156554475</v>
      </c>
      <c r="BC26" s="9">
        <f t="shared" si="68"/>
        <v>10.891574156554475</v>
      </c>
      <c r="BD26" s="9">
        <f t="shared" si="68"/>
        <v>10.891574156554475</v>
      </c>
      <c r="BE26" s="9">
        <f t="shared" si="68"/>
        <v>10.891574156554475</v>
      </c>
      <c r="BF26" s="9">
        <f t="shared" si="68"/>
        <v>10.891574156554475</v>
      </c>
      <c r="BG26" s="9">
        <f t="shared" si="68"/>
        <v>10.891574156554475</v>
      </c>
      <c r="BH26" s="9">
        <f t="shared" si="68"/>
        <v>10.891574156554475</v>
      </c>
      <c r="BI26" s="9">
        <f t="shared" si="68"/>
        <v>10.891574156554475</v>
      </c>
      <c r="BJ26" s="9">
        <f t="shared" si="68"/>
        <v>10.891574156554475</v>
      </c>
      <c r="BK26" s="9">
        <f t="shared" si="68"/>
        <v>10.891574156554475</v>
      </c>
      <c r="BL26" s="9">
        <f t="shared" si="68"/>
        <v>10.891574156554475</v>
      </c>
      <c r="BM26" s="9">
        <f t="shared" si="68"/>
        <v>10.891574156554475</v>
      </c>
      <c r="BN26" s="9">
        <f t="shared" si="68"/>
        <v>10.891574156554475</v>
      </c>
      <c r="BO26" s="9">
        <f t="shared" si="68"/>
        <v>10.891574156554475</v>
      </c>
      <c r="BP26" s="9">
        <f t="shared" si="68"/>
        <v>10.891574156554475</v>
      </c>
      <c r="BQ26" s="9">
        <f t="shared" si="68"/>
        <v>10.891574156554475</v>
      </c>
      <c r="BR26" s="9">
        <f t="shared" si="68"/>
        <v>10.891574156554475</v>
      </c>
      <c r="BS26" s="9">
        <f t="shared" si="68"/>
        <v>10.891574156554475</v>
      </c>
      <c r="BT26" s="9">
        <f t="shared" si="68"/>
        <v>10.891574156554475</v>
      </c>
      <c r="BU26" s="9">
        <f t="shared" si="68"/>
        <v>10.891574156554475</v>
      </c>
      <c r="BV26" s="9">
        <f t="shared" si="68"/>
        <v>10.891574156554475</v>
      </c>
      <c r="BW26" s="9">
        <f t="shared" si="68"/>
        <v>10.891574156554475</v>
      </c>
      <c r="BX26" s="9">
        <f t="shared" si="68"/>
        <v>10.891574156554475</v>
      </c>
      <c r="BY26" s="9">
        <f t="shared" si="68"/>
        <v>10.891574156554475</v>
      </c>
      <c r="BZ26" s="9">
        <f t="shared" si="68"/>
        <v>10.891574156554475</v>
      </c>
      <c r="CA26" s="9">
        <f t="shared" si="68"/>
        <v>10.891574156554475</v>
      </c>
      <c r="CB26" s="9">
        <f t="shared" si="68"/>
        <v>10.891574156554475</v>
      </c>
      <c r="CC26" s="9">
        <f t="shared" si="68"/>
        <v>10.891574156554475</v>
      </c>
      <c r="CD26" s="9">
        <f t="shared" si="68"/>
        <v>10.891574156554475</v>
      </c>
      <c r="CE26" s="9">
        <f t="shared" si="68"/>
        <v>10.891574156554475</v>
      </c>
      <c r="CF26" s="9">
        <f t="shared" si="68"/>
        <v>10.891574156554475</v>
      </c>
      <c r="CG26" s="9">
        <f t="shared" si="68"/>
        <v>10.891574156554475</v>
      </c>
      <c r="CH26" s="9">
        <f t="shared" si="68"/>
        <v>10.891574156554475</v>
      </c>
      <c r="CI26" s="9">
        <f t="shared" si="68"/>
        <v>10.891574156554475</v>
      </c>
      <c r="CJ26" s="9">
        <f t="shared" si="68"/>
        <v>10.891574156554475</v>
      </c>
      <c r="CK26" s="9">
        <f t="shared" si="68"/>
        <v>10.891574156554475</v>
      </c>
      <c r="CL26" s="9">
        <f t="shared" si="68"/>
        <v>10.891574156554475</v>
      </c>
      <c r="CM26" s="9">
        <f t="shared" si="68"/>
        <v>10.891574156554475</v>
      </c>
      <c r="CN26" s="9">
        <f t="shared" si="68"/>
        <v>10.891574156554475</v>
      </c>
      <c r="CO26" s="9">
        <f t="shared" si="68"/>
        <v>10.891574156554475</v>
      </c>
      <c r="CP26" s="9">
        <f t="shared" si="68"/>
        <v>10.891574156554475</v>
      </c>
      <c r="CQ26" s="9">
        <f t="shared" si="68"/>
        <v>10.891574156554475</v>
      </c>
      <c r="CR26" s="9">
        <f t="shared" si="68"/>
        <v>10.891574156554475</v>
      </c>
      <c r="CS26" s="9">
        <f t="shared" si="68"/>
        <v>10.891574156554475</v>
      </c>
      <c r="CT26" s="9">
        <f t="shared" si="68"/>
        <v>10.891574156554475</v>
      </c>
      <c r="CU26" s="9">
        <f t="shared" si="68"/>
        <v>10.891574156554475</v>
      </c>
      <c r="CV26" s="9">
        <f t="shared" si="68"/>
        <v>10.891574156554475</v>
      </c>
      <c r="CW26" s="9">
        <f t="shared" si="68"/>
        <v>10.891574156554475</v>
      </c>
      <c r="CX26" s="9">
        <f t="shared" si="68"/>
        <v>10.891574156554475</v>
      </c>
      <c r="CY26" s="9">
        <f t="shared" si="68"/>
        <v>10.891574156554475</v>
      </c>
      <c r="CZ26" s="9">
        <f t="shared" si="68"/>
        <v>10.891574156554475</v>
      </c>
      <c r="DA26" s="9">
        <f t="shared" si="68"/>
        <v>10.891574156554475</v>
      </c>
      <c r="DB26" s="9">
        <f t="shared" si="68"/>
        <v>10.891574156554475</v>
      </c>
      <c r="DC26" s="9">
        <f t="shared" si="68"/>
        <v>10.891574156554475</v>
      </c>
      <c r="DD26" s="9">
        <f t="shared" si="68"/>
        <v>10.891574156554475</v>
      </c>
      <c r="DE26" s="9">
        <f t="shared" si="68"/>
        <v>10.891574156554475</v>
      </c>
      <c r="DF26" s="9">
        <f t="shared" si="68"/>
        <v>10.891574156554475</v>
      </c>
      <c r="DG26" s="9">
        <f t="shared" ref="DG26:DK27" si="69">DF26+ ($AI26 * $AB26/100)</f>
        <v>10.891574156554475</v>
      </c>
      <c r="DH26" s="9">
        <f t="shared" si="69"/>
        <v>10.891574156554475</v>
      </c>
      <c r="DI26" s="9">
        <f t="shared" si="69"/>
        <v>10.891574156554475</v>
      </c>
      <c r="DJ26" s="9">
        <f t="shared" si="69"/>
        <v>10.891574156554475</v>
      </c>
      <c r="DK26" s="9">
        <f t="shared" si="69"/>
        <v>10.891574156554475</v>
      </c>
    </row>
    <row r="27" spans="2:115">
      <c r="B27" s="241"/>
      <c r="C27" s="31">
        <v>-4</v>
      </c>
      <c r="D27" s="3">
        <f t="shared" si="50"/>
        <v>-19.17999999999995</v>
      </c>
      <c r="E27" s="3">
        <f t="shared" si="50"/>
        <v>-11.645622379581823</v>
      </c>
      <c r="F27" s="3">
        <f t="shared" si="50"/>
        <v>-3.8270866682239557</v>
      </c>
      <c r="H27" s="3">
        <f t="shared" si="51"/>
        <v>30.120000000000061</v>
      </c>
      <c r="I27" s="3">
        <f t="shared" si="51"/>
        <v>55.073972202855145</v>
      </c>
      <c r="J27" s="3">
        <f t="shared" si="51"/>
        <v>83.244329329941593</v>
      </c>
      <c r="L27" s="3">
        <f t="shared" si="52"/>
        <v>79.42000000000013</v>
      </c>
      <c r="M27" s="3">
        <f t="shared" si="52"/>
        <v>125.88775769229932</v>
      </c>
      <c r="N27" s="3">
        <f t="shared" si="52"/>
        <v>182.74720410228224</v>
      </c>
      <c r="O27" s="13"/>
      <c r="P27" s="3">
        <f t="shared" ref="P27:R27" si="70">P17-$C$7</f>
        <v>160.27200000000016</v>
      </c>
      <c r="Q27" s="3">
        <f t="shared" si="70"/>
        <v>246.00266790745667</v>
      </c>
      <c r="R27" s="3">
        <f t="shared" si="70"/>
        <v>367.41824404074214</v>
      </c>
      <c r="S27" s="13"/>
      <c r="T27" s="3">
        <f t="shared" ref="T27:V27" si="71">T17-$C$7</f>
        <v>201.68400000000031</v>
      </c>
      <c r="U27" s="3">
        <f t="shared" si="71"/>
        <v>314.24542865731212</v>
      </c>
      <c r="V27" s="3">
        <f t="shared" si="71"/>
        <v>489.243849561346</v>
      </c>
      <c r="W27" s="13"/>
      <c r="Y27" s="6"/>
      <c r="Z27" s="6">
        <v>1</v>
      </c>
      <c r="AA27" s="6">
        <v>2025</v>
      </c>
      <c r="AB27" s="6">
        <v>-1</v>
      </c>
      <c r="AC27" s="3">
        <f t="shared" si="4"/>
        <v>625.71271737498591</v>
      </c>
      <c r="AD27" s="34">
        <v>9.86</v>
      </c>
      <c r="AE27" s="23">
        <f t="shared" si="47"/>
        <v>9.9585999999999988</v>
      </c>
      <c r="AF27" s="23">
        <f t="shared" si="47"/>
        <v>10.058185999999999</v>
      </c>
      <c r="AG27" s="23">
        <f t="shared" si="47"/>
        <v>10.158767859999999</v>
      </c>
      <c r="AH27" s="23">
        <f t="shared" si="47"/>
        <v>10.260355538599999</v>
      </c>
      <c r="AI27" s="23">
        <f t="shared" si="47"/>
        <v>10.362959093985999</v>
      </c>
      <c r="AJ27" s="23">
        <f t="shared" si="47"/>
        <v>10.46658868492586</v>
      </c>
      <c r="AK27" s="23">
        <f t="shared" si="47"/>
        <v>10.571254571775118</v>
      </c>
      <c r="AL27" s="23">
        <f t="shared" si="47"/>
        <v>10.676967117492868</v>
      </c>
      <c r="AM27" s="23">
        <f t="shared" si="47"/>
        <v>10.783736788667797</v>
      </c>
      <c r="AN27" s="23">
        <f t="shared" si="47"/>
        <v>10.891574156554475</v>
      </c>
      <c r="AO27" s="9">
        <f t="shared" ref="AO27:AT27" si="72">AN27+ ($AI27 * $AB27/100)</f>
        <v>10.787944565614614</v>
      </c>
      <c r="AP27" s="9">
        <f t="shared" si="72"/>
        <v>10.684314974674754</v>
      </c>
      <c r="AQ27" s="9">
        <f t="shared" si="72"/>
        <v>10.580685383734894</v>
      </c>
      <c r="AR27" s="9">
        <f t="shared" si="72"/>
        <v>10.477055792795033</v>
      </c>
      <c r="AS27" s="9">
        <f t="shared" si="72"/>
        <v>10.373426201855173</v>
      </c>
      <c r="AT27" s="9">
        <f t="shared" si="72"/>
        <v>10.269796610915312</v>
      </c>
      <c r="AU27" s="9">
        <f t="shared" ref="AU27:DF27" si="73">AT27+ ($AI27 * $AB27/100)</f>
        <v>10.166167019975452</v>
      </c>
      <c r="AV27" s="9">
        <f t="shared" si="73"/>
        <v>10.062537429035592</v>
      </c>
      <c r="AW27" s="9">
        <f t="shared" si="73"/>
        <v>9.9589078380957314</v>
      </c>
      <c r="AX27" s="9">
        <f t="shared" si="73"/>
        <v>9.8552782471558711</v>
      </c>
      <c r="AY27" s="9">
        <f t="shared" si="73"/>
        <v>9.7516486562160107</v>
      </c>
      <c r="AZ27" s="9">
        <f t="shared" si="73"/>
        <v>9.6480190652761504</v>
      </c>
      <c r="BA27" s="9">
        <f t="shared" si="73"/>
        <v>9.54438947433629</v>
      </c>
      <c r="BB27" s="9">
        <f t="shared" si="73"/>
        <v>9.4407598833964297</v>
      </c>
      <c r="BC27" s="9">
        <f t="shared" si="73"/>
        <v>9.3371302924565693</v>
      </c>
      <c r="BD27" s="9">
        <f t="shared" si="73"/>
        <v>9.233500701516709</v>
      </c>
      <c r="BE27" s="9">
        <f t="shared" si="73"/>
        <v>9.1298711105768486</v>
      </c>
      <c r="BF27" s="9">
        <f t="shared" si="73"/>
        <v>9.0262415196369883</v>
      </c>
      <c r="BG27" s="9">
        <f t="shared" si="73"/>
        <v>8.9226119286971279</v>
      </c>
      <c r="BH27" s="9">
        <f t="shared" si="73"/>
        <v>8.8189823377572676</v>
      </c>
      <c r="BI27" s="9">
        <f t="shared" si="73"/>
        <v>8.7153527468174072</v>
      </c>
      <c r="BJ27" s="9">
        <f t="shared" si="73"/>
        <v>8.6117231558775469</v>
      </c>
      <c r="BK27" s="9">
        <f t="shared" si="73"/>
        <v>8.5080935649376865</v>
      </c>
      <c r="BL27" s="9">
        <f t="shared" si="73"/>
        <v>8.4044639739978262</v>
      </c>
      <c r="BM27" s="9">
        <f t="shared" si="73"/>
        <v>8.3008343830579658</v>
      </c>
      <c r="BN27" s="9">
        <f t="shared" si="73"/>
        <v>8.1972047921181055</v>
      </c>
      <c r="BO27" s="9">
        <f t="shared" si="73"/>
        <v>8.0935752011782451</v>
      </c>
      <c r="BP27" s="9">
        <f t="shared" si="73"/>
        <v>7.9899456102383848</v>
      </c>
      <c r="BQ27" s="9">
        <f t="shared" si="73"/>
        <v>7.8863160192985244</v>
      </c>
      <c r="BR27" s="9">
        <f t="shared" si="73"/>
        <v>7.7826864283586641</v>
      </c>
      <c r="BS27" s="9">
        <f t="shared" si="73"/>
        <v>7.6790568374188037</v>
      </c>
      <c r="BT27" s="9">
        <f t="shared" si="73"/>
        <v>7.5754272464789434</v>
      </c>
      <c r="BU27" s="9">
        <f t="shared" si="73"/>
        <v>7.471797655539083</v>
      </c>
      <c r="BV27" s="9">
        <f t="shared" si="73"/>
        <v>7.3681680645992227</v>
      </c>
      <c r="BW27" s="9">
        <f t="shared" si="73"/>
        <v>7.2645384736593623</v>
      </c>
      <c r="BX27" s="9">
        <f t="shared" si="73"/>
        <v>7.160908882719502</v>
      </c>
      <c r="BY27" s="9">
        <f t="shared" si="73"/>
        <v>7.0572792917796416</v>
      </c>
      <c r="BZ27" s="9">
        <f t="shared" si="73"/>
        <v>6.9536497008397813</v>
      </c>
      <c r="CA27" s="9">
        <f t="shared" si="73"/>
        <v>6.8500201098999209</v>
      </c>
      <c r="CB27" s="9">
        <f t="shared" si="73"/>
        <v>6.7463905189600606</v>
      </c>
      <c r="CC27" s="9">
        <f t="shared" si="73"/>
        <v>6.6427609280202002</v>
      </c>
      <c r="CD27" s="9">
        <f t="shared" si="73"/>
        <v>6.5391313370803399</v>
      </c>
      <c r="CE27" s="9">
        <f t="shared" si="73"/>
        <v>6.4355017461404795</v>
      </c>
      <c r="CF27" s="9">
        <f t="shared" si="73"/>
        <v>6.3318721552006192</v>
      </c>
      <c r="CG27" s="9">
        <f t="shared" si="73"/>
        <v>6.2282425642607588</v>
      </c>
      <c r="CH27" s="9">
        <f t="shared" si="73"/>
        <v>6.1246129733208985</v>
      </c>
      <c r="CI27" s="9">
        <f t="shared" si="73"/>
        <v>6.0209833823810381</v>
      </c>
      <c r="CJ27" s="9">
        <f t="shared" si="73"/>
        <v>5.9173537914411778</v>
      </c>
      <c r="CK27" s="9">
        <f t="shared" si="73"/>
        <v>5.8137242005013174</v>
      </c>
      <c r="CL27" s="9">
        <f t="shared" si="73"/>
        <v>5.7100946095614571</v>
      </c>
      <c r="CM27" s="9">
        <f t="shared" si="73"/>
        <v>5.6064650186215967</v>
      </c>
      <c r="CN27" s="9">
        <f t="shared" si="73"/>
        <v>5.5028354276817364</v>
      </c>
      <c r="CO27" s="9">
        <f t="shared" si="73"/>
        <v>5.399205836741876</v>
      </c>
      <c r="CP27" s="9">
        <f t="shared" si="73"/>
        <v>5.2955762458020157</v>
      </c>
      <c r="CQ27" s="9">
        <f t="shared" si="73"/>
        <v>5.1919466548621553</v>
      </c>
      <c r="CR27" s="9">
        <f t="shared" si="73"/>
        <v>5.088317063922295</v>
      </c>
      <c r="CS27" s="9">
        <f t="shared" si="73"/>
        <v>4.9846874729824346</v>
      </c>
      <c r="CT27" s="9">
        <f t="shared" si="73"/>
        <v>4.8810578820425743</v>
      </c>
      <c r="CU27" s="9">
        <f t="shared" si="73"/>
        <v>4.7774282911027139</v>
      </c>
      <c r="CV27" s="9">
        <f t="shared" si="73"/>
        <v>4.6737987001628536</v>
      </c>
      <c r="CW27" s="9">
        <f t="shared" si="73"/>
        <v>4.5701691092229932</v>
      </c>
      <c r="CX27" s="9">
        <f t="shared" si="73"/>
        <v>4.4665395182831329</v>
      </c>
      <c r="CY27" s="9">
        <f t="shared" si="73"/>
        <v>4.3629099273432725</v>
      </c>
      <c r="CZ27" s="9">
        <f t="shared" si="73"/>
        <v>4.2592803364034122</v>
      </c>
      <c r="DA27" s="9">
        <f t="shared" si="73"/>
        <v>4.1556507454635518</v>
      </c>
      <c r="DB27" s="9">
        <f t="shared" si="73"/>
        <v>4.0520211545236915</v>
      </c>
      <c r="DC27" s="9">
        <f t="shared" si="73"/>
        <v>3.9483915635838316</v>
      </c>
      <c r="DD27" s="9">
        <f t="shared" si="73"/>
        <v>3.8447619726439717</v>
      </c>
      <c r="DE27" s="9">
        <f t="shared" si="73"/>
        <v>3.7411323817041118</v>
      </c>
      <c r="DF27" s="9">
        <f t="shared" si="73"/>
        <v>3.6375027907642519</v>
      </c>
      <c r="DG27" s="9">
        <f t="shared" si="69"/>
        <v>3.533873199824392</v>
      </c>
      <c r="DH27" s="9">
        <f t="shared" si="69"/>
        <v>3.4302436088845321</v>
      </c>
      <c r="DI27" s="9">
        <f t="shared" si="69"/>
        <v>3.3266140179446722</v>
      </c>
      <c r="DJ27" s="9">
        <f t="shared" si="69"/>
        <v>3.2229844270048122</v>
      </c>
      <c r="DK27" s="9">
        <f t="shared" si="69"/>
        <v>3.1193548360649523</v>
      </c>
    </row>
    <row r="28" spans="2:115">
      <c r="B28" s="188"/>
      <c r="C28" s="189"/>
      <c r="D28" s="236" t="s">
        <v>59</v>
      </c>
      <c r="E28" s="237"/>
      <c r="F28" s="238"/>
      <c r="H28" s="236" t="s">
        <v>59</v>
      </c>
      <c r="I28" s="237"/>
      <c r="J28" s="238"/>
      <c r="L28" s="236" t="s">
        <v>59</v>
      </c>
      <c r="M28" s="237"/>
      <c r="N28" s="238"/>
      <c r="O28" s="57"/>
      <c r="P28" s="236" t="s">
        <v>59</v>
      </c>
      <c r="Q28" s="237"/>
      <c r="R28" s="238"/>
      <c r="S28" s="57"/>
      <c r="T28" s="236" t="s">
        <v>59</v>
      </c>
      <c r="U28" s="237"/>
      <c r="V28" s="238"/>
      <c r="W28" s="57"/>
      <c r="Y28" s="6"/>
      <c r="Z28" s="6">
        <v>1</v>
      </c>
      <c r="AA28" s="6">
        <v>2025</v>
      </c>
      <c r="AB28" s="6">
        <v>-2</v>
      </c>
      <c r="AC28" s="3">
        <f t="shared" si="4"/>
        <v>384.94769332258022</v>
      </c>
      <c r="AD28" s="34">
        <v>9.86</v>
      </c>
      <c r="AE28" s="23">
        <f t="shared" si="47"/>
        <v>9.9585999999999988</v>
      </c>
      <c r="AF28" s="23">
        <f t="shared" si="47"/>
        <v>10.058185999999999</v>
      </c>
      <c r="AG28" s="23">
        <f t="shared" si="47"/>
        <v>10.158767859999999</v>
      </c>
      <c r="AH28" s="23">
        <f t="shared" si="47"/>
        <v>10.260355538599999</v>
      </c>
      <c r="AI28" s="23">
        <f t="shared" si="47"/>
        <v>10.362959093985999</v>
      </c>
      <c r="AJ28" s="23">
        <f t="shared" si="47"/>
        <v>10.46658868492586</v>
      </c>
      <c r="AK28" s="23">
        <f t="shared" si="47"/>
        <v>10.571254571775118</v>
      </c>
      <c r="AL28" s="23">
        <f t="shared" si="47"/>
        <v>10.676967117492868</v>
      </c>
      <c r="AM28" s="23">
        <f t="shared" si="47"/>
        <v>10.783736788667797</v>
      </c>
      <c r="AN28" s="23">
        <f t="shared" si="47"/>
        <v>10.891574156554475</v>
      </c>
      <c r="AO28" s="9">
        <f t="shared" ref="AO28:AT28" si="74">AN28+ ($AI28 * $AB28/100)</f>
        <v>10.684314974674754</v>
      </c>
      <c r="AP28" s="9">
        <f t="shared" si="74"/>
        <v>10.477055792795033</v>
      </c>
      <c r="AQ28" s="9">
        <f t="shared" si="74"/>
        <v>10.269796610915312</v>
      </c>
      <c r="AR28" s="9">
        <f t="shared" si="74"/>
        <v>10.062537429035592</v>
      </c>
      <c r="AS28" s="9">
        <f t="shared" si="74"/>
        <v>9.8552782471558711</v>
      </c>
      <c r="AT28" s="9">
        <f t="shared" si="74"/>
        <v>9.6480190652761504</v>
      </c>
      <c r="AU28" s="9">
        <f t="shared" ref="AU28:CN28" si="75">AT28+ ($AI28 * $AB28/100)</f>
        <v>9.4407598833964297</v>
      </c>
      <c r="AV28" s="9">
        <f t="shared" si="75"/>
        <v>9.233500701516709</v>
      </c>
      <c r="AW28" s="9">
        <f t="shared" si="75"/>
        <v>9.0262415196369883</v>
      </c>
      <c r="AX28" s="9">
        <f t="shared" si="75"/>
        <v>8.8189823377572676</v>
      </c>
      <c r="AY28" s="9">
        <f t="shared" si="75"/>
        <v>8.6117231558775469</v>
      </c>
      <c r="AZ28" s="9">
        <f t="shared" si="75"/>
        <v>8.4044639739978262</v>
      </c>
      <c r="BA28" s="9">
        <f t="shared" si="75"/>
        <v>8.1972047921181055</v>
      </c>
      <c r="BB28" s="9">
        <f t="shared" si="75"/>
        <v>7.9899456102383857</v>
      </c>
      <c r="BC28" s="9">
        <f t="shared" si="75"/>
        <v>7.7826864283586659</v>
      </c>
      <c r="BD28" s="9">
        <f t="shared" si="75"/>
        <v>7.5754272464789461</v>
      </c>
      <c r="BE28" s="9">
        <f t="shared" si="75"/>
        <v>7.3681680645992262</v>
      </c>
      <c r="BF28" s="9">
        <f t="shared" si="75"/>
        <v>7.1609088827195064</v>
      </c>
      <c r="BG28" s="9">
        <f t="shared" si="75"/>
        <v>6.9536497008397866</v>
      </c>
      <c r="BH28" s="9">
        <f t="shared" si="75"/>
        <v>6.7463905189600668</v>
      </c>
      <c r="BI28" s="9">
        <f t="shared" si="75"/>
        <v>6.539131337080347</v>
      </c>
      <c r="BJ28" s="9">
        <f t="shared" si="75"/>
        <v>6.3318721552006272</v>
      </c>
      <c r="BK28" s="9">
        <f t="shared" si="75"/>
        <v>6.1246129733209074</v>
      </c>
      <c r="BL28" s="9">
        <f t="shared" si="75"/>
        <v>5.9173537914411876</v>
      </c>
      <c r="BM28" s="9">
        <f t="shared" si="75"/>
        <v>5.7100946095614677</v>
      </c>
      <c r="BN28" s="9">
        <f t="shared" si="75"/>
        <v>5.5028354276817479</v>
      </c>
      <c r="BO28" s="9">
        <f t="shared" si="75"/>
        <v>5.2955762458020281</v>
      </c>
      <c r="BP28" s="9">
        <f t="shared" si="75"/>
        <v>5.0883170639223083</v>
      </c>
      <c r="BQ28" s="9">
        <f t="shared" si="75"/>
        <v>4.8810578820425885</v>
      </c>
      <c r="BR28" s="9">
        <f t="shared" si="75"/>
        <v>4.6737987001628687</v>
      </c>
      <c r="BS28" s="9">
        <f t="shared" si="75"/>
        <v>4.4665395182831489</v>
      </c>
      <c r="BT28" s="9">
        <f t="shared" si="75"/>
        <v>4.2592803364034291</v>
      </c>
      <c r="BU28" s="9">
        <f t="shared" si="75"/>
        <v>4.0520211545237093</v>
      </c>
      <c r="BV28" s="9">
        <f t="shared" si="75"/>
        <v>3.8447619726439894</v>
      </c>
      <c r="BW28" s="9">
        <f t="shared" si="75"/>
        <v>3.6375027907642696</v>
      </c>
      <c r="BX28" s="9">
        <f t="shared" si="75"/>
        <v>3.4302436088845498</v>
      </c>
      <c r="BY28" s="9">
        <f t="shared" si="75"/>
        <v>3.22298442700483</v>
      </c>
      <c r="BZ28" s="9">
        <f t="shared" si="75"/>
        <v>3.0157252451251102</v>
      </c>
      <c r="CA28" s="9">
        <f t="shared" si="75"/>
        <v>2.8084660632453904</v>
      </c>
      <c r="CB28" s="9">
        <f t="shared" si="75"/>
        <v>2.6012068813656706</v>
      </c>
      <c r="CC28" s="9">
        <f t="shared" si="75"/>
        <v>2.3939476994859508</v>
      </c>
      <c r="CD28" s="9">
        <f t="shared" si="75"/>
        <v>2.186688517606231</v>
      </c>
      <c r="CE28" s="9">
        <f t="shared" si="75"/>
        <v>1.9794293357265109</v>
      </c>
      <c r="CF28" s="9">
        <f t="shared" si="75"/>
        <v>1.7721701538467909</v>
      </c>
      <c r="CG28" s="9">
        <f t="shared" si="75"/>
        <v>1.5649109719670709</v>
      </c>
      <c r="CH28" s="9">
        <f t="shared" si="75"/>
        <v>1.3576517900873508</v>
      </c>
      <c r="CI28" s="9">
        <f t="shared" si="75"/>
        <v>1.1503926082076308</v>
      </c>
      <c r="CJ28" s="9">
        <f t="shared" si="75"/>
        <v>0.94313342632791075</v>
      </c>
      <c r="CK28" s="9">
        <f t="shared" si="75"/>
        <v>0.73587424444819072</v>
      </c>
      <c r="CL28" s="9">
        <f t="shared" si="75"/>
        <v>0.52861506256847068</v>
      </c>
      <c r="CM28" s="9">
        <f t="shared" si="75"/>
        <v>0.32135588068875071</v>
      </c>
      <c r="CN28" s="9">
        <f t="shared" si="75"/>
        <v>0.11409669880903073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9">
        <v>0</v>
      </c>
      <c r="CW28" s="9">
        <v>0</v>
      </c>
      <c r="CX28" s="9">
        <v>0</v>
      </c>
      <c r="CY28" s="9">
        <v>0</v>
      </c>
      <c r="CZ28" s="9">
        <v>0</v>
      </c>
      <c r="DA28" s="9">
        <v>0</v>
      </c>
      <c r="DB28" s="9">
        <v>0</v>
      </c>
      <c r="DC28" s="9">
        <v>0</v>
      </c>
      <c r="DD28" s="9">
        <v>0</v>
      </c>
      <c r="DE28" s="9">
        <v>0</v>
      </c>
      <c r="DF28" s="9">
        <v>0</v>
      </c>
      <c r="DG28" s="9">
        <v>0</v>
      </c>
      <c r="DH28" s="9">
        <v>0</v>
      </c>
      <c r="DI28" s="9">
        <v>0</v>
      </c>
      <c r="DJ28" s="9">
        <v>0</v>
      </c>
      <c r="DK28" s="9">
        <v>0</v>
      </c>
    </row>
    <row r="29" spans="2:115">
      <c r="Y29" s="6"/>
      <c r="Z29" s="6">
        <v>1</v>
      </c>
      <c r="AA29" s="6">
        <v>2025</v>
      </c>
      <c r="AB29" s="6">
        <v>-3</v>
      </c>
      <c r="AC29" s="3">
        <f t="shared" si="4"/>
        <v>289.53415841507348</v>
      </c>
      <c r="AD29" s="34">
        <v>9.86</v>
      </c>
      <c r="AE29" s="23">
        <f t="shared" si="47"/>
        <v>9.9585999999999988</v>
      </c>
      <c r="AF29" s="23">
        <f t="shared" si="47"/>
        <v>10.058185999999999</v>
      </c>
      <c r="AG29" s="23">
        <f t="shared" si="47"/>
        <v>10.158767859999999</v>
      </c>
      <c r="AH29" s="23">
        <f t="shared" si="47"/>
        <v>10.260355538599999</v>
      </c>
      <c r="AI29" s="23">
        <f t="shared" si="47"/>
        <v>10.362959093985999</v>
      </c>
      <c r="AJ29" s="23">
        <f t="shared" si="47"/>
        <v>10.46658868492586</v>
      </c>
      <c r="AK29" s="23">
        <f t="shared" si="47"/>
        <v>10.571254571775118</v>
      </c>
      <c r="AL29" s="23">
        <f t="shared" si="47"/>
        <v>10.676967117492868</v>
      </c>
      <c r="AM29" s="23">
        <f t="shared" si="47"/>
        <v>10.783736788667797</v>
      </c>
      <c r="AN29" s="23">
        <f t="shared" si="47"/>
        <v>10.891574156554475</v>
      </c>
      <c r="AO29" s="9">
        <f t="shared" ref="AO29:AT29" si="76">AN29+ ($AI29 * $AB29/100)</f>
        <v>10.580685383734895</v>
      </c>
      <c r="AP29" s="9">
        <f t="shared" si="76"/>
        <v>10.269796610915316</v>
      </c>
      <c r="AQ29" s="9">
        <f t="shared" si="76"/>
        <v>9.9589078380957368</v>
      </c>
      <c r="AR29" s="9">
        <f t="shared" si="76"/>
        <v>9.6480190652761575</v>
      </c>
      <c r="AS29" s="9">
        <f t="shared" si="76"/>
        <v>9.3371302924565782</v>
      </c>
      <c r="AT29" s="9">
        <f t="shared" si="76"/>
        <v>9.0262415196369989</v>
      </c>
      <c r="AU29" s="9">
        <f t="shared" ref="AU29:BW29" si="77">AT29+ ($AI29 * $AB29/100)</f>
        <v>8.7153527468174197</v>
      </c>
      <c r="AV29" s="9">
        <f t="shared" si="77"/>
        <v>8.4044639739978404</v>
      </c>
      <c r="AW29" s="9">
        <f t="shared" si="77"/>
        <v>8.0935752011782611</v>
      </c>
      <c r="AX29" s="9">
        <f t="shared" si="77"/>
        <v>7.782686428358681</v>
      </c>
      <c r="AY29" s="9">
        <f t="shared" si="77"/>
        <v>7.4717976555391008</v>
      </c>
      <c r="AZ29" s="9">
        <f t="shared" si="77"/>
        <v>7.1609088827195206</v>
      </c>
      <c r="BA29" s="9">
        <f t="shared" si="77"/>
        <v>6.8500201098999405</v>
      </c>
      <c r="BB29" s="9">
        <f t="shared" si="77"/>
        <v>6.5391313370803603</v>
      </c>
      <c r="BC29" s="9">
        <f t="shared" si="77"/>
        <v>6.2282425642607802</v>
      </c>
      <c r="BD29" s="9">
        <f t="shared" si="77"/>
        <v>5.9173537914412</v>
      </c>
      <c r="BE29" s="9">
        <f t="shared" si="77"/>
        <v>5.6064650186216198</v>
      </c>
      <c r="BF29" s="9">
        <f t="shared" si="77"/>
        <v>5.2955762458020397</v>
      </c>
      <c r="BG29" s="9">
        <f t="shared" si="77"/>
        <v>4.9846874729824595</v>
      </c>
      <c r="BH29" s="9">
        <f t="shared" si="77"/>
        <v>4.6737987001628793</v>
      </c>
      <c r="BI29" s="9">
        <f t="shared" si="77"/>
        <v>4.3629099273432992</v>
      </c>
      <c r="BJ29" s="9">
        <f t="shared" si="77"/>
        <v>4.052021154523719</v>
      </c>
      <c r="BK29" s="9">
        <f t="shared" si="77"/>
        <v>3.7411323817041389</v>
      </c>
      <c r="BL29" s="9">
        <f t="shared" si="77"/>
        <v>3.4302436088845587</v>
      </c>
      <c r="BM29" s="9">
        <f t="shared" si="77"/>
        <v>3.1193548360649785</v>
      </c>
      <c r="BN29" s="9">
        <f t="shared" si="77"/>
        <v>2.8084660632453984</v>
      </c>
      <c r="BO29" s="9">
        <f t="shared" si="77"/>
        <v>2.4975772904258182</v>
      </c>
      <c r="BP29" s="9">
        <f t="shared" si="77"/>
        <v>2.1866885176062381</v>
      </c>
      <c r="BQ29" s="9">
        <f t="shared" si="77"/>
        <v>1.8757997447866581</v>
      </c>
      <c r="BR29" s="9">
        <f t="shared" si="77"/>
        <v>1.5649109719670782</v>
      </c>
      <c r="BS29" s="9">
        <f t="shared" si="77"/>
        <v>1.2540221991474982</v>
      </c>
      <c r="BT29" s="9">
        <f t="shared" si="77"/>
        <v>0.9431334263279183</v>
      </c>
      <c r="BU29" s="9">
        <f t="shared" si="77"/>
        <v>0.63224465350833836</v>
      </c>
      <c r="BV29" s="9">
        <f t="shared" si="77"/>
        <v>0.32135588068875837</v>
      </c>
      <c r="BW29" s="9">
        <f t="shared" si="77"/>
        <v>1.0467107869178371E-2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9">
        <v>0</v>
      </c>
      <c r="CU29" s="9">
        <v>0</v>
      </c>
      <c r="CV29" s="9">
        <v>0</v>
      </c>
      <c r="CW29" s="9">
        <v>0</v>
      </c>
      <c r="CX29" s="9">
        <v>0</v>
      </c>
      <c r="CY29" s="9">
        <v>0</v>
      </c>
      <c r="CZ29" s="9">
        <v>0</v>
      </c>
      <c r="DA29" s="9">
        <v>0</v>
      </c>
      <c r="DB29" s="9">
        <v>0</v>
      </c>
      <c r="DC29" s="9">
        <v>0</v>
      </c>
      <c r="DD29" s="9">
        <v>0</v>
      </c>
      <c r="DE29" s="9">
        <v>0</v>
      </c>
      <c r="DF29" s="9">
        <v>0</v>
      </c>
      <c r="DG29" s="9">
        <v>0</v>
      </c>
      <c r="DH29" s="9">
        <v>0</v>
      </c>
      <c r="DI29" s="9">
        <v>0</v>
      </c>
      <c r="DJ29" s="9">
        <v>0</v>
      </c>
      <c r="DK29" s="9">
        <v>0</v>
      </c>
    </row>
    <row r="30" spans="2:115">
      <c r="Y30" s="6"/>
      <c r="Z30" s="6">
        <v>1</v>
      </c>
      <c r="AA30" s="6">
        <v>2025</v>
      </c>
      <c r="AB30" s="6">
        <v>-4</v>
      </c>
      <c r="AC30" s="3">
        <f t="shared" si="4"/>
        <v>241.8739722028551</v>
      </c>
      <c r="AD30" s="34">
        <v>9.86</v>
      </c>
      <c r="AE30" s="23">
        <f t="shared" si="47"/>
        <v>9.9585999999999988</v>
      </c>
      <c r="AF30" s="23">
        <f t="shared" si="47"/>
        <v>10.058185999999999</v>
      </c>
      <c r="AG30" s="23">
        <f t="shared" si="47"/>
        <v>10.158767859999999</v>
      </c>
      <c r="AH30" s="23">
        <f t="shared" si="47"/>
        <v>10.260355538599999</v>
      </c>
      <c r="AI30" s="23">
        <f t="shared" si="47"/>
        <v>10.362959093985999</v>
      </c>
      <c r="AJ30" s="23">
        <f t="shared" si="47"/>
        <v>10.46658868492586</v>
      </c>
      <c r="AK30" s="23">
        <f t="shared" si="47"/>
        <v>10.571254571775118</v>
      </c>
      <c r="AL30" s="23">
        <f t="shared" si="47"/>
        <v>10.676967117492868</v>
      </c>
      <c r="AM30" s="23">
        <f t="shared" si="47"/>
        <v>10.783736788667797</v>
      </c>
      <c r="AN30" s="23">
        <f t="shared" si="47"/>
        <v>10.891574156554475</v>
      </c>
      <c r="AO30" s="9">
        <f t="shared" ref="AO30:AT30" si="78">AN30+ ($AI30 * $AB30/100)</f>
        <v>10.477055792795035</v>
      </c>
      <c r="AP30" s="9">
        <f t="shared" si="78"/>
        <v>10.062537429035595</v>
      </c>
      <c r="AQ30" s="9">
        <f t="shared" si="78"/>
        <v>9.6480190652761557</v>
      </c>
      <c r="AR30" s="9">
        <f t="shared" si="78"/>
        <v>9.2335007015167161</v>
      </c>
      <c r="AS30" s="9">
        <f t="shared" si="78"/>
        <v>8.8189823377572765</v>
      </c>
      <c r="AT30" s="9">
        <f t="shared" si="78"/>
        <v>8.4044639739978368</v>
      </c>
      <c r="AU30" s="9">
        <f t="shared" ref="AU30:BN30" si="79">AT30+ ($AI30 * $AB30/100)</f>
        <v>7.9899456102383972</v>
      </c>
      <c r="AV30" s="9">
        <f t="shared" si="79"/>
        <v>7.5754272464789576</v>
      </c>
      <c r="AW30" s="9">
        <f t="shared" si="79"/>
        <v>7.160908882719518</v>
      </c>
      <c r="AX30" s="9">
        <f t="shared" si="79"/>
        <v>6.7463905189600784</v>
      </c>
      <c r="AY30" s="9">
        <f t="shared" si="79"/>
        <v>6.3318721552006387</v>
      </c>
      <c r="AZ30" s="9">
        <f t="shared" si="79"/>
        <v>5.9173537914411991</v>
      </c>
      <c r="BA30" s="9">
        <f t="shared" si="79"/>
        <v>5.5028354276817595</v>
      </c>
      <c r="BB30" s="9">
        <f t="shared" si="79"/>
        <v>5.0883170639223199</v>
      </c>
      <c r="BC30" s="9">
        <f t="shared" si="79"/>
        <v>4.6737987001628802</v>
      </c>
      <c r="BD30" s="9">
        <f t="shared" si="79"/>
        <v>4.2592803364034406</v>
      </c>
      <c r="BE30" s="9">
        <f t="shared" si="79"/>
        <v>3.8447619726440005</v>
      </c>
      <c r="BF30" s="9">
        <f t="shared" si="79"/>
        <v>3.4302436088845605</v>
      </c>
      <c r="BG30" s="9">
        <f t="shared" si="79"/>
        <v>3.0157252451251204</v>
      </c>
      <c r="BH30" s="9">
        <f t="shared" si="79"/>
        <v>2.6012068813656803</v>
      </c>
      <c r="BI30" s="9">
        <f t="shared" si="79"/>
        <v>2.1866885176062403</v>
      </c>
      <c r="BJ30" s="9">
        <f t="shared" si="79"/>
        <v>1.7721701538468002</v>
      </c>
      <c r="BK30" s="9">
        <f t="shared" si="79"/>
        <v>1.3576517900873601</v>
      </c>
      <c r="BL30" s="9">
        <f t="shared" si="79"/>
        <v>0.94313342632792019</v>
      </c>
      <c r="BM30" s="9">
        <f t="shared" si="79"/>
        <v>0.52861506256848023</v>
      </c>
      <c r="BN30" s="9">
        <f t="shared" si="79"/>
        <v>0.11409669880904028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9">
        <v>0</v>
      </c>
      <c r="BW30" s="9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9">
        <v>0</v>
      </c>
      <c r="CU30" s="9">
        <v>0</v>
      </c>
      <c r="CV30" s="9">
        <v>0</v>
      </c>
      <c r="CW30" s="9">
        <v>0</v>
      </c>
      <c r="CX30" s="9">
        <v>0</v>
      </c>
      <c r="CY30" s="9">
        <v>0</v>
      </c>
      <c r="CZ30" s="9">
        <v>0</v>
      </c>
      <c r="DA30" s="9">
        <v>0</v>
      </c>
      <c r="DB30" s="9">
        <v>0</v>
      </c>
      <c r="DC30" s="9">
        <v>0</v>
      </c>
      <c r="DD30" s="9">
        <v>0</v>
      </c>
      <c r="DE30" s="9">
        <v>0</v>
      </c>
      <c r="DF30" s="9">
        <v>0</v>
      </c>
      <c r="DG30" s="9">
        <v>0</v>
      </c>
      <c r="DH30" s="9">
        <v>0</v>
      </c>
      <c r="DI30" s="9">
        <v>0</v>
      </c>
      <c r="DJ30" s="9">
        <v>0</v>
      </c>
      <c r="DK30" s="9">
        <v>0</v>
      </c>
    </row>
    <row r="31" spans="2:115">
      <c r="B31" s="243"/>
      <c r="C31" s="30" t="s">
        <v>54</v>
      </c>
      <c r="D31" s="242">
        <v>2020</v>
      </c>
      <c r="E31" s="242"/>
      <c r="F31" s="242"/>
      <c r="H31" s="242">
        <v>2025</v>
      </c>
      <c r="I31" s="242"/>
      <c r="J31" s="242"/>
      <c r="L31" s="242">
        <v>2030</v>
      </c>
      <c r="M31" s="242"/>
      <c r="N31" s="242"/>
      <c r="O31" s="57"/>
      <c r="P31" s="242">
        <v>2040</v>
      </c>
      <c r="Q31" s="242"/>
      <c r="R31" s="242"/>
      <c r="S31" s="57"/>
      <c r="T31" s="242">
        <v>2050</v>
      </c>
      <c r="U31" s="242"/>
      <c r="V31" s="242"/>
      <c r="W31" s="57"/>
      <c r="Y31" s="6"/>
      <c r="Z31" s="6">
        <v>2</v>
      </c>
      <c r="AA31" s="6">
        <v>2025</v>
      </c>
      <c r="AB31" s="6">
        <v>0</v>
      </c>
      <c r="AC31" s="3">
        <f t="shared" si="4"/>
        <v>1011.5699076246864</v>
      </c>
      <c r="AD31" s="34">
        <v>9.86</v>
      </c>
      <c r="AE31" s="23">
        <f t="shared" si="47"/>
        <v>10.0572</v>
      </c>
      <c r="AF31" s="23">
        <f t="shared" si="47"/>
        <v>10.258343999999999</v>
      </c>
      <c r="AG31" s="23">
        <f t="shared" si="47"/>
        <v>10.463510879999999</v>
      </c>
      <c r="AH31" s="23">
        <f t="shared" si="47"/>
        <v>10.6727810976</v>
      </c>
      <c r="AI31" s="23">
        <f t="shared" si="47"/>
        <v>10.886236719552</v>
      </c>
      <c r="AJ31" s="23">
        <f t="shared" si="47"/>
        <v>11.103961453943041</v>
      </c>
      <c r="AK31" s="23">
        <f t="shared" si="47"/>
        <v>11.326040683021903</v>
      </c>
      <c r="AL31" s="23">
        <f t="shared" si="47"/>
        <v>11.55256149668234</v>
      </c>
      <c r="AM31" s="23">
        <f t="shared" si="47"/>
        <v>11.783612726615987</v>
      </c>
      <c r="AN31" s="23">
        <f t="shared" si="47"/>
        <v>12.019284981148306</v>
      </c>
      <c r="AO31" s="9">
        <f t="shared" ref="AO31:AT31" si="80">AN31+ ($AI31 * $AB31/100)</f>
        <v>12.019284981148306</v>
      </c>
      <c r="AP31" s="9">
        <f t="shared" si="80"/>
        <v>12.019284981148306</v>
      </c>
      <c r="AQ31" s="9">
        <f t="shared" si="80"/>
        <v>12.019284981148306</v>
      </c>
      <c r="AR31" s="9">
        <f t="shared" si="80"/>
        <v>12.019284981148306</v>
      </c>
      <c r="AS31" s="9">
        <f t="shared" si="80"/>
        <v>12.019284981148306</v>
      </c>
      <c r="AT31" s="9">
        <f t="shared" si="80"/>
        <v>12.019284981148306</v>
      </c>
      <c r="AU31" s="9">
        <f t="shared" ref="AU31:DF31" si="81">AT31+ ($AI31 * $AB31/100)</f>
        <v>12.019284981148306</v>
      </c>
      <c r="AV31" s="9">
        <f t="shared" si="81"/>
        <v>12.019284981148306</v>
      </c>
      <c r="AW31" s="9">
        <f t="shared" si="81"/>
        <v>12.019284981148306</v>
      </c>
      <c r="AX31" s="9">
        <f t="shared" si="81"/>
        <v>12.019284981148306</v>
      </c>
      <c r="AY31" s="9">
        <f t="shared" si="81"/>
        <v>12.019284981148306</v>
      </c>
      <c r="AZ31" s="9">
        <f t="shared" si="81"/>
        <v>12.019284981148306</v>
      </c>
      <c r="BA31" s="9">
        <f t="shared" si="81"/>
        <v>12.019284981148306</v>
      </c>
      <c r="BB31" s="9">
        <f t="shared" si="81"/>
        <v>12.019284981148306</v>
      </c>
      <c r="BC31" s="9">
        <f t="shared" si="81"/>
        <v>12.019284981148306</v>
      </c>
      <c r="BD31" s="9">
        <f t="shared" si="81"/>
        <v>12.019284981148306</v>
      </c>
      <c r="BE31" s="9">
        <f t="shared" si="81"/>
        <v>12.019284981148306</v>
      </c>
      <c r="BF31" s="9">
        <f t="shared" si="81"/>
        <v>12.019284981148306</v>
      </c>
      <c r="BG31" s="9">
        <f t="shared" si="81"/>
        <v>12.019284981148306</v>
      </c>
      <c r="BH31" s="9">
        <f t="shared" si="81"/>
        <v>12.019284981148306</v>
      </c>
      <c r="BI31" s="9">
        <f t="shared" si="81"/>
        <v>12.019284981148306</v>
      </c>
      <c r="BJ31" s="9">
        <f t="shared" si="81"/>
        <v>12.019284981148306</v>
      </c>
      <c r="BK31" s="9">
        <f t="shared" si="81"/>
        <v>12.019284981148306</v>
      </c>
      <c r="BL31" s="9">
        <f t="shared" si="81"/>
        <v>12.019284981148306</v>
      </c>
      <c r="BM31" s="9">
        <f t="shared" si="81"/>
        <v>12.019284981148306</v>
      </c>
      <c r="BN31" s="9">
        <f t="shared" si="81"/>
        <v>12.019284981148306</v>
      </c>
      <c r="BO31" s="9">
        <f t="shared" si="81"/>
        <v>12.019284981148306</v>
      </c>
      <c r="BP31" s="9">
        <f t="shared" si="81"/>
        <v>12.019284981148306</v>
      </c>
      <c r="BQ31" s="9">
        <f t="shared" si="81"/>
        <v>12.019284981148306</v>
      </c>
      <c r="BR31" s="9">
        <f t="shared" si="81"/>
        <v>12.019284981148306</v>
      </c>
      <c r="BS31" s="9">
        <f t="shared" si="81"/>
        <v>12.019284981148306</v>
      </c>
      <c r="BT31" s="9">
        <f t="shared" si="81"/>
        <v>12.019284981148306</v>
      </c>
      <c r="BU31" s="9">
        <f t="shared" si="81"/>
        <v>12.019284981148306</v>
      </c>
      <c r="BV31" s="9">
        <f t="shared" si="81"/>
        <v>12.019284981148306</v>
      </c>
      <c r="BW31" s="9">
        <f t="shared" si="81"/>
        <v>12.019284981148306</v>
      </c>
      <c r="BX31" s="9">
        <f t="shared" si="81"/>
        <v>12.019284981148306</v>
      </c>
      <c r="BY31" s="9">
        <f t="shared" si="81"/>
        <v>12.019284981148306</v>
      </c>
      <c r="BZ31" s="9">
        <f t="shared" si="81"/>
        <v>12.019284981148306</v>
      </c>
      <c r="CA31" s="9">
        <f t="shared" si="81"/>
        <v>12.019284981148306</v>
      </c>
      <c r="CB31" s="9">
        <f t="shared" si="81"/>
        <v>12.019284981148306</v>
      </c>
      <c r="CC31" s="9">
        <f t="shared" si="81"/>
        <v>12.019284981148306</v>
      </c>
      <c r="CD31" s="9">
        <f t="shared" si="81"/>
        <v>12.019284981148306</v>
      </c>
      <c r="CE31" s="9">
        <f t="shared" si="81"/>
        <v>12.019284981148306</v>
      </c>
      <c r="CF31" s="9">
        <f t="shared" si="81"/>
        <v>12.019284981148306</v>
      </c>
      <c r="CG31" s="9">
        <f t="shared" si="81"/>
        <v>12.019284981148306</v>
      </c>
      <c r="CH31" s="9">
        <f t="shared" si="81"/>
        <v>12.019284981148306</v>
      </c>
      <c r="CI31" s="9">
        <f t="shared" si="81"/>
        <v>12.019284981148306</v>
      </c>
      <c r="CJ31" s="9">
        <f t="shared" si="81"/>
        <v>12.019284981148306</v>
      </c>
      <c r="CK31" s="9">
        <f t="shared" si="81"/>
        <v>12.019284981148306</v>
      </c>
      <c r="CL31" s="9">
        <f t="shared" si="81"/>
        <v>12.019284981148306</v>
      </c>
      <c r="CM31" s="9">
        <f t="shared" si="81"/>
        <v>12.019284981148306</v>
      </c>
      <c r="CN31" s="9">
        <f t="shared" si="81"/>
        <v>12.019284981148306</v>
      </c>
      <c r="CO31" s="9">
        <f t="shared" si="81"/>
        <v>12.019284981148306</v>
      </c>
      <c r="CP31" s="9">
        <f t="shared" si="81"/>
        <v>12.019284981148306</v>
      </c>
      <c r="CQ31" s="9">
        <f t="shared" si="81"/>
        <v>12.019284981148306</v>
      </c>
      <c r="CR31" s="9">
        <f t="shared" si="81"/>
        <v>12.019284981148306</v>
      </c>
      <c r="CS31" s="9">
        <f t="shared" si="81"/>
        <v>12.019284981148306</v>
      </c>
      <c r="CT31" s="9">
        <f t="shared" si="81"/>
        <v>12.019284981148306</v>
      </c>
      <c r="CU31" s="9">
        <f t="shared" si="81"/>
        <v>12.019284981148306</v>
      </c>
      <c r="CV31" s="9">
        <f t="shared" si="81"/>
        <v>12.019284981148306</v>
      </c>
      <c r="CW31" s="9">
        <f t="shared" si="81"/>
        <v>12.019284981148306</v>
      </c>
      <c r="CX31" s="9">
        <f t="shared" si="81"/>
        <v>12.019284981148306</v>
      </c>
      <c r="CY31" s="9">
        <f t="shared" si="81"/>
        <v>12.019284981148306</v>
      </c>
      <c r="CZ31" s="9">
        <f t="shared" si="81"/>
        <v>12.019284981148306</v>
      </c>
      <c r="DA31" s="9">
        <f t="shared" si="81"/>
        <v>12.019284981148306</v>
      </c>
      <c r="DB31" s="9">
        <f t="shared" si="81"/>
        <v>12.019284981148306</v>
      </c>
      <c r="DC31" s="9">
        <f t="shared" si="81"/>
        <v>12.019284981148306</v>
      </c>
      <c r="DD31" s="9">
        <f t="shared" si="81"/>
        <v>12.019284981148306</v>
      </c>
      <c r="DE31" s="9">
        <f t="shared" si="81"/>
        <v>12.019284981148306</v>
      </c>
      <c r="DF31" s="9">
        <f t="shared" si="81"/>
        <v>12.019284981148306</v>
      </c>
      <c r="DG31" s="9">
        <f t="shared" ref="DG31:DK32" si="82">DF31+ ($AI31 * $AB31/100)</f>
        <v>12.019284981148306</v>
      </c>
      <c r="DH31" s="9">
        <f t="shared" si="82"/>
        <v>12.019284981148306</v>
      </c>
      <c r="DI31" s="9">
        <f t="shared" si="82"/>
        <v>12.019284981148306</v>
      </c>
      <c r="DJ31" s="9">
        <f t="shared" si="82"/>
        <v>12.019284981148306</v>
      </c>
      <c r="DK31" s="9">
        <f t="shared" si="82"/>
        <v>12.019284981148306</v>
      </c>
    </row>
    <row r="32" spans="2:115">
      <c r="B32" s="243"/>
      <c r="C32" s="29" t="s">
        <v>55</v>
      </c>
      <c r="D32" s="29">
        <v>0</v>
      </c>
      <c r="E32" s="29">
        <v>1</v>
      </c>
      <c r="F32" s="29">
        <v>2</v>
      </c>
      <c r="H32" s="29">
        <v>0</v>
      </c>
      <c r="I32" s="29">
        <v>1</v>
      </c>
      <c r="J32" s="29">
        <v>2</v>
      </c>
      <c r="L32" s="29">
        <v>0</v>
      </c>
      <c r="M32" s="29">
        <v>1</v>
      </c>
      <c r="N32" s="29">
        <v>2</v>
      </c>
      <c r="O32" s="12"/>
      <c r="P32" s="29">
        <v>0</v>
      </c>
      <c r="Q32" s="29">
        <v>1</v>
      </c>
      <c r="R32" s="29">
        <v>2</v>
      </c>
      <c r="S32" s="12"/>
      <c r="T32" s="29">
        <v>0</v>
      </c>
      <c r="U32" s="29">
        <v>1</v>
      </c>
      <c r="V32" s="29">
        <v>2</v>
      </c>
      <c r="W32" s="12"/>
      <c r="Y32" s="6"/>
      <c r="Z32" s="6">
        <v>2</v>
      </c>
      <c r="AA32" s="6">
        <v>2025</v>
      </c>
      <c r="AB32" s="6">
        <v>-1</v>
      </c>
      <c r="AC32" s="3">
        <f t="shared" si="4"/>
        <v>701.31216111745323</v>
      </c>
      <c r="AD32" s="34">
        <v>9.86</v>
      </c>
      <c r="AE32" s="23">
        <f t="shared" si="47"/>
        <v>10.0572</v>
      </c>
      <c r="AF32" s="23">
        <f t="shared" si="47"/>
        <v>10.258343999999999</v>
      </c>
      <c r="AG32" s="23">
        <f t="shared" si="47"/>
        <v>10.463510879999999</v>
      </c>
      <c r="AH32" s="23">
        <f t="shared" si="47"/>
        <v>10.6727810976</v>
      </c>
      <c r="AI32" s="23">
        <f t="shared" si="47"/>
        <v>10.886236719552</v>
      </c>
      <c r="AJ32" s="23">
        <f t="shared" si="47"/>
        <v>11.103961453943041</v>
      </c>
      <c r="AK32" s="23">
        <f t="shared" si="47"/>
        <v>11.326040683021903</v>
      </c>
      <c r="AL32" s="23">
        <f t="shared" si="47"/>
        <v>11.55256149668234</v>
      </c>
      <c r="AM32" s="23">
        <f t="shared" si="47"/>
        <v>11.783612726615987</v>
      </c>
      <c r="AN32" s="23">
        <f t="shared" si="47"/>
        <v>12.019284981148306</v>
      </c>
      <c r="AO32" s="9">
        <f t="shared" ref="AO32:AT32" si="83">AN32+ ($AI32 * $AB32/100)</f>
        <v>11.910422613952786</v>
      </c>
      <c r="AP32" s="9">
        <f t="shared" si="83"/>
        <v>11.801560246757266</v>
      </c>
      <c r="AQ32" s="9">
        <f t="shared" si="83"/>
        <v>11.692697879561745</v>
      </c>
      <c r="AR32" s="9">
        <f t="shared" si="83"/>
        <v>11.583835512366225</v>
      </c>
      <c r="AS32" s="9">
        <f t="shared" si="83"/>
        <v>11.474973145170704</v>
      </c>
      <c r="AT32" s="9">
        <f t="shared" si="83"/>
        <v>11.366110777975184</v>
      </c>
      <c r="AU32" s="9">
        <f t="shared" ref="AU32:DF32" si="84">AT32+ ($AI32 * $AB32/100)</f>
        <v>11.257248410779663</v>
      </c>
      <c r="AV32" s="9">
        <f t="shared" si="84"/>
        <v>11.148386043584143</v>
      </c>
      <c r="AW32" s="9">
        <f t="shared" si="84"/>
        <v>11.039523676388622</v>
      </c>
      <c r="AX32" s="9">
        <f t="shared" si="84"/>
        <v>10.930661309193102</v>
      </c>
      <c r="AY32" s="9">
        <f t="shared" si="84"/>
        <v>10.821798941997582</v>
      </c>
      <c r="AZ32" s="9">
        <f t="shared" si="84"/>
        <v>10.712936574802061</v>
      </c>
      <c r="BA32" s="9">
        <f t="shared" si="84"/>
        <v>10.604074207606541</v>
      </c>
      <c r="BB32" s="9">
        <f t="shared" si="84"/>
        <v>10.49521184041102</v>
      </c>
      <c r="BC32" s="9">
        <f t="shared" si="84"/>
        <v>10.3863494732155</v>
      </c>
      <c r="BD32" s="9">
        <f t="shared" si="84"/>
        <v>10.277487106019979</v>
      </c>
      <c r="BE32" s="9">
        <f t="shared" si="84"/>
        <v>10.168624738824459</v>
      </c>
      <c r="BF32" s="9">
        <f t="shared" si="84"/>
        <v>10.059762371628938</v>
      </c>
      <c r="BG32" s="9">
        <f t="shared" si="84"/>
        <v>9.9509000044334179</v>
      </c>
      <c r="BH32" s="9">
        <f t="shared" si="84"/>
        <v>9.8420376372378975</v>
      </c>
      <c r="BI32" s="9">
        <f t="shared" si="84"/>
        <v>9.733175270042377</v>
      </c>
      <c r="BJ32" s="9">
        <f t="shared" si="84"/>
        <v>9.6243129028468566</v>
      </c>
      <c r="BK32" s="9">
        <f t="shared" si="84"/>
        <v>9.5154505356513361</v>
      </c>
      <c r="BL32" s="9">
        <f t="shared" si="84"/>
        <v>9.4065881684558157</v>
      </c>
      <c r="BM32" s="9">
        <f t="shared" si="84"/>
        <v>9.2977258012602952</v>
      </c>
      <c r="BN32" s="9">
        <f t="shared" si="84"/>
        <v>9.1888634340647748</v>
      </c>
      <c r="BO32" s="9">
        <f t="shared" si="84"/>
        <v>9.0800010668692543</v>
      </c>
      <c r="BP32" s="9">
        <f t="shared" si="84"/>
        <v>8.9711386996737339</v>
      </c>
      <c r="BQ32" s="9">
        <f t="shared" si="84"/>
        <v>8.8622763324782134</v>
      </c>
      <c r="BR32" s="9">
        <f t="shared" si="84"/>
        <v>8.753413965282693</v>
      </c>
      <c r="BS32" s="9">
        <f t="shared" si="84"/>
        <v>8.6445515980871726</v>
      </c>
      <c r="BT32" s="9">
        <f t="shared" si="84"/>
        <v>8.5356892308916521</v>
      </c>
      <c r="BU32" s="9">
        <f t="shared" si="84"/>
        <v>8.4268268636961317</v>
      </c>
      <c r="BV32" s="9">
        <f t="shared" si="84"/>
        <v>8.3179644965006112</v>
      </c>
      <c r="BW32" s="9">
        <f t="shared" si="84"/>
        <v>8.2091021293050908</v>
      </c>
      <c r="BX32" s="9">
        <f t="shared" si="84"/>
        <v>8.1002397621095703</v>
      </c>
      <c r="BY32" s="9">
        <f t="shared" si="84"/>
        <v>7.9913773949140499</v>
      </c>
      <c r="BZ32" s="9">
        <f t="shared" si="84"/>
        <v>7.8825150277185294</v>
      </c>
      <c r="CA32" s="9">
        <f t="shared" si="84"/>
        <v>7.773652660523009</v>
      </c>
      <c r="CB32" s="9">
        <f t="shared" si="84"/>
        <v>7.6647902933274885</v>
      </c>
      <c r="CC32" s="9">
        <f t="shared" si="84"/>
        <v>7.5559279261319681</v>
      </c>
      <c r="CD32" s="9">
        <f t="shared" si="84"/>
        <v>7.4470655589364476</v>
      </c>
      <c r="CE32" s="9">
        <f t="shared" si="84"/>
        <v>7.3382031917409272</v>
      </c>
      <c r="CF32" s="9">
        <f t="shared" si="84"/>
        <v>7.2293408245454067</v>
      </c>
      <c r="CG32" s="9">
        <f t="shared" si="84"/>
        <v>7.1204784573498863</v>
      </c>
      <c r="CH32" s="9">
        <f t="shared" si="84"/>
        <v>7.0116160901543658</v>
      </c>
      <c r="CI32" s="9">
        <f t="shared" si="84"/>
        <v>6.9027537229588454</v>
      </c>
      <c r="CJ32" s="9">
        <f t="shared" si="84"/>
        <v>6.7938913557633249</v>
      </c>
      <c r="CK32" s="9">
        <f t="shared" si="84"/>
        <v>6.6850289885678045</v>
      </c>
      <c r="CL32" s="9">
        <f t="shared" si="84"/>
        <v>6.576166621372284</v>
      </c>
      <c r="CM32" s="9">
        <f t="shared" si="84"/>
        <v>6.4673042541767636</v>
      </c>
      <c r="CN32" s="9">
        <f t="shared" si="84"/>
        <v>6.3584418869812431</v>
      </c>
      <c r="CO32" s="9">
        <f t="shared" si="84"/>
        <v>6.2495795197857227</v>
      </c>
      <c r="CP32" s="9">
        <f t="shared" si="84"/>
        <v>6.1407171525902022</v>
      </c>
      <c r="CQ32" s="9">
        <f t="shared" si="84"/>
        <v>6.0318547853946818</v>
      </c>
      <c r="CR32" s="9">
        <f t="shared" si="84"/>
        <v>5.9229924181991613</v>
      </c>
      <c r="CS32" s="9">
        <f t="shared" si="84"/>
        <v>5.8141300510036409</v>
      </c>
      <c r="CT32" s="9">
        <f t="shared" si="84"/>
        <v>5.7052676838081204</v>
      </c>
      <c r="CU32" s="9">
        <f t="shared" si="84"/>
        <v>5.5964053166126</v>
      </c>
      <c r="CV32" s="9">
        <f t="shared" si="84"/>
        <v>5.4875429494170795</v>
      </c>
      <c r="CW32" s="9">
        <f t="shared" si="84"/>
        <v>5.3786805822215591</v>
      </c>
      <c r="CX32" s="9">
        <f t="shared" si="84"/>
        <v>5.2698182150260386</v>
      </c>
      <c r="CY32" s="9">
        <f t="shared" si="84"/>
        <v>5.1609558478305182</v>
      </c>
      <c r="CZ32" s="9">
        <f t="shared" si="84"/>
        <v>5.0520934806349977</v>
      </c>
      <c r="DA32" s="9">
        <f t="shared" si="84"/>
        <v>4.9432311134394773</v>
      </c>
      <c r="DB32" s="9">
        <f t="shared" si="84"/>
        <v>4.8343687462439568</v>
      </c>
      <c r="DC32" s="9">
        <f t="shared" si="84"/>
        <v>4.7255063790484364</v>
      </c>
      <c r="DD32" s="9">
        <f t="shared" si="84"/>
        <v>4.616644011852916</v>
      </c>
      <c r="DE32" s="9">
        <f t="shared" si="84"/>
        <v>4.5077816446573955</v>
      </c>
      <c r="DF32" s="9">
        <f t="shared" si="84"/>
        <v>4.3989192774618751</v>
      </c>
      <c r="DG32" s="9">
        <f t="shared" si="82"/>
        <v>4.2900569102663546</v>
      </c>
      <c r="DH32" s="9">
        <f t="shared" si="82"/>
        <v>4.1811945430708342</v>
      </c>
      <c r="DI32" s="9">
        <f t="shared" si="82"/>
        <v>4.0723321758753137</v>
      </c>
      <c r="DJ32" s="9">
        <f t="shared" si="82"/>
        <v>3.9634698086797937</v>
      </c>
      <c r="DK32" s="9">
        <f t="shared" si="82"/>
        <v>3.8546074414842737</v>
      </c>
    </row>
    <row r="33" spans="2:115">
      <c r="B33" s="239" t="s">
        <v>57</v>
      </c>
      <c r="C33" s="31">
        <v>0</v>
      </c>
      <c r="D33" s="3">
        <f>D13-$C$8</f>
        <v>858.30000000000098</v>
      </c>
      <c r="E33" s="3">
        <f t="shared" ref="E33:F33" si="85">E13-$C$8</f>
        <v>900.0355960114648</v>
      </c>
      <c r="F33" s="3">
        <f t="shared" si="85"/>
        <v>943.43701026131293</v>
      </c>
      <c r="H33" s="3">
        <f t="shared" ref="H33:J33" si="86">H13-$C$8</f>
        <v>858.30000000000098</v>
      </c>
      <c r="I33" s="3">
        <f t="shared" si="86"/>
        <v>941.25705155358901</v>
      </c>
      <c r="J33" s="3">
        <f t="shared" si="86"/>
        <v>1031.7699076246865</v>
      </c>
      <c r="L33" s="3">
        <f t="shared" ref="L33:N33" si="87">L13-$C$8</f>
        <v>858.30000000000098</v>
      </c>
      <c r="M33" s="3">
        <f t="shared" si="87"/>
        <v>981.80331689113859</v>
      </c>
      <c r="N33" s="3">
        <f t="shared" si="87"/>
        <v>1123.0416797209848</v>
      </c>
      <c r="O33" s="13"/>
      <c r="P33" s="3">
        <f t="shared" ref="P33:R33" si="88">P13-$C$8</f>
        <v>858.30000000000098</v>
      </c>
      <c r="Q33" s="3">
        <f t="shared" si="88"/>
        <v>1060.1494948100583</v>
      </c>
      <c r="R33" s="3">
        <f t="shared" si="88"/>
        <v>1312.9176367018702</v>
      </c>
      <c r="S33" s="13"/>
      <c r="T33" s="3">
        <f>T13-$C$8</f>
        <v>858.30000000000098</v>
      </c>
      <c r="U33" s="3">
        <f t="shared" ref="U33:V33" si="89">U13-$C$8</f>
        <v>1133.4631793447134</v>
      </c>
      <c r="V33" s="3">
        <f t="shared" si="89"/>
        <v>1508.9500099144329</v>
      </c>
      <c r="W33" s="13"/>
      <c r="Y33" s="6"/>
      <c r="Z33" s="6">
        <v>2</v>
      </c>
      <c r="AA33" s="6">
        <v>2025</v>
      </c>
      <c r="AB33" s="6">
        <v>-2</v>
      </c>
      <c r="AC33" s="3">
        <f t="shared" si="4"/>
        <v>435.88811703951814</v>
      </c>
      <c r="AD33" s="34">
        <v>9.86</v>
      </c>
      <c r="AE33" s="23">
        <f t="shared" si="47"/>
        <v>10.0572</v>
      </c>
      <c r="AF33" s="23">
        <f t="shared" si="47"/>
        <v>10.258343999999999</v>
      </c>
      <c r="AG33" s="23">
        <f t="shared" si="47"/>
        <v>10.463510879999999</v>
      </c>
      <c r="AH33" s="23">
        <f t="shared" si="47"/>
        <v>10.6727810976</v>
      </c>
      <c r="AI33" s="23">
        <f t="shared" si="47"/>
        <v>10.886236719552</v>
      </c>
      <c r="AJ33" s="23">
        <f t="shared" si="47"/>
        <v>11.103961453943041</v>
      </c>
      <c r="AK33" s="23">
        <f t="shared" si="47"/>
        <v>11.326040683021903</v>
      </c>
      <c r="AL33" s="23">
        <f t="shared" si="47"/>
        <v>11.55256149668234</v>
      </c>
      <c r="AM33" s="23">
        <f t="shared" si="47"/>
        <v>11.783612726615987</v>
      </c>
      <c r="AN33" s="23">
        <f t="shared" si="47"/>
        <v>12.019284981148306</v>
      </c>
      <c r="AO33" s="9">
        <f t="shared" ref="AO33:AT33" si="90">AN33+ ($AI33 * $AB33/100)</f>
        <v>11.801560246757266</v>
      </c>
      <c r="AP33" s="9">
        <f t="shared" si="90"/>
        <v>11.583835512366225</v>
      </c>
      <c r="AQ33" s="9">
        <f t="shared" si="90"/>
        <v>11.366110777975184</v>
      </c>
      <c r="AR33" s="9">
        <f t="shared" si="90"/>
        <v>11.148386043584143</v>
      </c>
      <c r="AS33" s="9">
        <f t="shared" si="90"/>
        <v>10.930661309193102</v>
      </c>
      <c r="AT33" s="9">
        <f t="shared" si="90"/>
        <v>10.712936574802061</v>
      </c>
      <c r="AU33" s="9">
        <f t="shared" ref="AU33:BZ33" si="91">AT33+ ($AI33 * $AB33/100)</f>
        <v>10.49521184041102</v>
      </c>
      <c r="AV33" s="9">
        <f t="shared" si="91"/>
        <v>10.277487106019979</v>
      </c>
      <c r="AW33" s="9">
        <f t="shared" si="91"/>
        <v>10.059762371628938</v>
      </c>
      <c r="AX33" s="9">
        <f t="shared" si="91"/>
        <v>9.8420376372378975</v>
      </c>
      <c r="AY33" s="9">
        <f t="shared" si="91"/>
        <v>9.6243129028468566</v>
      </c>
      <c r="AZ33" s="9">
        <f t="shared" si="91"/>
        <v>9.4065881684558157</v>
      </c>
      <c r="BA33" s="9">
        <f t="shared" si="91"/>
        <v>9.1888634340647748</v>
      </c>
      <c r="BB33" s="9">
        <f t="shared" si="91"/>
        <v>8.9711386996737339</v>
      </c>
      <c r="BC33" s="9">
        <f t="shared" si="91"/>
        <v>8.753413965282693</v>
      </c>
      <c r="BD33" s="9">
        <f t="shared" si="91"/>
        <v>8.5356892308916521</v>
      </c>
      <c r="BE33" s="9">
        <f t="shared" si="91"/>
        <v>8.3179644965006112</v>
      </c>
      <c r="BF33" s="9">
        <f t="shared" si="91"/>
        <v>8.1002397621095703</v>
      </c>
      <c r="BG33" s="9">
        <f t="shared" si="91"/>
        <v>7.8825150277185303</v>
      </c>
      <c r="BH33" s="9">
        <f t="shared" si="91"/>
        <v>7.6647902933274903</v>
      </c>
      <c r="BI33" s="9">
        <f t="shared" si="91"/>
        <v>7.4470655589364503</v>
      </c>
      <c r="BJ33" s="9">
        <f t="shared" si="91"/>
        <v>7.2293408245454103</v>
      </c>
      <c r="BK33" s="9">
        <f t="shared" si="91"/>
        <v>7.0116160901543703</v>
      </c>
      <c r="BL33" s="9">
        <f t="shared" si="91"/>
        <v>6.7938913557633303</v>
      </c>
      <c r="BM33" s="9">
        <f t="shared" si="91"/>
        <v>6.5761666213722902</v>
      </c>
      <c r="BN33" s="9">
        <f t="shared" si="91"/>
        <v>6.3584418869812502</v>
      </c>
      <c r="BO33" s="9">
        <f t="shared" si="91"/>
        <v>6.1407171525902102</v>
      </c>
      <c r="BP33" s="9">
        <f t="shared" si="91"/>
        <v>5.9229924181991702</v>
      </c>
      <c r="BQ33" s="9">
        <f t="shared" si="91"/>
        <v>5.7052676838081302</v>
      </c>
      <c r="BR33" s="9">
        <f t="shared" si="91"/>
        <v>5.4875429494170902</v>
      </c>
      <c r="BS33" s="9">
        <f t="shared" si="91"/>
        <v>5.2698182150260502</v>
      </c>
      <c r="BT33" s="9">
        <f t="shared" si="91"/>
        <v>5.0520934806350102</v>
      </c>
      <c r="BU33" s="9">
        <f t="shared" si="91"/>
        <v>4.8343687462439702</v>
      </c>
      <c r="BV33" s="9">
        <f t="shared" si="91"/>
        <v>4.6166440118529302</v>
      </c>
      <c r="BW33" s="9">
        <f t="shared" si="91"/>
        <v>4.3989192774618902</v>
      </c>
      <c r="BX33" s="9">
        <f t="shared" si="91"/>
        <v>4.1811945430708501</v>
      </c>
      <c r="BY33" s="9">
        <f t="shared" si="91"/>
        <v>3.9634698086798101</v>
      </c>
      <c r="BZ33" s="9">
        <f t="shared" si="91"/>
        <v>3.7457450742887701</v>
      </c>
      <c r="CA33" s="9">
        <f t="shared" ref="CA33:CQ33" si="92">BZ33+ ($AI33 * $AB33/100)</f>
        <v>3.5280203398977301</v>
      </c>
      <c r="CB33" s="9">
        <f t="shared" si="92"/>
        <v>3.3102956055066901</v>
      </c>
      <c r="CC33" s="9">
        <f t="shared" si="92"/>
        <v>3.0925708711156501</v>
      </c>
      <c r="CD33" s="9">
        <f t="shared" si="92"/>
        <v>2.8748461367246101</v>
      </c>
      <c r="CE33" s="9">
        <f t="shared" si="92"/>
        <v>2.6571214023335701</v>
      </c>
      <c r="CF33" s="9">
        <f t="shared" si="92"/>
        <v>2.4393966679425301</v>
      </c>
      <c r="CG33" s="9">
        <f t="shared" si="92"/>
        <v>2.2216719335514901</v>
      </c>
      <c r="CH33" s="9">
        <f t="shared" si="92"/>
        <v>2.0039471991604501</v>
      </c>
      <c r="CI33" s="9">
        <f t="shared" si="92"/>
        <v>1.78622246476941</v>
      </c>
      <c r="CJ33" s="9">
        <f t="shared" si="92"/>
        <v>1.56849773037837</v>
      </c>
      <c r="CK33" s="9">
        <f t="shared" si="92"/>
        <v>1.35077299598733</v>
      </c>
      <c r="CL33" s="9">
        <f t="shared" si="92"/>
        <v>1.13304826159629</v>
      </c>
      <c r="CM33" s="9">
        <f t="shared" si="92"/>
        <v>0.91532352720525001</v>
      </c>
      <c r="CN33" s="9">
        <f t="shared" si="92"/>
        <v>0.69759879281421</v>
      </c>
      <c r="CO33" s="9">
        <f t="shared" si="92"/>
        <v>0.47987405842316999</v>
      </c>
      <c r="CP33" s="9">
        <f t="shared" si="92"/>
        <v>0.26214932403212998</v>
      </c>
      <c r="CQ33" s="9">
        <f t="shared" si="92"/>
        <v>4.4424589641089973E-2</v>
      </c>
      <c r="CR33" s="9">
        <v>0</v>
      </c>
      <c r="CS33" s="9">
        <v>0</v>
      </c>
      <c r="CT33" s="9">
        <v>0</v>
      </c>
      <c r="CU33" s="9">
        <v>0</v>
      </c>
      <c r="CV33" s="9">
        <v>0</v>
      </c>
      <c r="CW33" s="9">
        <v>0</v>
      </c>
      <c r="CX33" s="9">
        <v>0</v>
      </c>
      <c r="CY33" s="9">
        <v>0</v>
      </c>
      <c r="CZ33" s="9">
        <v>0</v>
      </c>
      <c r="DA33" s="9">
        <v>0</v>
      </c>
      <c r="DB33" s="9">
        <v>0</v>
      </c>
      <c r="DC33" s="9">
        <v>0</v>
      </c>
      <c r="DD33" s="9">
        <v>0</v>
      </c>
      <c r="DE33" s="9">
        <v>0</v>
      </c>
      <c r="DF33" s="9">
        <v>0</v>
      </c>
      <c r="DG33" s="9">
        <v>0</v>
      </c>
      <c r="DH33" s="9">
        <v>0</v>
      </c>
      <c r="DI33" s="9">
        <v>0</v>
      </c>
      <c r="DJ33" s="9">
        <v>0</v>
      </c>
      <c r="DK33" s="9">
        <v>0</v>
      </c>
    </row>
    <row r="34" spans="2:115">
      <c r="B34" s="240"/>
      <c r="C34" s="31">
        <v>-1</v>
      </c>
      <c r="D34" s="3">
        <f t="shared" ref="D34:F34" si="93">D14-$C$8</f>
        <v>538.83600000000047</v>
      </c>
      <c r="E34" s="3">
        <f t="shared" si="93"/>
        <v>564.27572136631852</v>
      </c>
      <c r="F34" s="3">
        <f t="shared" si="93"/>
        <v>590.72294054782571</v>
      </c>
      <c r="H34" s="3">
        <f t="shared" ref="H34:J34" si="94">H14-$C$8</f>
        <v>577.29000000000042</v>
      </c>
      <c r="I34" s="3">
        <f t="shared" si="94"/>
        <v>645.91271737498596</v>
      </c>
      <c r="J34" s="3">
        <f t="shared" si="94"/>
        <v>721.51216111745327</v>
      </c>
      <c r="L34" s="3">
        <f t="shared" ref="L34:N34" si="95">L14-$C$8</f>
        <v>613.27900000000034</v>
      </c>
      <c r="M34" s="3">
        <f t="shared" si="95"/>
        <v>724.28378340558663</v>
      </c>
      <c r="N34" s="3">
        <f t="shared" si="95"/>
        <v>852.51869724011806</v>
      </c>
      <c r="O34" s="13"/>
      <c r="P34" s="3">
        <f t="shared" ref="P34:R34" si="96">P14-$C$8</f>
        <v>677.86200000000042</v>
      </c>
      <c r="Q34" s="3">
        <f t="shared" si="96"/>
        <v>870.50734339011353</v>
      </c>
      <c r="R34" s="3">
        <f t="shared" si="96"/>
        <v>1113.6995047340661</v>
      </c>
      <c r="S34" s="13"/>
      <c r="T34" s="3">
        <f t="shared" ref="T34:V34" si="97">T14-$C$8</f>
        <v>732.5850000000006</v>
      </c>
      <c r="U34" s="3">
        <f t="shared" si="97"/>
        <v>1001.3354508963916</v>
      </c>
      <c r="V34" s="3">
        <f t="shared" si="97"/>
        <v>1370.1504917401444</v>
      </c>
      <c r="W34" s="13"/>
      <c r="Y34" s="6"/>
      <c r="Z34" s="6">
        <v>2</v>
      </c>
      <c r="AA34" s="6">
        <v>2025</v>
      </c>
      <c r="AB34" s="6">
        <v>-3</v>
      </c>
      <c r="AC34" s="3">
        <f t="shared" si="4"/>
        <v>325.31078370325389</v>
      </c>
      <c r="AD34" s="34">
        <v>9.86</v>
      </c>
      <c r="AE34" s="23">
        <f t="shared" si="47"/>
        <v>10.0572</v>
      </c>
      <c r="AF34" s="23">
        <f t="shared" si="47"/>
        <v>10.258343999999999</v>
      </c>
      <c r="AG34" s="23">
        <f t="shared" si="47"/>
        <v>10.463510879999999</v>
      </c>
      <c r="AH34" s="23">
        <f t="shared" si="47"/>
        <v>10.6727810976</v>
      </c>
      <c r="AI34" s="23">
        <f t="shared" si="47"/>
        <v>10.886236719552</v>
      </c>
      <c r="AJ34" s="23">
        <f t="shared" si="47"/>
        <v>11.103961453943041</v>
      </c>
      <c r="AK34" s="23">
        <f t="shared" si="47"/>
        <v>11.326040683021903</v>
      </c>
      <c r="AL34" s="23">
        <f t="shared" si="47"/>
        <v>11.55256149668234</v>
      </c>
      <c r="AM34" s="23">
        <f t="shared" si="47"/>
        <v>11.783612726615987</v>
      </c>
      <c r="AN34" s="23">
        <f t="shared" si="47"/>
        <v>12.019284981148306</v>
      </c>
      <c r="AO34" s="9">
        <f t="shared" ref="AO34:AT34" si="98">AN34+ ($AI34 * $AB34/100)</f>
        <v>11.692697879561747</v>
      </c>
      <c r="AP34" s="9">
        <f t="shared" si="98"/>
        <v>11.366110777975187</v>
      </c>
      <c r="AQ34" s="9">
        <f t="shared" si="98"/>
        <v>11.039523676388628</v>
      </c>
      <c r="AR34" s="9">
        <f t="shared" si="98"/>
        <v>10.712936574802068</v>
      </c>
      <c r="AS34" s="9">
        <f t="shared" si="98"/>
        <v>10.386349473215509</v>
      </c>
      <c r="AT34" s="9">
        <f t="shared" si="98"/>
        <v>10.059762371628949</v>
      </c>
      <c r="AU34" s="9">
        <f t="shared" ref="AU34:BX34" si="99">AT34+ ($AI34 * $AB34/100)</f>
        <v>9.7331752700423895</v>
      </c>
      <c r="AV34" s="9">
        <f t="shared" si="99"/>
        <v>9.4065881684558299</v>
      </c>
      <c r="AW34" s="9">
        <f t="shared" si="99"/>
        <v>9.0800010668692703</v>
      </c>
      <c r="AX34" s="9">
        <f t="shared" si="99"/>
        <v>8.7534139652827108</v>
      </c>
      <c r="AY34" s="9">
        <f t="shared" si="99"/>
        <v>8.4268268636961512</v>
      </c>
      <c r="AZ34" s="9">
        <f t="shared" si="99"/>
        <v>8.1002397621095916</v>
      </c>
      <c r="BA34" s="9">
        <f t="shared" si="99"/>
        <v>7.7736526605230321</v>
      </c>
      <c r="BB34" s="9">
        <f t="shared" si="99"/>
        <v>7.4470655589364725</v>
      </c>
      <c r="BC34" s="9">
        <f t="shared" si="99"/>
        <v>7.1204784573499129</v>
      </c>
      <c r="BD34" s="9">
        <f t="shared" si="99"/>
        <v>6.7938913557633533</v>
      </c>
      <c r="BE34" s="9">
        <f t="shared" si="99"/>
        <v>6.4673042541767938</v>
      </c>
      <c r="BF34" s="9">
        <f t="shared" si="99"/>
        <v>6.1407171525902342</v>
      </c>
      <c r="BG34" s="9">
        <f t="shared" si="99"/>
        <v>5.8141300510036746</v>
      </c>
      <c r="BH34" s="9">
        <f t="shared" si="99"/>
        <v>5.4875429494171151</v>
      </c>
      <c r="BI34" s="9">
        <f t="shared" si="99"/>
        <v>5.1609558478305555</v>
      </c>
      <c r="BJ34" s="9">
        <f t="shared" si="99"/>
        <v>4.8343687462439959</v>
      </c>
      <c r="BK34" s="9">
        <f t="shared" si="99"/>
        <v>4.5077816446574364</v>
      </c>
      <c r="BL34" s="9">
        <f t="shared" si="99"/>
        <v>4.1811945430708768</v>
      </c>
      <c r="BM34" s="9">
        <f t="shared" si="99"/>
        <v>3.8546074414843168</v>
      </c>
      <c r="BN34" s="9">
        <f t="shared" si="99"/>
        <v>3.5280203398977568</v>
      </c>
      <c r="BO34" s="9">
        <f t="shared" si="99"/>
        <v>3.2014332383111967</v>
      </c>
      <c r="BP34" s="9">
        <f t="shared" si="99"/>
        <v>2.8748461367246367</v>
      </c>
      <c r="BQ34" s="9">
        <f t="shared" si="99"/>
        <v>2.5482590351380767</v>
      </c>
      <c r="BR34" s="9">
        <f t="shared" si="99"/>
        <v>2.2216719335515167</v>
      </c>
      <c r="BS34" s="9">
        <f t="shared" si="99"/>
        <v>1.8950848319649567</v>
      </c>
      <c r="BT34" s="9">
        <f t="shared" si="99"/>
        <v>1.5684977303783967</v>
      </c>
      <c r="BU34" s="9">
        <f t="shared" si="99"/>
        <v>1.2419106287918367</v>
      </c>
      <c r="BV34" s="9">
        <f t="shared" si="99"/>
        <v>0.91532352720527665</v>
      </c>
      <c r="BW34" s="9">
        <f t="shared" si="99"/>
        <v>0.58873642561871664</v>
      </c>
      <c r="BX34" s="9">
        <f t="shared" si="99"/>
        <v>0.26214932403215663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9">
        <v>0</v>
      </c>
      <c r="CU34" s="9">
        <v>0</v>
      </c>
      <c r="CV34" s="9">
        <v>0</v>
      </c>
      <c r="CW34" s="9">
        <v>0</v>
      </c>
      <c r="CX34" s="9">
        <v>0</v>
      </c>
      <c r="CY34" s="9">
        <v>0</v>
      </c>
      <c r="CZ34" s="9">
        <v>0</v>
      </c>
      <c r="DA34" s="9">
        <v>0</v>
      </c>
      <c r="DB34" s="9">
        <v>0</v>
      </c>
      <c r="DC34" s="9">
        <v>0</v>
      </c>
      <c r="DD34" s="9">
        <v>0</v>
      </c>
      <c r="DE34" s="9">
        <v>0</v>
      </c>
      <c r="DF34" s="9">
        <v>0</v>
      </c>
      <c r="DG34" s="9">
        <v>0</v>
      </c>
      <c r="DH34" s="9">
        <v>0</v>
      </c>
      <c r="DI34" s="9">
        <v>0</v>
      </c>
      <c r="DJ34" s="9">
        <v>0</v>
      </c>
      <c r="DK34" s="9">
        <v>0</v>
      </c>
    </row>
    <row r="35" spans="2:115">
      <c r="B35" s="240"/>
      <c r="C35" s="31">
        <v>-2</v>
      </c>
      <c r="D35" s="3">
        <f t="shared" ref="D35:F35" si="100">D15-$C$8</f>
        <v>311.07000000000005</v>
      </c>
      <c r="E35" s="3">
        <f t="shared" si="100"/>
        <v>324.89136629524279</v>
      </c>
      <c r="F35" s="3">
        <f t="shared" si="100"/>
        <v>339.25087232617568</v>
      </c>
      <c r="H35" s="3">
        <f t="shared" ref="H35:J35" si="101">H15-$C$8</f>
        <v>360.37000000000006</v>
      </c>
      <c r="I35" s="3">
        <f t="shared" si="101"/>
        <v>405.14769332258027</v>
      </c>
      <c r="J35" s="3">
        <f t="shared" si="101"/>
        <v>456.08811703951818</v>
      </c>
      <c r="L35" s="3">
        <f t="shared" ref="L35:N35" si="102">L15-$C$8</f>
        <v>409.67000000000013</v>
      </c>
      <c r="M35" s="3">
        <f t="shared" si="102"/>
        <v>490.91686829714774</v>
      </c>
      <c r="N35" s="3">
        <f t="shared" si="102"/>
        <v>591.90279762662283</v>
      </c>
      <c r="O35" s="13"/>
      <c r="P35" s="3">
        <f t="shared" ref="P35:R35" si="103">P15-$C$8</f>
        <v>499.39600000000019</v>
      </c>
      <c r="Q35" s="3">
        <f t="shared" si="103"/>
        <v>655.96454950149803</v>
      </c>
      <c r="R35" s="3">
        <f t="shared" si="103"/>
        <v>873.55484929906925</v>
      </c>
      <c r="S35" s="13"/>
      <c r="T35" s="3">
        <f t="shared" ref="T35:V35" si="104">T15-$C$8</f>
        <v>569.40200000000027</v>
      </c>
      <c r="U35" s="3">
        <f t="shared" si="104"/>
        <v>793.37434714346477</v>
      </c>
      <c r="V35" s="3">
        <f t="shared" si="104"/>
        <v>1133.2266178212615</v>
      </c>
      <c r="W35" s="13"/>
      <c r="Y35" s="6"/>
      <c r="Z35" s="6">
        <v>2</v>
      </c>
      <c r="AA35" s="6">
        <v>2025</v>
      </c>
      <c r="AB35" s="6">
        <v>-4</v>
      </c>
      <c r="AC35" s="3">
        <f t="shared" si="4"/>
        <v>270.04432932994155</v>
      </c>
      <c r="AD35" s="34">
        <v>9.86</v>
      </c>
      <c r="AE35" s="23">
        <f t="shared" si="47"/>
        <v>10.0572</v>
      </c>
      <c r="AF35" s="23">
        <f t="shared" si="47"/>
        <v>10.258343999999999</v>
      </c>
      <c r="AG35" s="23">
        <f t="shared" si="47"/>
        <v>10.463510879999999</v>
      </c>
      <c r="AH35" s="23">
        <f t="shared" si="47"/>
        <v>10.6727810976</v>
      </c>
      <c r="AI35" s="23">
        <f t="shared" si="47"/>
        <v>10.886236719552</v>
      </c>
      <c r="AJ35" s="23">
        <f t="shared" si="47"/>
        <v>11.103961453943041</v>
      </c>
      <c r="AK35" s="23">
        <f t="shared" si="47"/>
        <v>11.326040683021903</v>
      </c>
      <c r="AL35" s="23">
        <f t="shared" si="47"/>
        <v>11.55256149668234</v>
      </c>
      <c r="AM35" s="23">
        <f t="shared" si="47"/>
        <v>11.783612726615987</v>
      </c>
      <c r="AN35" s="23">
        <f t="shared" si="47"/>
        <v>12.019284981148306</v>
      </c>
      <c r="AO35" s="9">
        <f t="shared" ref="AO35:AT35" si="105">AN35+ ($AI35 * $AB35/100)</f>
        <v>11.583835512366226</v>
      </c>
      <c r="AP35" s="9">
        <f t="shared" si="105"/>
        <v>11.148386043584146</v>
      </c>
      <c r="AQ35" s="9">
        <f t="shared" si="105"/>
        <v>10.712936574802066</v>
      </c>
      <c r="AR35" s="9">
        <f t="shared" si="105"/>
        <v>10.277487106019986</v>
      </c>
      <c r="AS35" s="9">
        <f t="shared" si="105"/>
        <v>9.8420376372379064</v>
      </c>
      <c r="AT35" s="9">
        <f t="shared" si="105"/>
        <v>9.4065881684558263</v>
      </c>
      <c r="AU35" s="9">
        <f t="shared" ref="AU35:BO35" si="106">AT35+ ($AI35 * $AB35/100)</f>
        <v>8.9711386996737463</v>
      </c>
      <c r="AV35" s="9">
        <f t="shared" si="106"/>
        <v>8.5356892308916663</v>
      </c>
      <c r="AW35" s="9">
        <f t="shared" si="106"/>
        <v>8.1002397621095863</v>
      </c>
      <c r="AX35" s="9">
        <f t="shared" si="106"/>
        <v>7.6647902933275063</v>
      </c>
      <c r="AY35" s="9">
        <f t="shared" si="106"/>
        <v>7.2293408245454263</v>
      </c>
      <c r="AZ35" s="9">
        <f t="shared" si="106"/>
        <v>6.7938913557633462</v>
      </c>
      <c r="BA35" s="9">
        <f t="shared" si="106"/>
        <v>6.3584418869812662</v>
      </c>
      <c r="BB35" s="9">
        <f t="shared" si="106"/>
        <v>5.9229924181991862</v>
      </c>
      <c r="BC35" s="9">
        <f t="shared" si="106"/>
        <v>5.4875429494171062</v>
      </c>
      <c r="BD35" s="9">
        <f t="shared" si="106"/>
        <v>5.0520934806350262</v>
      </c>
      <c r="BE35" s="9">
        <f t="shared" si="106"/>
        <v>4.6166440118529462</v>
      </c>
      <c r="BF35" s="9">
        <f t="shared" si="106"/>
        <v>4.1811945430708661</v>
      </c>
      <c r="BG35" s="9">
        <f t="shared" si="106"/>
        <v>3.7457450742887861</v>
      </c>
      <c r="BH35" s="9">
        <f t="shared" si="106"/>
        <v>3.3102956055067061</v>
      </c>
      <c r="BI35" s="9">
        <f t="shared" si="106"/>
        <v>2.8748461367246261</v>
      </c>
      <c r="BJ35" s="9">
        <f t="shared" si="106"/>
        <v>2.4393966679425461</v>
      </c>
      <c r="BK35" s="9">
        <f t="shared" si="106"/>
        <v>2.003947199160466</v>
      </c>
      <c r="BL35" s="9">
        <f t="shared" si="106"/>
        <v>1.568497730378386</v>
      </c>
      <c r="BM35" s="9">
        <f t="shared" si="106"/>
        <v>1.133048261596306</v>
      </c>
      <c r="BN35" s="9">
        <f t="shared" si="106"/>
        <v>0.69759879281422599</v>
      </c>
      <c r="BO35" s="9">
        <f t="shared" si="106"/>
        <v>0.26214932403214597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9">
        <v>0</v>
      </c>
      <c r="BW35" s="9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9">
        <v>0</v>
      </c>
      <c r="CU35" s="9">
        <v>0</v>
      </c>
      <c r="CV35" s="9">
        <v>0</v>
      </c>
      <c r="CW35" s="9">
        <v>0</v>
      </c>
      <c r="CX35" s="9">
        <v>0</v>
      </c>
      <c r="CY35" s="9">
        <v>0</v>
      </c>
      <c r="CZ35" s="9">
        <v>0</v>
      </c>
      <c r="DA35" s="9">
        <v>0</v>
      </c>
      <c r="DB35" s="9">
        <v>0</v>
      </c>
      <c r="DC35" s="9">
        <v>0</v>
      </c>
      <c r="DD35" s="9">
        <v>0</v>
      </c>
      <c r="DE35" s="9">
        <v>0</v>
      </c>
      <c r="DF35" s="9">
        <v>0</v>
      </c>
      <c r="DG35" s="9">
        <v>0</v>
      </c>
      <c r="DH35" s="9">
        <v>0</v>
      </c>
      <c r="DI35" s="9">
        <v>0</v>
      </c>
      <c r="DJ35" s="9">
        <v>0</v>
      </c>
      <c r="DK35" s="9">
        <v>0</v>
      </c>
    </row>
    <row r="36" spans="2:115" s="4" customFormat="1">
      <c r="B36" s="240"/>
      <c r="C36" s="31">
        <v>-3</v>
      </c>
      <c r="D36" s="3">
        <f t="shared" ref="D36:F36" si="107">D16-$C$8</f>
        <v>228.93620000000016</v>
      </c>
      <c r="E36" s="3">
        <f t="shared" si="107"/>
        <v>238.56791704233973</v>
      </c>
      <c r="F36" s="3">
        <f t="shared" si="107"/>
        <v>248.56852045230812</v>
      </c>
      <c r="G36"/>
      <c r="H36" s="3">
        <f t="shared" ref="H36:J36" si="108">H16-$C$8</f>
        <v>278.23620000000022</v>
      </c>
      <c r="I36" s="3">
        <f t="shared" si="108"/>
        <v>309.73415841507352</v>
      </c>
      <c r="J36" s="3">
        <f t="shared" si="108"/>
        <v>345.51078370325394</v>
      </c>
      <c r="K36"/>
      <c r="L36" s="3">
        <f t="shared" ref="L36:N36" si="109">L16-$C$8</f>
        <v>327.53620000000024</v>
      </c>
      <c r="M36" s="3">
        <f t="shared" si="109"/>
        <v>385.54816159506129</v>
      </c>
      <c r="N36" s="3">
        <f t="shared" si="109"/>
        <v>457.13240194372969</v>
      </c>
      <c r="O36" s="13"/>
      <c r="P36" s="3">
        <f t="shared" ref="P36:R36" si="110">P16-$C$8</f>
        <v>411.83920000000035</v>
      </c>
      <c r="Q36" s="3">
        <f t="shared" si="110"/>
        <v>521.10503354080788</v>
      </c>
      <c r="R36" s="3">
        <f t="shared" si="110"/>
        <v>675.76338130145109</v>
      </c>
      <c r="S36" s="13"/>
      <c r="T36" s="3">
        <f t="shared" ref="T36:V36" si="111">T16-$C$8</f>
        <v>466.56220000000042</v>
      </c>
      <c r="U36" s="3">
        <f t="shared" si="111"/>
        <v>616.28039830932846</v>
      </c>
      <c r="V36" s="3">
        <f t="shared" si="111"/>
        <v>848.79938890370079</v>
      </c>
      <c r="W36" s="13"/>
      <c r="Y36" s="7"/>
      <c r="Z36" s="7">
        <v>0</v>
      </c>
      <c r="AA36" s="7">
        <v>2030</v>
      </c>
      <c r="AB36" s="7">
        <v>0</v>
      </c>
      <c r="AC36" s="42">
        <f t="shared" si="4"/>
        <v>838.10000000000093</v>
      </c>
      <c r="AD36" s="34">
        <v>9.86</v>
      </c>
      <c r="AE36" s="23">
        <f>AD36*(1 + $Z36/100)</f>
        <v>9.86</v>
      </c>
      <c r="AF36" s="23">
        <f t="shared" si="47"/>
        <v>9.86</v>
      </c>
      <c r="AG36" s="23">
        <f t="shared" si="47"/>
        <v>9.86</v>
      </c>
      <c r="AH36" s="23">
        <f t="shared" si="47"/>
        <v>9.86</v>
      </c>
      <c r="AI36" s="23">
        <f t="shared" si="47"/>
        <v>9.86</v>
      </c>
      <c r="AJ36" s="23">
        <f t="shared" si="47"/>
        <v>9.86</v>
      </c>
      <c r="AK36" s="23">
        <f t="shared" si="47"/>
        <v>9.86</v>
      </c>
      <c r="AL36" s="23">
        <f t="shared" si="47"/>
        <v>9.86</v>
      </c>
      <c r="AM36" s="23">
        <f t="shared" si="47"/>
        <v>9.86</v>
      </c>
      <c r="AN36" s="23">
        <f t="shared" si="47"/>
        <v>9.86</v>
      </c>
      <c r="AO36" s="23">
        <f t="shared" si="47"/>
        <v>9.86</v>
      </c>
      <c r="AP36" s="23">
        <f t="shared" si="47"/>
        <v>9.86</v>
      </c>
      <c r="AQ36" s="23">
        <f t="shared" si="47"/>
        <v>9.86</v>
      </c>
      <c r="AR36" s="23">
        <f t="shared" si="47"/>
        <v>9.86</v>
      </c>
      <c r="AS36" s="23">
        <f t="shared" si="47"/>
        <v>9.86</v>
      </c>
      <c r="AT36" s="8">
        <f>AS36*(1 + $AB36/100)</f>
        <v>9.86</v>
      </c>
      <c r="AU36" s="8">
        <f t="shared" ref="AU36:DF36" si="112">AT36*(1 + $AB36/100)</f>
        <v>9.86</v>
      </c>
      <c r="AV36" s="8">
        <f t="shared" si="112"/>
        <v>9.86</v>
      </c>
      <c r="AW36" s="8">
        <f t="shared" si="112"/>
        <v>9.86</v>
      </c>
      <c r="AX36" s="8">
        <f t="shared" si="112"/>
        <v>9.86</v>
      </c>
      <c r="AY36" s="8">
        <f t="shared" si="112"/>
        <v>9.86</v>
      </c>
      <c r="AZ36" s="8">
        <f t="shared" si="112"/>
        <v>9.86</v>
      </c>
      <c r="BA36" s="8">
        <f t="shared" si="112"/>
        <v>9.86</v>
      </c>
      <c r="BB36" s="8">
        <f t="shared" si="112"/>
        <v>9.86</v>
      </c>
      <c r="BC36" s="8">
        <f t="shared" si="112"/>
        <v>9.86</v>
      </c>
      <c r="BD36" s="8">
        <f t="shared" si="112"/>
        <v>9.86</v>
      </c>
      <c r="BE36" s="8">
        <f t="shared" si="112"/>
        <v>9.86</v>
      </c>
      <c r="BF36" s="8">
        <f t="shared" si="112"/>
        <v>9.86</v>
      </c>
      <c r="BG36" s="8">
        <f t="shared" si="112"/>
        <v>9.86</v>
      </c>
      <c r="BH36" s="8">
        <f t="shared" si="112"/>
        <v>9.86</v>
      </c>
      <c r="BI36" s="8">
        <f t="shared" si="112"/>
        <v>9.86</v>
      </c>
      <c r="BJ36" s="8">
        <f t="shared" si="112"/>
        <v>9.86</v>
      </c>
      <c r="BK36" s="8">
        <f t="shared" si="112"/>
        <v>9.86</v>
      </c>
      <c r="BL36" s="8">
        <f t="shared" si="112"/>
        <v>9.86</v>
      </c>
      <c r="BM36" s="8">
        <f t="shared" si="112"/>
        <v>9.86</v>
      </c>
      <c r="BN36" s="8">
        <f t="shared" si="112"/>
        <v>9.86</v>
      </c>
      <c r="BO36" s="8">
        <f t="shared" si="112"/>
        <v>9.86</v>
      </c>
      <c r="BP36" s="8">
        <f t="shared" si="112"/>
        <v>9.86</v>
      </c>
      <c r="BQ36" s="8">
        <f t="shared" si="112"/>
        <v>9.86</v>
      </c>
      <c r="BR36" s="8">
        <f t="shared" si="112"/>
        <v>9.86</v>
      </c>
      <c r="BS36" s="8">
        <f t="shared" si="112"/>
        <v>9.86</v>
      </c>
      <c r="BT36" s="8">
        <f t="shared" si="112"/>
        <v>9.86</v>
      </c>
      <c r="BU36" s="8">
        <f t="shared" si="112"/>
        <v>9.86</v>
      </c>
      <c r="BV36" s="8">
        <f t="shared" si="112"/>
        <v>9.86</v>
      </c>
      <c r="BW36" s="8">
        <f t="shared" si="112"/>
        <v>9.86</v>
      </c>
      <c r="BX36" s="8">
        <f t="shared" si="112"/>
        <v>9.86</v>
      </c>
      <c r="BY36" s="8">
        <f t="shared" si="112"/>
        <v>9.86</v>
      </c>
      <c r="BZ36" s="8">
        <f t="shared" si="112"/>
        <v>9.86</v>
      </c>
      <c r="CA36" s="8">
        <f t="shared" si="112"/>
        <v>9.86</v>
      </c>
      <c r="CB36" s="8">
        <f t="shared" si="112"/>
        <v>9.86</v>
      </c>
      <c r="CC36" s="8">
        <f t="shared" si="112"/>
        <v>9.86</v>
      </c>
      <c r="CD36" s="8">
        <f t="shared" si="112"/>
        <v>9.86</v>
      </c>
      <c r="CE36" s="8">
        <f t="shared" si="112"/>
        <v>9.86</v>
      </c>
      <c r="CF36" s="8">
        <f t="shared" si="112"/>
        <v>9.86</v>
      </c>
      <c r="CG36" s="8">
        <f t="shared" si="112"/>
        <v>9.86</v>
      </c>
      <c r="CH36" s="8">
        <f t="shared" si="112"/>
        <v>9.86</v>
      </c>
      <c r="CI36" s="8">
        <f t="shared" si="112"/>
        <v>9.86</v>
      </c>
      <c r="CJ36" s="8">
        <f t="shared" si="112"/>
        <v>9.86</v>
      </c>
      <c r="CK36" s="8">
        <f t="shared" si="112"/>
        <v>9.86</v>
      </c>
      <c r="CL36" s="8">
        <f t="shared" si="112"/>
        <v>9.86</v>
      </c>
      <c r="CM36" s="8">
        <f t="shared" si="112"/>
        <v>9.86</v>
      </c>
      <c r="CN36" s="8">
        <f t="shared" si="112"/>
        <v>9.86</v>
      </c>
      <c r="CO36" s="8">
        <f t="shared" si="112"/>
        <v>9.86</v>
      </c>
      <c r="CP36" s="8">
        <f t="shared" si="112"/>
        <v>9.86</v>
      </c>
      <c r="CQ36" s="8">
        <f t="shared" si="112"/>
        <v>9.86</v>
      </c>
      <c r="CR36" s="8">
        <f t="shared" si="112"/>
        <v>9.86</v>
      </c>
      <c r="CS36" s="8">
        <f t="shared" si="112"/>
        <v>9.86</v>
      </c>
      <c r="CT36" s="8">
        <f t="shared" si="112"/>
        <v>9.86</v>
      </c>
      <c r="CU36" s="8">
        <f t="shared" si="112"/>
        <v>9.86</v>
      </c>
      <c r="CV36" s="8">
        <f t="shared" si="112"/>
        <v>9.86</v>
      </c>
      <c r="CW36" s="8">
        <f t="shared" si="112"/>
        <v>9.86</v>
      </c>
      <c r="CX36" s="8">
        <f t="shared" si="112"/>
        <v>9.86</v>
      </c>
      <c r="CY36" s="8">
        <f t="shared" si="112"/>
        <v>9.86</v>
      </c>
      <c r="CZ36" s="8">
        <f t="shared" si="112"/>
        <v>9.86</v>
      </c>
      <c r="DA36" s="8">
        <f t="shared" si="112"/>
        <v>9.86</v>
      </c>
      <c r="DB36" s="8">
        <f t="shared" si="112"/>
        <v>9.86</v>
      </c>
      <c r="DC36" s="8">
        <f t="shared" si="112"/>
        <v>9.86</v>
      </c>
      <c r="DD36" s="8">
        <f t="shared" si="112"/>
        <v>9.86</v>
      </c>
      <c r="DE36" s="8">
        <f t="shared" si="112"/>
        <v>9.86</v>
      </c>
      <c r="DF36" s="8">
        <f t="shared" si="112"/>
        <v>9.86</v>
      </c>
      <c r="DG36" s="8">
        <f>DF36*(1 + $AB36/100)</f>
        <v>9.86</v>
      </c>
      <c r="DH36" s="8">
        <f>DG36*(1 + $AB36/100)</f>
        <v>9.86</v>
      </c>
      <c r="DI36" s="8">
        <f>DH36*(1 + $AB36/100)</f>
        <v>9.86</v>
      </c>
      <c r="DJ36" s="8">
        <f>DI36*(1 + $AB36/100)</f>
        <v>9.86</v>
      </c>
      <c r="DK36" s="8">
        <f>DJ36*(1 + $AB36/100)</f>
        <v>9.86</v>
      </c>
    </row>
    <row r="37" spans="2:115">
      <c r="B37" s="241"/>
      <c r="C37" s="31">
        <v>-4</v>
      </c>
      <c r="D37" s="3">
        <f t="shared" ref="D37:F37" si="113">D17-$C$8</f>
        <v>187.82000000000005</v>
      </c>
      <c r="E37" s="3">
        <f t="shared" si="113"/>
        <v>195.35437762041818</v>
      </c>
      <c r="F37" s="3">
        <f t="shared" si="113"/>
        <v>203.17291333177604</v>
      </c>
      <c r="H37" s="3">
        <f t="shared" ref="H37:J37" si="114">H17-$C$8</f>
        <v>237.12000000000006</v>
      </c>
      <c r="I37" s="3">
        <f t="shared" si="114"/>
        <v>262.07397220285515</v>
      </c>
      <c r="J37" s="3">
        <f t="shared" si="114"/>
        <v>290.24432932994159</v>
      </c>
      <c r="L37" s="3">
        <f t="shared" ref="L37:N37" si="115">L17-$C$8</f>
        <v>286.42000000000013</v>
      </c>
      <c r="M37" s="3">
        <f t="shared" si="115"/>
        <v>332.88775769229932</v>
      </c>
      <c r="N37" s="3">
        <f t="shared" si="115"/>
        <v>389.74720410228224</v>
      </c>
      <c r="O37" s="13"/>
      <c r="P37" s="3">
        <f t="shared" ref="P37:R37" si="116">P17-$C$8</f>
        <v>367.27200000000016</v>
      </c>
      <c r="Q37" s="3">
        <f t="shared" si="116"/>
        <v>453.00266790745667</v>
      </c>
      <c r="R37" s="3">
        <f t="shared" si="116"/>
        <v>574.41824404074214</v>
      </c>
      <c r="S37" s="13"/>
      <c r="T37" s="3">
        <f t="shared" ref="T37:V37" si="117">T17-$C$8</f>
        <v>408.68400000000031</v>
      </c>
      <c r="U37" s="3">
        <f t="shared" si="117"/>
        <v>521.24542865731212</v>
      </c>
      <c r="V37" s="3">
        <f t="shared" si="117"/>
        <v>696.243849561346</v>
      </c>
      <c r="W37" s="13"/>
      <c r="Y37" s="6"/>
      <c r="Z37" s="6">
        <v>0</v>
      </c>
      <c r="AA37" s="6">
        <v>2030</v>
      </c>
      <c r="AB37" s="6">
        <v>-1</v>
      </c>
      <c r="AC37" s="3">
        <f t="shared" si="4"/>
        <v>593.07900000000029</v>
      </c>
      <c r="AD37" s="34">
        <v>9.86</v>
      </c>
      <c r="AE37" s="23">
        <f t="shared" ref="AE37:AS52" si="118">AD37*(1 + $Z37/100)</f>
        <v>9.86</v>
      </c>
      <c r="AF37" s="23">
        <f t="shared" si="118"/>
        <v>9.86</v>
      </c>
      <c r="AG37" s="23">
        <f t="shared" si="118"/>
        <v>9.86</v>
      </c>
      <c r="AH37" s="23">
        <f t="shared" si="118"/>
        <v>9.86</v>
      </c>
      <c r="AI37" s="23">
        <f t="shared" si="118"/>
        <v>9.86</v>
      </c>
      <c r="AJ37" s="23">
        <f t="shared" si="118"/>
        <v>9.86</v>
      </c>
      <c r="AK37" s="23">
        <f t="shared" si="118"/>
        <v>9.86</v>
      </c>
      <c r="AL37" s="23">
        <f t="shared" si="118"/>
        <v>9.86</v>
      </c>
      <c r="AM37" s="23">
        <f t="shared" si="118"/>
        <v>9.86</v>
      </c>
      <c r="AN37" s="23">
        <f t="shared" si="118"/>
        <v>9.86</v>
      </c>
      <c r="AO37" s="23">
        <f t="shared" si="47"/>
        <v>9.86</v>
      </c>
      <c r="AP37" s="23">
        <f t="shared" si="47"/>
        <v>9.86</v>
      </c>
      <c r="AQ37" s="23">
        <f t="shared" si="47"/>
        <v>9.86</v>
      </c>
      <c r="AR37" s="23">
        <f t="shared" si="47"/>
        <v>9.86</v>
      </c>
      <c r="AS37" s="23">
        <f t="shared" si="47"/>
        <v>9.86</v>
      </c>
      <c r="AT37" s="9">
        <f t="shared" ref="AT37:BI50" si="119">AS37+ ($AI37 * $AB37/100)</f>
        <v>9.7614000000000001</v>
      </c>
      <c r="AU37" s="9">
        <f t="shared" si="119"/>
        <v>9.6628000000000007</v>
      </c>
      <c r="AV37" s="9">
        <f t="shared" si="119"/>
        <v>9.5642000000000014</v>
      </c>
      <c r="AW37" s="9">
        <f t="shared" si="119"/>
        <v>9.465600000000002</v>
      </c>
      <c r="AX37" s="9">
        <f t="shared" si="119"/>
        <v>9.3670000000000027</v>
      </c>
      <c r="AY37" s="9">
        <f t="shared" si="119"/>
        <v>9.2684000000000033</v>
      </c>
      <c r="AZ37" s="9">
        <f t="shared" si="119"/>
        <v>9.1698000000000039</v>
      </c>
      <c r="BA37" s="9">
        <f t="shared" si="119"/>
        <v>9.0712000000000046</v>
      </c>
      <c r="BB37" s="9">
        <f t="shared" si="119"/>
        <v>8.9726000000000052</v>
      </c>
      <c r="BC37" s="9">
        <f t="shared" si="119"/>
        <v>8.8740000000000059</v>
      </c>
      <c r="BD37" s="9">
        <f t="shared" si="119"/>
        <v>8.7754000000000065</v>
      </c>
      <c r="BE37" s="9">
        <f t="shared" si="119"/>
        <v>8.6768000000000072</v>
      </c>
      <c r="BF37" s="9">
        <f t="shared" si="119"/>
        <v>8.5782000000000078</v>
      </c>
      <c r="BG37" s="9">
        <f t="shared" si="119"/>
        <v>8.4796000000000085</v>
      </c>
      <c r="BH37" s="9">
        <f t="shared" si="119"/>
        <v>8.3810000000000091</v>
      </c>
      <c r="BI37" s="9">
        <f t="shared" si="119"/>
        <v>8.2824000000000098</v>
      </c>
      <c r="BJ37" s="9">
        <f t="shared" ref="BJ37:CO37" si="120">BI37+ ($AI37 * $AB37/100)</f>
        <v>8.1838000000000104</v>
      </c>
      <c r="BK37" s="9">
        <f t="shared" si="120"/>
        <v>8.085200000000011</v>
      </c>
      <c r="BL37" s="9">
        <f t="shared" si="120"/>
        <v>7.9866000000000108</v>
      </c>
      <c r="BM37" s="9">
        <f t="shared" si="120"/>
        <v>7.8880000000000106</v>
      </c>
      <c r="BN37" s="9">
        <f t="shared" si="120"/>
        <v>7.7894000000000103</v>
      </c>
      <c r="BO37" s="9">
        <f t="shared" si="120"/>
        <v>7.6908000000000101</v>
      </c>
      <c r="BP37" s="9">
        <f t="shared" si="120"/>
        <v>7.5922000000000098</v>
      </c>
      <c r="BQ37" s="9">
        <f t="shared" si="120"/>
        <v>7.4936000000000096</v>
      </c>
      <c r="BR37" s="9">
        <f t="shared" si="120"/>
        <v>7.3950000000000093</v>
      </c>
      <c r="BS37" s="9">
        <f t="shared" si="120"/>
        <v>7.2964000000000091</v>
      </c>
      <c r="BT37" s="9">
        <f t="shared" si="120"/>
        <v>7.1978000000000089</v>
      </c>
      <c r="BU37" s="9">
        <f t="shared" si="120"/>
        <v>7.0992000000000086</v>
      </c>
      <c r="BV37" s="9">
        <f t="shared" si="120"/>
        <v>7.0006000000000084</v>
      </c>
      <c r="BW37" s="9">
        <f t="shared" si="120"/>
        <v>6.9020000000000081</v>
      </c>
      <c r="BX37" s="9">
        <f t="shared" si="120"/>
        <v>6.8034000000000079</v>
      </c>
      <c r="BY37" s="9">
        <f t="shared" si="120"/>
        <v>6.7048000000000076</v>
      </c>
      <c r="BZ37" s="9">
        <f t="shared" si="120"/>
        <v>6.6062000000000074</v>
      </c>
      <c r="CA37" s="9">
        <f t="shared" si="120"/>
        <v>6.5076000000000072</v>
      </c>
      <c r="CB37" s="9">
        <f t="shared" si="120"/>
        <v>6.4090000000000069</v>
      </c>
      <c r="CC37" s="9">
        <f t="shared" si="120"/>
        <v>6.3104000000000067</v>
      </c>
      <c r="CD37" s="9">
        <f t="shared" si="120"/>
        <v>6.2118000000000064</v>
      </c>
      <c r="CE37" s="9">
        <f t="shared" si="120"/>
        <v>6.1132000000000062</v>
      </c>
      <c r="CF37" s="9">
        <f t="shared" si="120"/>
        <v>6.0146000000000059</v>
      </c>
      <c r="CG37" s="9">
        <f t="shared" si="120"/>
        <v>5.9160000000000057</v>
      </c>
      <c r="CH37" s="9">
        <f t="shared" si="120"/>
        <v>5.8174000000000055</v>
      </c>
      <c r="CI37" s="9">
        <f t="shared" si="120"/>
        <v>5.7188000000000052</v>
      </c>
      <c r="CJ37" s="9">
        <f t="shared" si="120"/>
        <v>5.620200000000005</v>
      </c>
      <c r="CK37" s="9">
        <f t="shared" si="120"/>
        <v>5.5216000000000047</v>
      </c>
      <c r="CL37" s="9">
        <f t="shared" si="120"/>
        <v>5.4230000000000045</v>
      </c>
      <c r="CM37" s="9">
        <f t="shared" si="120"/>
        <v>5.3244000000000042</v>
      </c>
      <c r="CN37" s="9">
        <f t="shared" si="120"/>
        <v>5.225800000000004</v>
      </c>
      <c r="CO37" s="9">
        <f t="shared" si="120"/>
        <v>5.1272000000000038</v>
      </c>
      <c r="CP37" s="9">
        <f t="shared" ref="CP37:DK37" si="121">CO37+ ($AI37 * $AB37/100)</f>
        <v>5.0286000000000035</v>
      </c>
      <c r="CQ37" s="9">
        <f t="shared" si="121"/>
        <v>4.9300000000000033</v>
      </c>
      <c r="CR37" s="9">
        <f t="shared" si="121"/>
        <v>4.831400000000003</v>
      </c>
      <c r="CS37" s="9">
        <f t="shared" si="121"/>
        <v>4.7328000000000028</v>
      </c>
      <c r="CT37" s="9">
        <f t="shared" si="121"/>
        <v>4.6342000000000025</v>
      </c>
      <c r="CU37" s="9">
        <f t="shared" si="121"/>
        <v>4.5356000000000023</v>
      </c>
      <c r="CV37" s="9">
        <f t="shared" si="121"/>
        <v>4.4370000000000021</v>
      </c>
      <c r="CW37" s="9">
        <f t="shared" si="121"/>
        <v>4.3384000000000018</v>
      </c>
      <c r="CX37" s="9">
        <f t="shared" si="121"/>
        <v>4.2398000000000016</v>
      </c>
      <c r="CY37" s="9">
        <f t="shared" si="121"/>
        <v>4.1412000000000013</v>
      </c>
      <c r="CZ37" s="9">
        <f t="shared" si="121"/>
        <v>4.0426000000000011</v>
      </c>
      <c r="DA37" s="9">
        <f t="shared" si="121"/>
        <v>3.9440000000000013</v>
      </c>
      <c r="DB37" s="9">
        <f t="shared" si="121"/>
        <v>3.8454000000000015</v>
      </c>
      <c r="DC37" s="9">
        <f t="shared" si="121"/>
        <v>3.7468000000000017</v>
      </c>
      <c r="DD37" s="9">
        <f t="shared" si="121"/>
        <v>3.6482000000000019</v>
      </c>
      <c r="DE37" s="9">
        <f t="shared" si="121"/>
        <v>3.5496000000000021</v>
      </c>
      <c r="DF37" s="9">
        <f t="shared" si="121"/>
        <v>3.4510000000000023</v>
      </c>
      <c r="DG37" s="9">
        <f t="shared" si="121"/>
        <v>3.3524000000000025</v>
      </c>
      <c r="DH37" s="9">
        <f t="shared" si="121"/>
        <v>3.2538000000000027</v>
      </c>
      <c r="DI37" s="9">
        <f t="shared" si="121"/>
        <v>3.1552000000000029</v>
      </c>
      <c r="DJ37" s="9">
        <f t="shared" si="121"/>
        <v>3.0566000000000031</v>
      </c>
      <c r="DK37" s="9">
        <f t="shared" si="121"/>
        <v>2.9580000000000033</v>
      </c>
    </row>
    <row r="38" spans="2:115">
      <c r="B38" s="188"/>
      <c r="C38" s="189"/>
      <c r="D38" s="236" t="s">
        <v>158</v>
      </c>
      <c r="E38" s="237"/>
      <c r="F38" s="238"/>
      <c r="H38" s="236" t="str">
        <f>$D38</f>
        <v>Emissions 2018-2100</v>
      </c>
      <c r="I38" s="237"/>
      <c r="J38" s="238"/>
      <c r="L38" s="236" t="str">
        <f>$D38</f>
        <v>Emissions 2018-2100</v>
      </c>
      <c r="M38" s="237"/>
      <c r="N38" s="238"/>
      <c r="O38" s="57"/>
      <c r="P38" s="236" t="str">
        <f>$D38</f>
        <v>Emissions 2018-2100</v>
      </c>
      <c r="Q38" s="237"/>
      <c r="R38" s="238"/>
      <c r="S38" s="57"/>
      <c r="T38" s="236" t="str">
        <f>$D38</f>
        <v>Emissions 2018-2100</v>
      </c>
      <c r="U38" s="237"/>
      <c r="V38" s="238"/>
      <c r="W38" s="57"/>
      <c r="Y38" s="6"/>
      <c r="Z38" s="6">
        <v>0</v>
      </c>
      <c r="AA38" s="6">
        <v>2030</v>
      </c>
      <c r="AB38" s="6">
        <v>-2</v>
      </c>
      <c r="AC38" s="3">
        <f t="shared" si="4"/>
        <v>389.47000000000008</v>
      </c>
      <c r="AD38" s="34">
        <v>9.86</v>
      </c>
      <c r="AE38" s="23">
        <f t="shared" si="118"/>
        <v>9.86</v>
      </c>
      <c r="AF38" s="23">
        <f t="shared" si="118"/>
        <v>9.86</v>
      </c>
      <c r="AG38" s="23">
        <f t="shared" si="118"/>
        <v>9.86</v>
      </c>
      <c r="AH38" s="23">
        <f t="shared" si="118"/>
        <v>9.86</v>
      </c>
      <c r="AI38" s="23">
        <f t="shared" si="118"/>
        <v>9.86</v>
      </c>
      <c r="AJ38" s="23">
        <f t="shared" si="118"/>
        <v>9.86</v>
      </c>
      <c r="AK38" s="23">
        <f t="shared" si="118"/>
        <v>9.86</v>
      </c>
      <c r="AL38" s="23">
        <f t="shared" si="118"/>
        <v>9.86</v>
      </c>
      <c r="AM38" s="23">
        <f t="shared" si="118"/>
        <v>9.86</v>
      </c>
      <c r="AN38" s="23">
        <f t="shared" si="118"/>
        <v>9.86</v>
      </c>
      <c r="AO38" s="23">
        <f t="shared" si="118"/>
        <v>9.86</v>
      </c>
      <c r="AP38" s="23">
        <f t="shared" si="118"/>
        <v>9.86</v>
      </c>
      <c r="AQ38" s="23">
        <f t="shared" si="118"/>
        <v>9.86</v>
      </c>
      <c r="AR38" s="23">
        <f t="shared" si="118"/>
        <v>9.86</v>
      </c>
      <c r="AS38" s="23">
        <f t="shared" si="118"/>
        <v>9.86</v>
      </c>
      <c r="AT38" s="9">
        <f t="shared" si="119"/>
        <v>9.6627999999999989</v>
      </c>
      <c r="AU38" s="9">
        <f t="shared" ref="AU38:BZ38" si="122">AT38+ ($AI38 * $AB38/100)</f>
        <v>9.4655999999999985</v>
      </c>
      <c r="AV38" s="9">
        <f t="shared" si="122"/>
        <v>9.268399999999998</v>
      </c>
      <c r="AW38" s="9">
        <f t="shared" si="122"/>
        <v>9.0711999999999975</v>
      </c>
      <c r="AX38" s="9">
        <f t="shared" si="122"/>
        <v>8.873999999999997</v>
      </c>
      <c r="AY38" s="9">
        <f t="shared" si="122"/>
        <v>8.6767999999999965</v>
      </c>
      <c r="AZ38" s="9">
        <f t="shared" si="122"/>
        <v>8.479599999999996</v>
      </c>
      <c r="BA38" s="9">
        <f t="shared" si="122"/>
        <v>8.2823999999999955</v>
      </c>
      <c r="BB38" s="9">
        <f t="shared" si="122"/>
        <v>8.0851999999999951</v>
      </c>
      <c r="BC38" s="9">
        <f t="shared" si="122"/>
        <v>7.8879999999999955</v>
      </c>
      <c r="BD38" s="9">
        <f t="shared" si="122"/>
        <v>7.6907999999999959</v>
      </c>
      <c r="BE38" s="9">
        <f t="shared" si="122"/>
        <v>7.4935999999999963</v>
      </c>
      <c r="BF38" s="9">
        <f t="shared" si="122"/>
        <v>7.2963999999999967</v>
      </c>
      <c r="BG38" s="9">
        <f t="shared" si="122"/>
        <v>7.0991999999999971</v>
      </c>
      <c r="BH38" s="9">
        <f t="shared" si="122"/>
        <v>6.9019999999999975</v>
      </c>
      <c r="BI38" s="9">
        <f t="shared" si="122"/>
        <v>6.7047999999999979</v>
      </c>
      <c r="BJ38" s="9">
        <f t="shared" si="122"/>
        <v>6.5075999999999983</v>
      </c>
      <c r="BK38" s="9">
        <f t="shared" si="122"/>
        <v>6.3103999999999987</v>
      </c>
      <c r="BL38" s="9">
        <f t="shared" si="122"/>
        <v>6.1131999999999991</v>
      </c>
      <c r="BM38" s="9">
        <f t="shared" si="122"/>
        <v>5.9159999999999995</v>
      </c>
      <c r="BN38" s="9">
        <f t="shared" si="122"/>
        <v>5.7187999999999999</v>
      </c>
      <c r="BO38" s="9">
        <f t="shared" si="122"/>
        <v>5.5216000000000003</v>
      </c>
      <c r="BP38" s="9">
        <f t="shared" si="122"/>
        <v>5.3244000000000007</v>
      </c>
      <c r="BQ38" s="9">
        <f t="shared" si="122"/>
        <v>5.1272000000000011</v>
      </c>
      <c r="BR38" s="9">
        <f t="shared" si="122"/>
        <v>4.9300000000000015</v>
      </c>
      <c r="BS38" s="9">
        <f t="shared" si="122"/>
        <v>4.7328000000000019</v>
      </c>
      <c r="BT38" s="9">
        <f t="shared" si="122"/>
        <v>4.5356000000000023</v>
      </c>
      <c r="BU38" s="9">
        <f t="shared" si="122"/>
        <v>4.3384000000000027</v>
      </c>
      <c r="BV38" s="9">
        <f t="shared" si="122"/>
        <v>4.1412000000000031</v>
      </c>
      <c r="BW38" s="9">
        <f t="shared" si="122"/>
        <v>3.9440000000000031</v>
      </c>
      <c r="BX38" s="9">
        <f t="shared" si="122"/>
        <v>3.746800000000003</v>
      </c>
      <c r="BY38" s="9">
        <f t="shared" si="122"/>
        <v>3.549600000000003</v>
      </c>
      <c r="BZ38" s="9">
        <f t="shared" si="122"/>
        <v>3.3524000000000029</v>
      </c>
      <c r="CA38" s="9">
        <f t="shared" ref="CA38:CQ38" si="123">BZ38+ ($AI38 * $AB38/100)</f>
        <v>3.1552000000000029</v>
      </c>
      <c r="CB38" s="9">
        <f t="shared" si="123"/>
        <v>2.9580000000000028</v>
      </c>
      <c r="CC38" s="9">
        <f t="shared" si="123"/>
        <v>2.7608000000000028</v>
      </c>
      <c r="CD38" s="9">
        <f t="shared" si="123"/>
        <v>2.5636000000000028</v>
      </c>
      <c r="CE38" s="9">
        <f t="shared" si="123"/>
        <v>2.3664000000000027</v>
      </c>
      <c r="CF38" s="9">
        <f t="shared" si="123"/>
        <v>2.1692000000000027</v>
      </c>
      <c r="CG38" s="9">
        <f t="shared" si="123"/>
        <v>1.9720000000000026</v>
      </c>
      <c r="CH38" s="9">
        <f t="shared" si="123"/>
        <v>1.7748000000000026</v>
      </c>
      <c r="CI38" s="9">
        <f t="shared" si="123"/>
        <v>1.5776000000000026</v>
      </c>
      <c r="CJ38" s="9">
        <f t="shared" si="123"/>
        <v>1.3804000000000025</v>
      </c>
      <c r="CK38" s="9">
        <f t="shared" si="123"/>
        <v>1.1832000000000025</v>
      </c>
      <c r="CL38" s="9">
        <f t="shared" si="123"/>
        <v>0.98600000000000243</v>
      </c>
      <c r="CM38" s="9">
        <f t="shared" si="123"/>
        <v>0.78880000000000239</v>
      </c>
      <c r="CN38" s="9">
        <f t="shared" si="123"/>
        <v>0.59160000000000235</v>
      </c>
      <c r="CO38" s="9">
        <f t="shared" si="123"/>
        <v>0.39440000000000236</v>
      </c>
      <c r="CP38" s="9">
        <f t="shared" si="123"/>
        <v>0.19720000000000237</v>
      </c>
      <c r="CQ38" s="9">
        <f t="shared" si="123"/>
        <v>2.3869795029440866E-15</v>
      </c>
      <c r="CR38" s="9">
        <v>0</v>
      </c>
      <c r="CS38" s="9">
        <v>0</v>
      </c>
      <c r="CT38" s="9">
        <v>0</v>
      </c>
      <c r="CU38" s="9">
        <v>0</v>
      </c>
      <c r="CV38" s="9">
        <v>0</v>
      </c>
      <c r="CW38" s="9">
        <v>0</v>
      </c>
      <c r="CX38" s="9">
        <v>0</v>
      </c>
      <c r="CY38" s="9">
        <v>0</v>
      </c>
      <c r="CZ38" s="9">
        <v>0</v>
      </c>
      <c r="DA38" s="9">
        <v>0</v>
      </c>
      <c r="DB38" s="9">
        <v>0</v>
      </c>
      <c r="DC38" s="9">
        <v>0</v>
      </c>
      <c r="DD38" s="9">
        <v>0</v>
      </c>
      <c r="DE38" s="9">
        <v>0</v>
      </c>
      <c r="DF38" s="9">
        <v>0</v>
      </c>
      <c r="DG38" s="9">
        <v>0</v>
      </c>
      <c r="DH38" s="9">
        <v>0</v>
      </c>
      <c r="DI38" s="9">
        <v>0</v>
      </c>
      <c r="DJ38" s="9">
        <v>0</v>
      </c>
      <c r="DK38" s="9">
        <v>0</v>
      </c>
    </row>
    <row r="39" spans="2:115">
      <c r="Y39" s="6"/>
      <c r="Z39" s="6">
        <v>0</v>
      </c>
      <c r="AA39" s="6">
        <v>2030</v>
      </c>
      <c r="AB39" s="6">
        <v>-3</v>
      </c>
      <c r="AC39" s="3">
        <f t="shared" si="4"/>
        <v>307.33620000000019</v>
      </c>
      <c r="AD39" s="34">
        <v>9.86</v>
      </c>
      <c r="AE39" s="23">
        <f t="shared" si="118"/>
        <v>9.86</v>
      </c>
      <c r="AF39" s="23">
        <f t="shared" si="118"/>
        <v>9.86</v>
      </c>
      <c r="AG39" s="23">
        <f t="shared" si="118"/>
        <v>9.86</v>
      </c>
      <c r="AH39" s="23">
        <f t="shared" si="118"/>
        <v>9.86</v>
      </c>
      <c r="AI39" s="23">
        <f t="shared" si="118"/>
        <v>9.86</v>
      </c>
      <c r="AJ39" s="23">
        <f t="shared" si="118"/>
        <v>9.86</v>
      </c>
      <c r="AK39" s="23">
        <f t="shared" si="118"/>
        <v>9.86</v>
      </c>
      <c r="AL39" s="23">
        <f t="shared" si="118"/>
        <v>9.86</v>
      </c>
      <c r="AM39" s="23">
        <f t="shared" si="118"/>
        <v>9.86</v>
      </c>
      <c r="AN39" s="23">
        <f t="shared" si="118"/>
        <v>9.86</v>
      </c>
      <c r="AO39" s="23">
        <f t="shared" si="118"/>
        <v>9.86</v>
      </c>
      <c r="AP39" s="23">
        <f t="shared" si="118"/>
        <v>9.86</v>
      </c>
      <c r="AQ39" s="23">
        <f t="shared" si="118"/>
        <v>9.86</v>
      </c>
      <c r="AR39" s="23">
        <f t="shared" si="118"/>
        <v>9.86</v>
      </c>
      <c r="AS39" s="23">
        <f t="shared" si="118"/>
        <v>9.86</v>
      </c>
      <c r="AT39" s="9">
        <f t="shared" si="119"/>
        <v>9.5641999999999996</v>
      </c>
      <c r="AU39" s="9">
        <f t="shared" ref="AU39:BZ39" si="124">AT39+ ($AI39 * $AB39/100)</f>
        <v>9.2683999999999997</v>
      </c>
      <c r="AV39" s="9">
        <f t="shared" si="124"/>
        <v>8.9725999999999999</v>
      </c>
      <c r="AW39" s="9">
        <f t="shared" si="124"/>
        <v>8.6768000000000001</v>
      </c>
      <c r="AX39" s="9">
        <f t="shared" si="124"/>
        <v>8.3810000000000002</v>
      </c>
      <c r="AY39" s="9">
        <f t="shared" si="124"/>
        <v>8.0852000000000004</v>
      </c>
      <c r="AZ39" s="9">
        <f t="shared" si="124"/>
        <v>7.7894000000000005</v>
      </c>
      <c r="BA39" s="9">
        <f t="shared" si="124"/>
        <v>7.4936000000000007</v>
      </c>
      <c r="BB39" s="9">
        <f t="shared" si="124"/>
        <v>7.1978000000000009</v>
      </c>
      <c r="BC39" s="9">
        <f t="shared" si="124"/>
        <v>6.902000000000001</v>
      </c>
      <c r="BD39" s="9">
        <f t="shared" si="124"/>
        <v>6.6062000000000012</v>
      </c>
      <c r="BE39" s="9">
        <f t="shared" si="124"/>
        <v>6.3104000000000013</v>
      </c>
      <c r="BF39" s="9">
        <f t="shared" si="124"/>
        <v>6.0146000000000015</v>
      </c>
      <c r="BG39" s="9">
        <f t="shared" si="124"/>
        <v>5.7188000000000017</v>
      </c>
      <c r="BH39" s="9">
        <f t="shared" si="124"/>
        <v>5.4230000000000018</v>
      </c>
      <c r="BI39" s="9">
        <f t="shared" si="124"/>
        <v>5.127200000000002</v>
      </c>
      <c r="BJ39" s="9">
        <f t="shared" si="124"/>
        <v>4.8314000000000021</v>
      </c>
      <c r="BK39" s="9">
        <f t="shared" si="124"/>
        <v>4.5356000000000023</v>
      </c>
      <c r="BL39" s="9">
        <f t="shared" si="124"/>
        <v>4.2398000000000025</v>
      </c>
      <c r="BM39" s="9">
        <f t="shared" si="124"/>
        <v>3.9440000000000026</v>
      </c>
      <c r="BN39" s="9">
        <f t="shared" si="124"/>
        <v>3.6482000000000028</v>
      </c>
      <c r="BO39" s="9">
        <f t="shared" si="124"/>
        <v>3.3524000000000029</v>
      </c>
      <c r="BP39" s="9">
        <f t="shared" si="124"/>
        <v>3.0566000000000031</v>
      </c>
      <c r="BQ39" s="9">
        <f t="shared" si="124"/>
        <v>2.7608000000000033</v>
      </c>
      <c r="BR39" s="9">
        <f t="shared" si="124"/>
        <v>2.4650000000000034</v>
      </c>
      <c r="BS39" s="9">
        <f t="shared" si="124"/>
        <v>2.1692000000000036</v>
      </c>
      <c r="BT39" s="9">
        <f t="shared" si="124"/>
        <v>1.8734000000000035</v>
      </c>
      <c r="BU39" s="9">
        <f t="shared" si="124"/>
        <v>1.5776000000000034</v>
      </c>
      <c r="BV39" s="9">
        <f t="shared" si="124"/>
        <v>1.2818000000000034</v>
      </c>
      <c r="BW39" s="9">
        <f t="shared" si="124"/>
        <v>0.98600000000000332</v>
      </c>
      <c r="BX39" s="9">
        <f t="shared" si="124"/>
        <v>0.69020000000000326</v>
      </c>
      <c r="BY39" s="9">
        <f t="shared" si="124"/>
        <v>0.39440000000000325</v>
      </c>
      <c r="BZ39" s="9">
        <f t="shared" si="124"/>
        <v>9.8600000000003241E-2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9">
        <v>0</v>
      </c>
      <c r="CU39" s="9">
        <v>0</v>
      </c>
      <c r="CV39" s="9">
        <v>0</v>
      </c>
      <c r="CW39" s="9">
        <v>0</v>
      </c>
      <c r="CX39" s="9">
        <v>0</v>
      </c>
      <c r="CY39" s="9">
        <v>0</v>
      </c>
      <c r="CZ39" s="9">
        <v>0</v>
      </c>
      <c r="DA39" s="9">
        <v>0</v>
      </c>
      <c r="DB39" s="9">
        <v>0</v>
      </c>
      <c r="DC39" s="9">
        <v>0</v>
      </c>
      <c r="DD39" s="9">
        <v>0</v>
      </c>
      <c r="DE39" s="9">
        <v>0</v>
      </c>
      <c r="DF39" s="9">
        <v>0</v>
      </c>
      <c r="DG39" s="9">
        <v>0</v>
      </c>
      <c r="DH39" s="9">
        <v>0</v>
      </c>
      <c r="DI39" s="9">
        <v>0</v>
      </c>
      <c r="DJ39" s="9">
        <v>0</v>
      </c>
      <c r="DK39" s="9">
        <v>0</v>
      </c>
    </row>
    <row r="40" spans="2:115">
      <c r="B40" t="s">
        <v>87</v>
      </c>
      <c r="Y40" s="6"/>
      <c r="Z40" s="6">
        <v>0</v>
      </c>
      <c r="AA40" s="6">
        <v>2030</v>
      </c>
      <c r="AB40" s="6">
        <v>-4</v>
      </c>
      <c r="AC40" s="3">
        <f t="shared" si="4"/>
        <v>266.22000000000008</v>
      </c>
      <c r="AD40" s="34">
        <v>9.86</v>
      </c>
      <c r="AE40" s="23">
        <f t="shared" si="118"/>
        <v>9.86</v>
      </c>
      <c r="AF40" s="23">
        <f t="shared" si="118"/>
        <v>9.86</v>
      </c>
      <c r="AG40" s="23">
        <f t="shared" si="118"/>
        <v>9.86</v>
      </c>
      <c r="AH40" s="23">
        <f t="shared" si="118"/>
        <v>9.86</v>
      </c>
      <c r="AI40" s="23">
        <f t="shared" si="118"/>
        <v>9.86</v>
      </c>
      <c r="AJ40" s="23">
        <f t="shared" si="118"/>
        <v>9.86</v>
      </c>
      <c r="AK40" s="23">
        <f t="shared" si="118"/>
        <v>9.86</v>
      </c>
      <c r="AL40" s="23">
        <f t="shared" si="118"/>
        <v>9.86</v>
      </c>
      <c r="AM40" s="23">
        <f t="shared" si="118"/>
        <v>9.86</v>
      </c>
      <c r="AN40" s="23">
        <f t="shared" si="118"/>
        <v>9.86</v>
      </c>
      <c r="AO40" s="23">
        <f t="shared" si="118"/>
        <v>9.86</v>
      </c>
      <c r="AP40" s="23">
        <f t="shared" si="118"/>
        <v>9.86</v>
      </c>
      <c r="AQ40" s="23">
        <f t="shared" si="118"/>
        <v>9.86</v>
      </c>
      <c r="AR40" s="23">
        <f t="shared" si="118"/>
        <v>9.86</v>
      </c>
      <c r="AS40" s="23">
        <f t="shared" si="118"/>
        <v>9.86</v>
      </c>
      <c r="AT40" s="9">
        <f t="shared" si="119"/>
        <v>9.4656000000000002</v>
      </c>
      <c r="AU40" s="9">
        <f t="shared" ref="AU40:BR40" si="125">AT40+ ($AI40 * $AB40/100)</f>
        <v>9.071200000000001</v>
      </c>
      <c r="AV40" s="9">
        <f t="shared" si="125"/>
        <v>8.6768000000000018</v>
      </c>
      <c r="AW40" s="9">
        <f t="shared" si="125"/>
        <v>8.2824000000000026</v>
      </c>
      <c r="AX40" s="9">
        <f t="shared" si="125"/>
        <v>7.8880000000000026</v>
      </c>
      <c r="AY40" s="9">
        <f t="shared" si="125"/>
        <v>7.4936000000000025</v>
      </c>
      <c r="AZ40" s="9">
        <f t="shared" si="125"/>
        <v>7.0992000000000024</v>
      </c>
      <c r="BA40" s="9">
        <f t="shared" si="125"/>
        <v>6.7048000000000023</v>
      </c>
      <c r="BB40" s="9">
        <f t="shared" si="125"/>
        <v>6.3104000000000022</v>
      </c>
      <c r="BC40" s="9">
        <f t="shared" si="125"/>
        <v>5.9160000000000021</v>
      </c>
      <c r="BD40" s="9">
        <f t="shared" si="125"/>
        <v>5.5216000000000021</v>
      </c>
      <c r="BE40" s="9">
        <f t="shared" si="125"/>
        <v>5.127200000000002</v>
      </c>
      <c r="BF40" s="9">
        <f t="shared" si="125"/>
        <v>4.7328000000000019</v>
      </c>
      <c r="BG40" s="9">
        <f t="shared" si="125"/>
        <v>4.3384000000000018</v>
      </c>
      <c r="BH40" s="9">
        <f t="shared" si="125"/>
        <v>3.9440000000000017</v>
      </c>
      <c r="BI40" s="9">
        <f t="shared" si="125"/>
        <v>3.5496000000000016</v>
      </c>
      <c r="BJ40" s="9">
        <f t="shared" si="125"/>
        <v>3.1552000000000016</v>
      </c>
      <c r="BK40" s="9">
        <f t="shared" si="125"/>
        <v>2.7608000000000015</v>
      </c>
      <c r="BL40" s="9">
        <f t="shared" si="125"/>
        <v>2.3664000000000014</v>
      </c>
      <c r="BM40" s="9">
        <f t="shared" si="125"/>
        <v>1.9720000000000013</v>
      </c>
      <c r="BN40" s="9">
        <f t="shared" si="125"/>
        <v>1.5776000000000012</v>
      </c>
      <c r="BO40" s="9">
        <f t="shared" si="125"/>
        <v>1.1832000000000011</v>
      </c>
      <c r="BP40" s="9">
        <f t="shared" si="125"/>
        <v>0.78880000000000117</v>
      </c>
      <c r="BQ40" s="9">
        <f t="shared" si="125"/>
        <v>0.39440000000000119</v>
      </c>
      <c r="BR40" s="9">
        <f t="shared" si="125"/>
        <v>1.2212453270876722E-15</v>
      </c>
      <c r="BS40" s="9">
        <v>0</v>
      </c>
      <c r="BT40" s="9">
        <v>0</v>
      </c>
      <c r="BU40" s="9">
        <v>0</v>
      </c>
      <c r="BV40" s="9"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9">
        <v>0</v>
      </c>
      <c r="CU40" s="9">
        <v>0</v>
      </c>
      <c r="CV40" s="9">
        <v>0</v>
      </c>
      <c r="CW40" s="9">
        <v>0</v>
      </c>
      <c r="CX40" s="9">
        <v>0</v>
      </c>
      <c r="CY40" s="9">
        <v>0</v>
      </c>
      <c r="CZ40" s="9">
        <v>0</v>
      </c>
      <c r="DA40" s="9">
        <v>0</v>
      </c>
      <c r="DB40" s="9">
        <v>0</v>
      </c>
      <c r="DC40" s="9">
        <v>0</v>
      </c>
      <c r="DD40" s="9">
        <v>0</v>
      </c>
      <c r="DE40" s="9">
        <v>0</v>
      </c>
      <c r="DF40" s="9">
        <v>0</v>
      </c>
      <c r="DG40" s="9">
        <v>0</v>
      </c>
      <c r="DH40" s="9">
        <v>0</v>
      </c>
      <c r="DI40" s="9">
        <v>0</v>
      </c>
      <c r="DJ40" s="9">
        <v>0</v>
      </c>
      <c r="DK40" s="9">
        <v>0</v>
      </c>
    </row>
    <row r="41" spans="2:115">
      <c r="B41" s="243"/>
      <c r="C41" s="30" t="s">
        <v>54</v>
      </c>
      <c r="D41" s="242">
        <v>2020</v>
      </c>
      <c r="E41" s="242"/>
      <c r="F41" s="242"/>
      <c r="H41" s="242">
        <v>2025</v>
      </c>
      <c r="I41" s="242"/>
      <c r="J41" s="242"/>
      <c r="L41" s="242">
        <v>2030</v>
      </c>
      <c r="M41" s="242"/>
      <c r="N41" s="242"/>
      <c r="O41" s="57"/>
      <c r="P41" s="242">
        <v>2040</v>
      </c>
      <c r="Q41" s="242"/>
      <c r="R41" s="242"/>
      <c r="S41" s="57"/>
      <c r="T41" s="242">
        <v>2050</v>
      </c>
      <c r="U41" s="242"/>
      <c r="V41" s="242"/>
      <c r="Y41" s="6"/>
      <c r="Z41" s="6">
        <v>1</v>
      </c>
      <c r="AA41" s="6">
        <v>2030</v>
      </c>
      <c r="AB41" s="6">
        <v>0</v>
      </c>
      <c r="AC41" s="3">
        <f t="shared" si="4"/>
        <v>961.60331689113855</v>
      </c>
      <c r="AD41" s="34">
        <v>9.86</v>
      </c>
      <c r="AE41" s="23">
        <f t="shared" si="118"/>
        <v>9.9585999999999988</v>
      </c>
      <c r="AF41" s="23">
        <f t="shared" si="118"/>
        <v>10.058185999999999</v>
      </c>
      <c r="AG41" s="23">
        <f t="shared" si="118"/>
        <v>10.158767859999999</v>
      </c>
      <c r="AH41" s="23">
        <f t="shared" si="118"/>
        <v>10.260355538599999</v>
      </c>
      <c r="AI41" s="23">
        <f t="shared" si="118"/>
        <v>10.362959093985999</v>
      </c>
      <c r="AJ41" s="23">
        <f t="shared" si="118"/>
        <v>10.46658868492586</v>
      </c>
      <c r="AK41" s="23">
        <f t="shared" si="118"/>
        <v>10.571254571775118</v>
      </c>
      <c r="AL41" s="23">
        <f t="shared" si="118"/>
        <v>10.676967117492868</v>
      </c>
      <c r="AM41" s="23">
        <f t="shared" si="118"/>
        <v>10.783736788667797</v>
      </c>
      <c r="AN41" s="23">
        <f t="shared" si="118"/>
        <v>10.891574156554475</v>
      </c>
      <c r="AO41" s="23">
        <f t="shared" si="118"/>
        <v>11.000489898120019</v>
      </c>
      <c r="AP41" s="23">
        <f t="shared" si="118"/>
        <v>11.11049479710122</v>
      </c>
      <c r="AQ41" s="23">
        <f t="shared" si="118"/>
        <v>11.221599745072233</v>
      </c>
      <c r="AR41" s="23">
        <f t="shared" si="118"/>
        <v>11.333815742522955</v>
      </c>
      <c r="AS41" s="23">
        <f t="shared" si="118"/>
        <v>11.447153899948184</v>
      </c>
      <c r="AT41" s="9">
        <f t="shared" si="119"/>
        <v>11.447153899948184</v>
      </c>
      <c r="AU41" s="9">
        <f t="shared" si="119"/>
        <v>11.447153899948184</v>
      </c>
      <c r="AV41" s="9">
        <f t="shared" si="119"/>
        <v>11.447153899948184</v>
      </c>
      <c r="AW41" s="9">
        <f t="shared" si="119"/>
        <v>11.447153899948184</v>
      </c>
      <c r="AX41" s="9">
        <f t="shared" si="119"/>
        <v>11.447153899948184</v>
      </c>
      <c r="AY41" s="9">
        <f t="shared" si="119"/>
        <v>11.447153899948184</v>
      </c>
      <c r="AZ41" s="9">
        <f t="shared" si="119"/>
        <v>11.447153899948184</v>
      </c>
      <c r="BA41" s="9">
        <f t="shared" si="119"/>
        <v>11.447153899948184</v>
      </c>
      <c r="BB41" s="9">
        <f t="shared" si="119"/>
        <v>11.447153899948184</v>
      </c>
      <c r="BC41" s="9">
        <f t="shared" si="119"/>
        <v>11.447153899948184</v>
      </c>
      <c r="BD41" s="9">
        <f t="shared" si="119"/>
        <v>11.447153899948184</v>
      </c>
      <c r="BE41" s="9">
        <f t="shared" si="119"/>
        <v>11.447153899948184</v>
      </c>
      <c r="BF41" s="9">
        <f t="shared" si="119"/>
        <v>11.447153899948184</v>
      </c>
      <c r="BG41" s="9">
        <f t="shared" si="119"/>
        <v>11.447153899948184</v>
      </c>
      <c r="BH41" s="9">
        <f t="shared" si="119"/>
        <v>11.447153899948184</v>
      </c>
      <c r="BI41" s="9">
        <f t="shared" si="119"/>
        <v>11.447153899948184</v>
      </c>
      <c r="BJ41" s="9">
        <f t="shared" ref="BJ41:BR41" si="126">BI41+ ($AI41 * $AB41/100)</f>
        <v>11.447153899948184</v>
      </c>
      <c r="BK41" s="9">
        <f t="shared" si="126"/>
        <v>11.447153899948184</v>
      </c>
      <c r="BL41" s="9">
        <f t="shared" si="126"/>
        <v>11.447153899948184</v>
      </c>
      <c r="BM41" s="9">
        <f t="shared" si="126"/>
        <v>11.447153899948184</v>
      </c>
      <c r="BN41" s="9">
        <f t="shared" si="126"/>
        <v>11.447153899948184</v>
      </c>
      <c r="BO41" s="9">
        <f t="shared" si="126"/>
        <v>11.447153899948184</v>
      </c>
      <c r="BP41" s="9">
        <f t="shared" si="126"/>
        <v>11.447153899948184</v>
      </c>
      <c r="BQ41" s="9">
        <f t="shared" si="126"/>
        <v>11.447153899948184</v>
      </c>
      <c r="BR41" s="9">
        <f t="shared" si="126"/>
        <v>11.447153899948184</v>
      </c>
      <c r="BS41" s="9">
        <f t="shared" ref="BS41:DK41" si="127">BR41+ ($AI41 * $AB41/100)</f>
        <v>11.447153899948184</v>
      </c>
      <c r="BT41" s="9">
        <f t="shared" si="127"/>
        <v>11.447153899948184</v>
      </c>
      <c r="BU41" s="9">
        <f t="shared" si="127"/>
        <v>11.447153899948184</v>
      </c>
      <c r="BV41" s="9">
        <f t="shared" si="127"/>
        <v>11.447153899948184</v>
      </c>
      <c r="BW41" s="9">
        <f t="shared" si="127"/>
        <v>11.447153899948184</v>
      </c>
      <c r="BX41" s="9">
        <f t="shared" si="127"/>
        <v>11.447153899948184</v>
      </c>
      <c r="BY41" s="9">
        <f t="shared" si="127"/>
        <v>11.447153899948184</v>
      </c>
      <c r="BZ41" s="9">
        <f t="shared" si="127"/>
        <v>11.447153899948184</v>
      </c>
      <c r="CA41" s="9">
        <f t="shared" si="127"/>
        <v>11.447153899948184</v>
      </c>
      <c r="CB41" s="9">
        <f t="shared" si="127"/>
        <v>11.447153899948184</v>
      </c>
      <c r="CC41" s="9">
        <f t="shared" si="127"/>
        <v>11.447153899948184</v>
      </c>
      <c r="CD41" s="9">
        <f t="shared" si="127"/>
        <v>11.447153899948184</v>
      </c>
      <c r="CE41" s="9">
        <f t="shared" si="127"/>
        <v>11.447153899948184</v>
      </c>
      <c r="CF41" s="9">
        <f t="shared" si="127"/>
        <v>11.447153899948184</v>
      </c>
      <c r="CG41" s="9">
        <f t="shared" si="127"/>
        <v>11.447153899948184</v>
      </c>
      <c r="CH41" s="9">
        <f t="shared" si="127"/>
        <v>11.447153899948184</v>
      </c>
      <c r="CI41" s="9">
        <f t="shared" si="127"/>
        <v>11.447153899948184</v>
      </c>
      <c r="CJ41" s="9">
        <f t="shared" si="127"/>
        <v>11.447153899948184</v>
      </c>
      <c r="CK41" s="9">
        <f t="shared" si="127"/>
        <v>11.447153899948184</v>
      </c>
      <c r="CL41" s="9">
        <f t="shared" si="127"/>
        <v>11.447153899948184</v>
      </c>
      <c r="CM41" s="9">
        <f t="shared" si="127"/>
        <v>11.447153899948184</v>
      </c>
      <c r="CN41" s="9">
        <f t="shared" si="127"/>
        <v>11.447153899948184</v>
      </c>
      <c r="CO41" s="9">
        <f t="shared" si="127"/>
        <v>11.447153899948184</v>
      </c>
      <c r="CP41" s="9">
        <f t="shared" si="127"/>
        <v>11.447153899948184</v>
      </c>
      <c r="CQ41" s="9">
        <f t="shared" si="127"/>
        <v>11.447153899948184</v>
      </c>
      <c r="CR41" s="9">
        <f t="shared" si="127"/>
        <v>11.447153899948184</v>
      </c>
      <c r="CS41" s="9">
        <f t="shared" si="127"/>
        <v>11.447153899948184</v>
      </c>
      <c r="CT41" s="9">
        <f t="shared" si="127"/>
        <v>11.447153899948184</v>
      </c>
      <c r="CU41" s="9">
        <f t="shared" si="127"/>
        <v>11.447153899948184</v>
      </c>
      <c r="CV41" s="9">
        <f t="shared" si="127"/>
        <v>11.447153899948184</v>
      </c>
      <c r="CW41" s="9">
        <f t="shared" si="127"/>
        <v>11.447153899948184</v>
      </c>
      <c r="CX41" s="9">
        <f t="shared" si="127"/>
        <v>11.447153899948184</v>
      </c>
      <c r="CY41" s="9">
        <f t="shared" si="127"/>
        <v>11.447153899948184</v>
      </c>
      <c r="CZ41" s="9">
        <f t="shared" si="127"/>
        <v>11.447153899948184</v>
      </c>
      <c r="DA41" s="9">
        <f t="shared" si="127"/>
        <v>11.447153899948184</v>
      </c>
      <c r="DB41" s="9">
        <f t="shared" si="127"/>
        <v>11.447153899948184</v>
      </c>
      <c r="DC41" s="9">
        <f t="shared" si="127"/>
        <v>11.447153899948184</v>
      </c>
      <c r="DD41" s="9">
        <f t="shared" si="127"/>
        <v>11.447153899948184</v>
      </c>
      <c r="DE41" s="9">
        <f t="shared" si="127"/>
        <v>11.447153899948184</v>
      </c>
      <c r="DF41" s="9">
        <f t="shared" si="127"/>
        <v>11.447153899948184</v>
      </c>
      <c r="DG41" s="9">
        <f t="shared" si="127"/>
        <v>11.447153899948184</v>
      </c>
      <c r="DH41" s="9">
        <f t="shared" si="127"/>
        <v>11.447153899948184</v>
      </c>
      <c r="DI41" s="9">
        <f t="shared" si="127"/>
        <v>11.447153899948184</v>
      </c>
      <c r="DJ41" s="9">
        <f t="shared" si="127"/>
        <v>11.447153899948184</v>
      </c>
      <c r="DK41" s="9">
        <f t="shared" si="127"/>
        <v>11.447153899948184</v>
      </c>
    </row>
    <row r="42" spans="2:115">
      <c r="B42" s="243"/>
      <c r="C42" s="29" t="s">
        <v>55</v>
      </c>
      <c r="D42" s="29">
        <v>0</v>
      </c>
      <c r="E42" s="29">
        <v>1</v>
      </c>
      <c r="F42" s="29">
        <v>2</v>
      </c>
      <c r="H42" s="29">
        <v>0</v>
      </c>
      <c r="I42" s="29">
        <v>1</v>
      </c>
      <c r="J42" s="29">
        <v>2</v>
      </c>
      <c r="L42" s="29">
        <v>0</v>
      </c>
      <c r="M42" s="29">
        <v>1</v>
      </c>
      <c r="N42" s="29">
        <v>2</v>
      </c>
      <c r="O42" s="12"/>
      <c r="P42" s="29">
        <v>0</v>
      </c>
      <c r="Q42" s="29">
        <v>1</v>
      </c>
      <c r="R42" s="29">
        <v>2</v>
      </c>
      <c r="S42" s="12"/>
      <c r="T42" s="29">
        <v>0</v>
      </c>
      <c r="U42" s="29">
        <v>1</v>
      </c>
      <c r="V42" s="29">
        <v>2</v>
      </c>
      <c r="Y42" s="6"/>
      <c r="Z42" s="6">
        <v>1</v>
      </c>
      <c r="AA42" s="6">
        <v>2030</v>
      </c>
      <c r="AB42" s="6">
        <v>-1</v>
      </c>
      <c r="AC42" s="3">
        <f t="shared" si="4"/>
        <v>704.08378340558659</v>
      </c>
      <c r="AD42" s="34">
        <v>9.86</v>
      </c>
      <c r="AE42" s="23">
        <f t="shared" si="118"/>
        <v>9.9585999999999988</v>
      </c>
      <c r="AF42" s="23">
        <f t="shared" si="118"/>
        <v>10.058185999999999</v>
      </c>
      <c r="AG42" s="23">
        <f t="shared" si="118"/>
        <v>10.158767859999999</v>
      </c>
      <c r="AH42" s="23">
        <f t="shared" si="118"/>
        <v>10.260355538599999</v>
      </c>
      <c r="AI42" s="23">
        <f t="shared" si="118"/>
        <v>10.362959093985999</v>
      </c>
      <c r="AJ42" s="23">
        <f t="shared" si="118"/>
        <v>10.46658868492586</v>
      </c>
      <c r="AK42" s="23">
        <f t="shared" si="118"/>
        <v>10.571254571775118</v>
      </c>
      <c r="AL42" s="23">
        <f t="shared" si="118"/>
        <v>10.676967117492868</v>
      </c>
      <c r="AM42" s="23">
        <f t="shared" si="118"/>
        <v>10.783736788667797</v>
      </c>
      <c r="AN42" s="23">
        <f t="shared" si="118"/>
        <v>10.891574156554475</v>
      </c>
      <c r="AO42" s="23">
        <f t="shared" si="118"/>
        <v>11.000489898120019</v>
      </c>
      <c r="AP42" s="23">
        <f t="shared" si="118"/>
        <v>11.11049479710122</v>
      </c>
      <c r="AQ42" s="23">
        <f t="shared" si="118"/>
        <v>11.221599745072233</v>
      </c>
      <c r="AR42" s="23">
        <f t="shared" si="118"/>
        <v>11.333815742522955</v>
      </c>
      <c r="AS42" s="23">
        <f t="shared" si="118"/>
        <v>11.447153899948184</v>
      </c>
      <c r="AT42" s="9">
        <f t="shared" si="119"/>
        <v>11.343524309008323</v>
      </c>
      <c r="AU42" s="9">
        <f t="shared" si="119"/>
        <v>11.239894718068463</v>
      </c>
      <c r="AV42" s="9">
        <f t="shared" si="119"/>
        <v>11.136265127128603</v>
      </c>
      <c r="AW42" s="9">
        <f t="shared" si="119"/>
        <v>11.032635536188742</v>
      </c>
      <c r="AX42" s="9">
        <f t="shared" si="119"/>
        <v>10.929005945248882</v>
      </c>
      <c r="AY42" s="9">
        <f t="shared" si="119"/>
        <v>10.825376354309022</v>
      </c>
      <c r="AZ42" s="9">
        <f t="shared" si="119"/>
        <v>10.721746763369161</v>
      </c>
      <c r="BA42" s="9">
        <f t="shared" si="119"/>
        <v>10.618117172429301</v>
      </c>
      <c r="BB42" s="9">
        <f t="shared" si="119"/>
        <v>10.514487581489441</v>
      </c>
      <c r="BC42" s="9">
        <f t="shared" si="119"/>
        <v>10.41085799054958</v>
      </c>
      <c r="BD42" s="9">
        <f t="shared" si="119"/>
        <v>10.30722839960972</v>
      </c>
      <c r="BE42" s="9">
        <f t="shared" si="119"/>
        <v>10.203598808669859</v>
      </c>
      <c r="BF42" s="9">
        <f t="shared" si="119"/>
        <v>10.099969217729999</v>
      </c>
      <c r="BG42" s="9">
        <f t="shared" si="119"/>
        <v>9.9963396267901388</v>
      </c>
      <c r="BH42" s="9">
        <f t="shared" si="119"/>
        <v>9.8927100358502784</v>
      </c>
      <c r="BI42" s="9">
        <f t="shared" si="119"/>
        <v>9.7890804449104181</v>
      </c>
      <c r="BJ42" s="9">
        <f t="shared" ref="BJ42:CG42" si="128">BI42+ ($AI42 * $AB42/100)</f>
        <v>9.6854508539705577</v>
      </c>
      <c r="BK42" s="9">
        <f t="shared" si="128"/>
        <v>9.5818212630306974</v>
      </c>
      <c r="BL42" s="9">
        <f t="shared" si="128"/>
        <v>9.478191672090837</v>
      </c>
      <c r="BM42" s="9">
        <f t="shared" si="128"/>
        <v>9.3745620811509767</v>
      </c>
      <c r="BN42" s="9">
        <f t="shared" si="128"/>
        <v>9.2709324902111163</v>
      </c>
      <c r="BO42" s="9">
        <f t="shared" si="128"/>
        <v>9.167302899271256</v>
      </c>
      <c r="BP42" s="9">
        <f t="shared" si="128"/>
        <v>9.0636733083313956</v>
      </c>
      <c r="BQ42" s="9">
        <f t="shared" si="128"/>
        <v>8.9600437173915353</v>
      </c>
      <c r="BR42" s="9">
        <f t="shared" si="128"/>
        <v>8.8564141264516749</v>
      </c>
      <c r="BS42" s="9">
        <f t="shared" si="128"/>
        <v>8.7527845355118146</v>
      </c>
      <c r="BT42" s="9">
        <f t="shared" si="128"/>
        <v>8.6491549445719542</v>
      </c>
      <c r="BU42" s="9">
        <f t="shared" si="128"/>
        <v>8.5455253536320939</v>
      </c>
      <c r="BV42" s="9">
        <f t="shared" si="128"/>
        <v>8.4418957626922335</v>
      </c>
      <c r="BW42" s="9">
        <f t="shared" si="128"/>
        <v>8.3382661717523732</v>
      </c>
      <c r="BX42" s="9">
        <f t="shared" si="128"/>
        <v>8.2346365808125128</v>
      </c>
      <c r="BY42" s="9">
        <f t="shared" si="128"/>
        <v>8.1310069898726525</v>
      </c>
      <c r="BZ42" s="9">
        <f t="shared" si="128"/>
        <v>8.0273773989327921</v>
      </c>
      <c r="CA42" s="9">
        <f t="shared" si="128"/>
        <v>7.9237478079929318</v>
      </c>
      <c r="CB42" s="9">
        <f t="shared" si="128"/>
        <v>7.8201182170530714</v>
      </c>
      <c r="CC42" s="9">
        <f t="shared" si="128"/>
        <v>7.7164886261132111</v>
      </c>
      <c r="CD42" s="9">
        <f t="shared" si="128"/>
        <v>7.6128590351733507</v>
      </c>
      <c r="CE42" s="9">
        <f t="shared" si="128"/>
        <v>7.5092294442334904</v>
      </c>
      <c r="CF42" s="9">
        <f t="shared" si="128"/>
        <v>7.40559985329363</v>
      </c>
      <c r="CG42" s="9">
        <f t="shared" si="128"/>
        <v>7.3019702623537697</v>
      </c>
      <c r="CH42" s="9">
        <f t="shared" ref="CH42:DK42" si="129">CG42+ ($AI42 * $AB42/100)</f>
        <v>7.1983406714139093</v>
      </c>
      <c r="CI42" s="9">
        <f t="shared" si="129"/>
        <v>7.094711080474049</v>
      </c>
      <c r="CJ42" s="9">
        <f t="shared" si="129"/>
        <v>6.9910814895341886</v>
      </c>
      <c r="CK42" s="9">
        <f t="shared" si="129"/>
        <v>6.8874518985943283</v>
      </c>
      <c r="CL42" s="9">
        <f t="shared" si="129"/>
        <v>6.7838223076544679</v>
      </c>
      <c r="CM42" s="9">
        <f t="shared" si="129"/>
        <v>6.6801927167146076</v>
      </c>
      <c r="CN42" s="9">
        <f t="shared" si="129"/>
        <v>6.5765631257747472</v>
      </c>
      <c r="CO42" s="9">
        <f t="shared" si="129"/>
        <v>6.4729335348348869</v>
      </c>
      <c r="CP42" s="9">
        <f t="shared" si="129"/>
        <v>6.3693039438950265</v>
      </c>
      <c r="CQ42" s="9">
        <f t="shared" si="129"/>
        <v>6.2656743529551662</v>
      </c>
      <c r="CR42" s="9">
        <f t="shared" si="129"/>
        <v>6.1620447620153058</v>
      </c>
      <c r="CS42" s="9">
        <f t="shared" si="129"/>
        <v>6.0584151710754455</v>
      </c>
      <c r="CT42" s="9">
        <f t="shared" si="129"/>
        <v>5.9547855801355851</v>
      </c>
      <c r="CU42" s="9">
        <f t="shared" si="129"/>
        <v>5.8511559891957248</v>
      </c>
      <c r="CV42" s="9">
        <f t="shared" si="129"/>
        <v>5.7475263982558644</v>
      </c>
      <c r="CW42" s="9">
        <f t="shared" si="129"/>
        <v>5.6438968073160041</v>
      </c>
      <c r="CX42" s="9">
        <f t="shared" si="129"/>
        <v>5.5402672163761437</v>
      </c>
      <c r="CY42" s="9">
        <f t="shared" si="129"/>
        <v>5.4366376254362834</v>
      </c>
      <c r="CZ42" s="9">
        <f t="shared" si="129"/>
        <v>5.333008034496423</v>
      </c>
      <c r="DA42" s="9">
        <f t="shared" si="129"/>
        <v>5.2293784435565627</v>
      </c>
      <c r="DB42" s="9">
        <f t="shared" si="129"/>
        <v>5.1257488526167023</v>
      </c>
      <c r="DC42" s="9">
        <f t="shared" si="129"/>
        <v>5.022119261676842</v>
      </c>
      <c r="DD42" s="9">
        <f t="shared" si="129"/>
        <v>4.9184896707369816</v>
      </c>
      <c r="DE42" s="9">
        <f t="shared" si="129"/>
        <v>4.8148600797971213</v>
      </c>
      <c r="DF42" s="9">
        <f t="shared" si="129"/>
        <v>4.7112304888572609</v>
      </c>
      <c r="DG42" s="9">
        <f t="shared" si="129"/>
        <v>4.6076008979174006</v>
      </c>
      <c r="DH42" s="9">
        <f t="shared" si="129"/>
        <v>4.5039713069775402</v>
      </c>
      <c r="DI42" s="9">
        <f t="shared" si="129"/>
        <v>4.4003417160376799</v>
      </c>
      <c r="DJ42" s="9">
        <f t="shared" si="129"/>
        <v>4.2967121250978195</v>
      </c>
      <c r="DK42" s="9">
        <f t="shared" si="129"/>
        <v>4.1930825341579592</v>
      </c>
    </row>
    <row r="43" spans="2:115">
      <c r="B43" s="239" t="s">
        <v>57</v>
      </c>
      <c r="C43" s="31">
        <v>0</v>
      </c>
      <c r="D43" s="3">
        <f>D33-$AC$5</f>
        <v>815.10000000000093</v>
      </c>
      <c r="E43" s="3">
        <f t="shared" ref="E43:F43" si="130">E33-$AC$5</f>
        <v>856.83559601146476</v>
      </c>
      <c r="F43" s="3">
        <f t="shared" si="130"/>
        <v>900.23701026131289</v>
      </c>
      <c r="H43" s="3">
        <f t="shared" ref="H43:J43" si="131">H33-$AC$5</f>
        <v>815.10000000000093</v>
      </c>
      <c r="I43" s="3">
        <f t="shared" si="131"/>
        <v>898.05705155358896</v>
      </c>
      <c r="J43" s="3">
        <f t="shared" si="131"/>
        <v>988.56990762468649</v>
      </c>
      <c r="L43" s="3">
        <f t="shared" ref="L43:N43" si="132">L33-$AC$5</f>
        <v>815.10000000000093</v>
      </c>
      <c r="M43" s="3">
        <f t="shared" si="132"/>
        <v>938.60331689113855</v>
      </c>
      <c r="N43" s="3">
        <f t="shared" si="132"/>
        <v>1079.8416797209848</v>
      </c>
      <c r="O43" s="13"/>
      <c r="P43" s="3">
        <f t="shared" ref="P43:R43" si="133">P33-$AC$5</f>
        <v>815.10000000000093</v>
      </c>
      <c r="Q43" s="3">
        <f t="shared" si="133"/>
        <v>1016.9494948100582</v>
      </c>
      <c r="R43" s="3">
        <f t="shared" si="133"/>
        <v>1269.7176367018701</v>
      </c>
      <c r="S43" s="13"/>
      <c r="T43" s="3">
        <f t="shared" ref="T43:V43" si="134">T33-$AC$5</f>
        <v>815.10000000000093</v>
      </c>
      <c r="U43" s="3">
        <f t="shared" si="134"/>
        <v>1090.2631793447133</v>
      </c>
      <c r="V43" s="3">
        <f t="shared" si="134"/>
        <v>1465.7500099144329</v>
      </c>
      <c r="Y43" s="6"/>
      <c r="Z43" s="6">
        <v>1</v>
      </c>
      <c r="AA43" s="6">
        <v>2030</v>
      </c>
      <c r="AB43" s="6">
        <v>-2</v>
      </c>
      <c r="AC43" s="3">
        <f t="shared" si="4"/>
        <v>470.71686829714764</v>
      </c>
      <c r="AD43" s="34">
        <v>9.86</v>
      </c>
      <c r="AE43" s="23">
        <f t="shared" si="118"/>
        <v>9.9585999999999988</v>
      </c>
      <c r="AF43" s="23">
        <f t="shared" si="118"/>
        <v>10.058185999999999</v>
      </c>
      <c r="AG43" s="23">
        <f t="shared" si="118"/>
        <v>10.158767859999999</v>
      </c>
      <c r="AH43" s="23">
        <f t="shared" si="118"/>
        <v>10.260355538599999</v>
      </c>
      <c r="AI43" s="23">
        <f t="shared" si="118"/>
        <v>10.362959093985999</v>
      </c>
      <c r="AJ43" s="23">
        <f t="shared" si="118"/>
        <v>10.46658868492586</v>
      </c>
      <c r="AK43" s="23">
        <f t="shared" si="118"/>
        <v>10.571254571775118</v>
      </c>
      <c r="AL43" s="23">
        <f t="shared" si="118"/>
        <v>10.676967117492868</v>
      </c>
      <c r="AM43" s="23">
        <f t="shared" si="118"/>
        <v>10.783736788667797</v>
      </c>
      <c r="AN43" s="23">
        <f t="shared" si="118"/>
        <v>10.891574156554475</v>
      </c>
      <c r="AO43" s="23">
        <f t="shared" si="118"/>
        <v>11.000489898120019</v>
      </c>
      <c r="AP43" s="23">
        <f t="shared" si="118"/>
        <v>11.11049479710122</v>
      </c>
      <c r="AQ43" s="23">
        <f t="shared" si="118"/>
        <v>11.221599745072233</v>
      </c>
      <c r="AR43" s="23">
        <f t="shared" si="118"/>
        <v>11.333815742522955</v>
      </c>
      <c r="AS43" s="23">
        <f t="shared" si="118"/>
        <v>11.447153899948184</v>
      </c>
      <c r="AT43" s="9">
        <f t="shared" si="119"/>
        <v>11.239894718068463</v>
      </c>
      <c r="AU43" s="9">
        <f t="shared" si="119"/>
        <v>11.032635536188742</v>
      </c>
      <c r="AV43" s="9">
        <f t="shared" si="119"/>
        <v>10.825376354309022</v>
      </c>
      <c r="AW43" s="9">
        <f t="shared" si="119"/>
        <v>10.618117172429301</v>
      </c>
      <c r="AX43" s="9">
        <f t="shared" si="119"/>
        <v>10.41085799054958</v>
      </c>
      <c r="AY43" s="9">
        <f t="shared" si="119"/>
        <v>10.203598808669859</v>
      </c>
      <c r="AZ43" s="9">
        <f t="shared" si="119"/>
        <v>9.9963396267901388</v>
      </c>
      <c r="BA43" s="9">
        <f t="shared" si="119"/>
        <v>9.7890804449104181</v>
      </c>
      <c r="BB43" s="9">
        <f t="shared" si="119"/>
        <v>9.5818212630306974</v>
      </c>
      <c r="BC43" s="9">
        <f t="shared" si="119"/>
        <v>9.3745620811509767</v>
      </c>
      <c r="BD43" s="9">
        <f t="shared" si="119"/>
        <v>9.167302899271256</v>
      </c>
      <c r="BE43" s="9">
        <f t="shared" si="119"/>
        <v>8.9600437173915353</v>
      </c>
      <c r="BF43" s="9">
        <f t="shared" si="119"/>
        <v>8.7527845355118146</v>
      </c>
      <c r="BG43" s="9">
        <f t="shared" si="119"/>
        <v>8.5455253536320939</v>
      </c>
      <c r="BH43" s="9">
        <f t="shared" si="119"/>
        <v>8.3382661717523732</v>
      </c>
      <c r="BI43" s="9">
        <f t="shared" si="119"/>
        <v>8.1310069898726525</v>
      </c>
      <c r="BJ43" s="9">
        <f t="shared" ref="BJ43:BR43" si="135">BI43+ ($AI43 * $AB43/100)</f>
        <v>7.9237478079929327</v>
      </c>
      <c r="BK43" s="9">
        <f t="shared" si="135"/>
        <v>7.7164886261132128</v>
      </c>
      <c r="BL43" s="9">
        <f t="shared" si="135"/>
        <v>7.509229444233493</v>
      </c>
      <c r="BM43" s="9">
        <f t="shared" si="135"/>
        <v>7.3019702623537732</v>
      </c>
      <c r="BN43" s="9">
        <f t="shared" si="135"/>
        <v>7.0947110804740534</v>
      </c>
      <c r="BO43" s="9">
        <f t="shared" si="135"/>
        <v>6.8874518985943336</v>
      </c>
      <c r="BP43" s="9">
        <f t="shared" si="135"/>
        <v>6.6801927167146138</v>
      </c>
      <c r="BQ43" s="9">
        <f t="shared" si="135"/>
        <v>6.472933534834894</v>
      </c>
      <c r="BR43" s="9">
        <f t="shared" si="135"/>
        <v>6.2656743529551742</v>
      </c>
      <c r="BS43" s="9">
        <f t="shared" ref="BS43:CV43" si="136">BR43+ ($AI43 * $AB43/100)</f>
        <v>6.0584151710754544</v>
      </c>
      <c r="BT43" s="9">
        <f t="shared" si="136"/>
        <v>5.8511559891957345</v>
      </c>
      <c r="BU43" s="9">
        <f t="shared" si="136"/>
        <v>5.6438968073160147</v>
      </c>
      <c r="BV43" s="9">
        <f t="shared" si="136"/>
        <v>5.4366376254362949</v>
      </c>
      <c r="BW43" s="9">
        <f t="shared" si="136"/>
        <v>5.2293784435565751</v>
      </c>
      <c r="BX43" s="9">
        <f t="shared" si="136"/>
        <v>5.0221192616768553</v>
      </c>
      <c r="BY43" s="9">
        <f t="shared" si="136"/>
        <v>4.8148600797971355</v>
      </c>
      <c r="BZ43" s="9">
        <f t="shared" si="136"/>
        <v>4.6076008979174157</v>
      </c>
      <c r="CA43" s="9">
        <f t="shared" si="136"/>
        <v>4.4003417160376959</v>
      </c>
      <c r="CB43" s="9">
        <f t="shared" si="136"/>
        <v>4.193082534157976</v>
      </c>
      <c r="CC43" s="9">
        <f t="shared" si="136"/>
        <v>3.9858233522782562</v>
      </c>
      <c r="CD43" s="9">
        <f t="shared" si="136"/>
        <v>3.7785641703985364</v>
      </c>
      <c r="CE43" s="9">
        <f t="shared" si="136"/>
        <v>3.5713049885188166</v>
      </c>
      <c r="CF43" s="9">
        <f t="shared" si="136"/>
        <v>3.3640458066390968</v>
      </c>
      <c r="CG43" s="9">
        <f t="shared" si="136"/>
        <v>3.156786624759377</v>
      </c>
      <c r="CH43" s="9">
        <f t="shared" si="136"/>
        <v>2.9495274428796572</v>
      </c>
      <c r="CI43" s="9">
        <f t="shared" si="136"/>
        <v>2.7422682609999374</v>
      </c>
      <c r="CJ43" s="9">
        <f t="shared" si="136"/>
        <v>2.5350090791202176</v>
      </c>
      <c r="CK43" s="9">
        <f t="shared" si="136"/>
        <v>2.3277498972404977</v>
      </c>
      <c r="CL43" s="9">
        <f t="shared" si="136"/>
        <v>2.1204907153607779</v>
      </c>
      <c r="CM43" s="9">
        <f t="shared" si="136"/>
        <v>1.9132315334810579</v>
      </c>
      <c r="CN43" s="9">
        <f t="shared" si="136"/>
        <v>1.7059723516013379</v>
      </c>
      <c r="CO43" s="9">
        <f t="shared" si="136"/>
        <v>1.4987131697216178</v>
      </c>
      <c r="CP43" s="9">
        <f t="shared" si="136"/>
        <v>1.2914539878418978</v>
      </c>
      <c r="CQ43" s="9">
        <f t="shared" si="136"/>
        <v>1.0841948059621778</v>
      </c>
      <c r="CR43" s="9">
        <f t="shared" si="136"/>
        <v>0.87693562408245773</v>
      </c>
      <c r="CS43" s="9">
        <f t="shared" si="136"/>
        <v>0.6696764422027377</v>
      </c>
      <c r="CT43" s="9">
        <f t="shared" si="136"/>
        <v>0.46241726032301772</v>
      </c>
      <c r="CU43" s="9">
        <f t="shared" si="136"/>
        <v>0.25515807844329774</v>
      </c>
      <c r="CV43" s="9">
        <f t="shared" si="136"/>
        <v>4.7898896563577764E-2</v>
      </c>
      <c r="CW43" s="9">
        <v>0</v>
      </c>
      <c r="CX43" s="9">
        <v>0</v>
      </c>
      <c r="CY43" s="9">
        <v>0</v>
      </c>
      <c r="CZ43" s="9">
        <v>0</v>
      </c>
      <c r="DA43" s="9">
        <v>0</v>
      </c>
      <c r="DB43" s="9">
        <v>0</v>
      </c>
      <c r="DC43" s="9">
        <v>0</v>
      </c>
      <c r="DD43" s="9">
        <v>0</v>
      </c>
      <c r="DE43" s="9">
        <v>0</v>
      </c>
      <c r="DF43" s="9">
        <v>0</v>
      </c>
      <c r="DG43" s="9">
        <v>0</v>
      </c>
      <c r="DH43" s="9">
        <v>0</v>
      </c>
      <c r="DI43" s="9">
        <v>0</v>
      </c>
      <c r="DJ43" s="9">
        <v>0</v>
      </c>
      <c r="DK43" s="9">
        <v>0</v>
      </c>
    </row>
    <row r="44" spans="2:115">
      <c r="B44" s="240"/>
      <c r="C44" s="31">
        <v>-1</v>
      </c>
      <c r="D44" s="3">
        <f t="shared" ref="D44:F44" si="137">D34-$AC$5</f>
        <v>495.63600000000042</v>
      </c>
      <c r="E44" s="3">
        <f t="shared" si="137"/>
        <v>521.07572136631848</v>
      </c>
      <c r="F44" s="3">
        <f t="shared" si="137"/>
        <v>547.52294054782567</v>
      </c>
      <c r="H44" s="3">
        <f t="shared" ref="H44:J44" si="138">H34-$AC$5</f>
        <v>534.09000000000037</v>
      </c>
      <c r="I44" s="3">
        <f t="shared" si="138"/>
        <v>602.71271737498591</v>
      </c>
      <c r="J44" s="3">
        <f t="shared" si="138"/>
        <v>678.31216111745323</v>
      </c>
      <c r="L44" s="3">
        <f t="shared" ref="L44:N44" si="139">L34-$AC$5</f>
        <v>570.07900000000029</v>
      </c>
      <c r="M44" s="3">
        <f t="shared" si="139"/>
        <v>681.08378340558659</v>
      </c>
      <c r="N44" s="3">
        <f t="shared" si="139"/>
        <v>809.31869724011801</v>
      </c>
      <c r="O44" s="13"/>
      <c r="P44" s="3">
        <f t="shared" ref="P44:R44" si="140">P34-$AC$5</f>
        <v>634.66200000000038</v>
      </c>
      <c r="Q44" s="3">
        <f t="shared" si="140"/>
        <v>827.30734339011349</v>
      </c>
      <c r="R44" s="3">
        <f t="shared" si="140"/>
        <v>1070.499504734066</v>
      </c>
      <c r="S44" s="13"/>
      <c r="T44" s="3">
        <f t="shared" ref="T44:V44" si="141">T34-$AC$5</f>
        <v>689.38500000000056</v>
      </c>
      <c r="U44" s="3">
        <f t="shared" si="141"/>
        <v>958.1354508963916</v>
      </c>
      <c r="V44" s="3">
        <f t="shared" si="141"/>
        <v>1326.9504917401443</v>
      </c>
      <c r="Y44" s="6"/>
      <c r="Z44" s="6">
        <v>1</v>
      </c>
      <c r="AA44" s="6">
        <v>2030</v>
      </c>
      <c r="AB44" s="6">
        <v>-3</v>
      </c>
      <c r="AC44" s="3">
        <f t="shared" si="4"/>
        <v>365.34816159506124</v>
      </c>
      <c r="AD44" s="34">
        <v>9.86</v>
      </c>
      <c r="AE44" s="23">
        <f t="shared" si="118"/>
        <v>9.9585999999999988</v>
      </c>
      <c r="AF44" s="23">
        <f t="shared" si="118"/>
        <v>10.058185999999999</v>
      </c>
      <c r="AG44" s="23">
        <f t="shared" si="118"/>
        <v>10.158767859999999</v>
      </c>
      <c r="AH44" s="23">
        <f t="shared" si="118"/>
        <v>10.260355538599999</v>
      </c>
      <c r="AI44" s="23">
        <f t="shared" si="118"/>
        <v>10.362959093985999</v>
      </c>
      <c r="AJ44" s="23">
        <f t="shared" si="118"/>
        <v>10.46658868492586</v>
      </c>
      <c r="AK44" s="23">
        <f t="shared" si="118"/>
        <v>10.571254571775118</v>
      </c>
      <c r="AL44" s="23">
        <f t="shared" si="118"/>
        <v>10.676967117492868</v>
      </c>
      <c r="AM44" s="23">
        <f t="shared" si="118"/>
        <v>10.783736788667797</v>
      </c>
      <c r="AN44" s="23">
        <f t="shared" si="118"/>
        <v>10.891574156554475</v>
      </c>
      <c r="AO44" s="23">
        <f t="shared" si="118"/>
        <v>11.000489898120019</v>
      </c>
      <c r="AP44" s="23">
        <f t="shared" si="118"/>
        <v>11.11049479710122</v>
      </c>
      <c r="AQ44" s="23">
        <f t="shared" si="118"/>
        <v>11.221599745072233</v>
      </c>
      <c r="AR44" s="23">
        <f t="shared" si="118"/>
        <v>11.333815742522955</v>
      </c>
      <c r="AS44" s="23">
        <f t="shared" si="118"/>
        <v>11.447153899948184</v>
      </c>
      <c r="AT44" s="9">
        <f t="shared" si="119"/>
        <v>11.136265127128604</v>
      </c>
      <c r="AU44" s="9">
        <f t="shared" si="119"/>
        <v>10.825376354309025</v>
      </c>
      <c r="AV44" s="9">
        <f t="shared" si="119"/>
        <v>10.514487581489446</v>
      </c>
      <c r="AW44" s="9">
        <f t="shared" si="119"/>
        <v>10.203598808669867</v>
      </c>
      <c r="AX44" s="9">
        <f t="shared" si="119"/>
        <v>9.8927100358502873</v>
      </c>
      <c r="AY44" s="9">
        <f t="shared" si="119"/>
        <v>9.581821263030708</v>
      </c>
      <c r="AZ44" s="9">
        <f t="shared" si="119"/>
        <v>9.2709324902111288</v>
      </c>
      <c r="BA44" s="9">
        <f t="shared" si="119"/>
        <v>8.9600437173915495</v>
      </c>
      <c r="BB44" s="9">
        <f t="shared" si="119"/>
        <v>8.6491549445719702</v>
      </c>
      <c r="BC44" s="9">
        <f t="shared" si="119"/>
        <v>8.3382661717523909</v>
      </c>
      <c r="BD44" s="9">
        <f t="shared" si="119"/>
        <v>8.0273773989328117</v>
      </c>
      <c r="BE44" s="9">
        <f t="shared" si="119"/>
        <v>7.7164886261132315</v>
      </c>
      <c r="BF44" s="9">
        <f t="shared" si="119"/>
        <v>7.4055998532936513</v>
      </c>
      <c r="BG44" s="9">
        <f t="shared" si="119"/>
        <v>7.0947110804740712</v>
      </c>
      <c r="BH44" s="9">
        <f t="shared" si="119"/>
        <v>6.783822307654491</v>
      </c>
      <c r="BI44" s="9">
        <f t="shared" si="119"/>
        <v>6.4729335348349109</v>
      </c>
      <c r="BJ44" s="9">
        <f t="shared" ref="BJ44:BR44" si="142">BI44+ ($AI44 * $AB44/100)</f>
        <v>6.1620447620153307</v>
      </c>
      <c r="BK44" s="9">
        <f t="shared" si="142"/>
        <v>5.8511559891957505</v>
      </c>
      <c r="BL44" s="9">
        <f t="shared" si="142"/>
        <v>5.5402672163761704</v>
      </c>
      <c r="BM44" s="9">
        <f t="shared" si="142"/>
        <v>5.2293784435565902</v>
      </c>
      <c r="BN44" s="9">
        <f t="shared" si="142"/>
        <v>4.91848967073701</v>
      </c>
      <c r="BO44" s="9">
        <f t="shared" si="142"/>
        <v>4.6076008979174299</v>
      </c>
      <c r="BP44" s="9">
        <f t="shared" si="142"/>
        <v>4.2967121250978497</v>
      </c>
      <c r="BQ44" s="9">
        <f t="shared" si="142"/>
        <v>3.9858233522782696</v>
      </c>
      <c r="BR44" s="9">
        <f t="shared" si="142"/>
        <v>3.6749345794586894</v>
      </c>
      <c r="BS44" s="9">
        <f t="shared" ref="BS44:CC44" si="143">BR44+ ($AI44 * $AB44/100)</f>
        <v>3.3640458066391092</v>
      </c>
      <c r="BT44" s="9">
        <f t="shared" si="143"/>
        <v>3.0531570338195291</v>
      </c>
      <c r="BU44" s="9">
        <f t="shared" si="143"/>
        <v>2.7422682609999489</v>
      </c>
      <c r="BV44" s="9">
        <f t="shared" si="143"/>
        <v>2.4313794881803688</v>
      </c>
      <c r="BW44" s="9">
        <f t="shared" si="143"/>
        <v>2.1204907153607886</v>
      </c>
      <c r="BX44" s="9">
        <f t="shared" si="143"/>
        <v>1.8096019425412087</v>
      </c>
      <c r="BY44" s="9">
        <f t="shared" si="143"/>
        <v>1.4987131697216287</v>
      </c>
      <c r="BZ44" s="9">
        <f t="shared" si="143"/>
        <v>1.1878243969020488</v>
      </c>
      <c r="CA44" s="9">
        <f t="shared" si="143"/>
        <v>0.87693562408246883</v>
      </c>
      <c r="CB44" s="9">
        <f t="shared" si="143"/>
        <v>0.56604685126288889</v>
      </c>
      <c r="CC44" s="9">
        <f t="shared" si="143"/>
        <v>0.2551580784433089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9">
        <v>0</v>
      </c>
      <c r="CT44" s="9">
        <v>0</v>
      </c>
      <c r="CU44" s="9">
        <v>0</v>
      </c>
      <c r="CV44" s="9">
        <v>0</v>
      </c>
      <c r="CW44" s="9">
        <v>0</v>
      </c>
      <c r="CX44" s="9">
        <v>0</v>
      </c>
      <c r="CY44" s="9">
        <v>0</v>
      </c>
      <c r="CZ44" s="9">
        <v>0</v>
      </c>
      <c r="DA44" s="9">
        <v>0</v>
      </c>
      <c r="DB44" s="9">
        <v>0</v>
      </c>
      <c r="DC44" s="9">
        <v>0</v>
      </c>
      <c r="DD44" s="9">
        <v>0</v>
      </c>
      <c r="DE44" s="9">
        <v>0</v>
      </c>
      <c r="DF44" s="9">
        <v>0</v>
      </c>
      <c r="DG44" s="9">
        <v>0</v>
      </c>
      <c r="DH44" s="9">
        <v>0</v>
      </c>
      <c r="DI44" s="9">
        <v>0</v>
      </c>
      <c r="DJ44" s="9">
        <v>0</v>
      </c>
      <c r="DK44" s="9">
        <v>0</v>
      </c>
    </row>
    <row r="45" spans="2:115">
      <c r="B45" s="240"/>
      <c r="C45" s="31">
        <v>-2</v>
      </c>
      <c r="D45" s="3">
        <f t="shared" ref="D45:F45" si="144">D35-$AC$5</f>
        <v>267.87</v>
      </c>
      <c r="E45" s="3">
        <f t="shared" si="144"/>
        <v>281.69136629524274</v>
      </c>
      <c r="F45" s="3">
        <f t="shared" si="144"/>
        <v>296.05087232617564</v>
      </c>
      <c r="H45" s="3">
        <f t="shared" ref="H45:J45" si="145">H35-$AC$5</f>
        <v>317.17</v>
      </c>
      <c r="I45" s="3">
        <f t="shared" si="145"/>
        <v>361.94769332258022</v>
      </c>
      <c r="J45" s="3">
        <f t="shared" si="145"/>
        <v>412.88811703951814</v>
      </c>
      <c r="L45" s="3">
        <f t="shared" ref="L45:N45" si="146">L35-$AC$5</f>
        <v>366.47000000000008</v>
      </c>
      <c r="M45" s="3">
        <f t="shared" si="146"/>
        <v>447.7168682971477</v>
      </c>
      <c r="N45" s="3">
        <f t="shared" si="146"/>
        <v>548.70279762662278</v>
      </c>
      <c r="O45" s="13"/>
      <c r="P45" s="3">
        <f t="shared" ref="P45:R45" si="147">P35-$AC$5</f>
        <v>456.19600000000014</v>
      </c>
      <c r="Q45" s="3">
        <f t="shared" si="147"/>
        <v>612.76454950149798</v>
      </c>
      <c r="R45" s="3">
        <f t="shared" si="147"/>
        <v>830.3548492990692</v>
      </c>
      <c r="S45" s="13"/>
      <c r="T45" s="3">
        <f t="shared" ref="T45:V45" si="148">T35-$AC$5</f>
        <v>526.20200000000023</v>
      </c>
      <c r="U45" s="3">
        <f t="shared" si="148"/>
        <v>750.17434714346473</v>
      </c>
      <c r="V45" s="3">
        <f t="shared" si="148"/>
        <v>1090.0266178212614</v>
      </c>
      <c r="Y45" s="6"/>
      <c r="Z45" s="6">
        <v>1</v>
      </c>
      <c r="AA45" s="6">
        <v>2030</v>
      </c>
      <c r="AB45" s="6">
        <v>-4</v>
      </c>
      <c r="AC45" s="3">
        <f t="shared" si="4"/>
        <v>312.68775769229927</v>
      </c>
      <c r="AD45" s="34">
        <v>9.86</v>
      </c>
      <c r="AE45" s="23">
        <f t="shared" si="118"/>
        <v>9.9585999999999988</v>
      </c>
      <c r="AF45" s="23">
        <f t="shared" si="118"/>
        <v>10.058185999999999</v>
      </c>
      <c r="AG45" s="23">
        <f t="shared" si="118"/>
        <v>10.158767859999999</v>
      </c>
      <c r="AH45" s="23">
        <f t="shared" si="118"/>
        <v>10.260355538599999</v>
      </c>
      <c r="AI45" s="23">
        <f t="shared" si="118"/>
        <v>10.362959093985999</v>
      </c>
      <c r="AJ45" s="23">
        <f t="shared" si="118"/>
        <v>10.46658868492586</v>
      </c>
      <c r="AK45" s="23">
        <f t="shared" si="118"/>
        <v>10.571254571775118</v>
      </c>
      <c r="AL45" s="23">
        <f t="shared" si="118"/>
        <v>10.676967117492868</v>
      </c>
      <c r="AM45" s="23">
        <f t="shared" si="118"/>
        <v>10.783736788667797</v>
      </c>
      <c r="AN45" s="23">
        <f t="shared" si="118"/>
        <v>10.891574156554475</v>
      </c>
      <c r="AO45" s="23">
        <f t="shared" si="118"/>
        <v>11.000489898120019</v>
      </c>
      <c r="AP45" s="23">
        <f t="shared" si="118"/>
        <v>11.11049479710122</v>
      </c>
      <c r="AQ45" s="23">
        <f t="shared" si="118"/>
        <v>11.221599745072233</v>
      </c>
      <c r="AR45" s="23">
        <f t="shared" si="118"/>
        <v>11.333815742522955</v>
      </c>
      <c r="AS45" s="23">
        <f t="shared" si="118"/>
        <v>11.447153899948184</v>
      </c>
      <c r="AT45" s="9">
        <f t="shared" si="119"/>
        <v>11.032635536188744</v>
      </c>
      <c r="AU45" s="9">
        <f t="shared" si="119"/>
        <v>10.618117172429304</v>
      </c>
      <c r="AV45" s="9">
        <f t="shared" si="119"/>
        <v>10.203598808669865</v>
      </c>
      <c r="AW45" s="9">
        <f t="shared" si="119"/>
        <v>9.7890804449104252</v>
      </c>
      <c r="AX45" s="9">
        <f t="shared" si="119"/>
        <v>9.3745620811509855</v>
      </c>
      <c r="AY45" s="9">
        <f t="shared" si="119"/>
        <v>8.9600437173915459</v>
      </c>
      <c r="AZ45" s="9">
        <f t="shared" si="119"/>
        <v>8.5455253536321063</v>
      </c>
      <c r="BA45" s="9">
        <f t="shared" si="119"/>
        <v>8.1310069898726667</v>
      </c>
      <c r="BB45" s="9">
        <f t="shared" si="119"/>
        <v>7.7164886261132271</v>
      </c>
      <c r="BC45" s="9">
        <f t="shared" si="119"/>
        <v>7.3019702623537874</v>
      </c>
      <c r="BD45" s="9">
        <f t="shared" si="119"/>
        <v>6.8874518985943478</v>
      </c>
      <c r="BE45" s="9">
        <f t="shared" si="119"/>
        <v>6.4729335348349082</v>
      </c>
      <c r="BF45" s="9">
        <f t="shared" si="119"/>
        <v>6.0584151710754686</v>
      </c>
      <c r="BG45" s="9">
        <f t="shared" si="119"/>
        <v>5.6438968073160289</v>
      </c>
      <c r="BH45" s="9">
        <f t="shared" si="119"/>
        <v>5.2293784435565893</v>
      </c>
      <c r="BI45" s="9">
        <f t="shared" si="119"/>
        <v>4.8148600797971497</v>
      </c>
      <c r="BJ45" s="9">
        <f t="shared" ref="BJ45:BR50" si="149">BI45+ ($AI45 * $AB45/100)</f>
        <v>4.4003417160377101</v>
      </c>
      <c r="BK45" s="9">
        <f t="shared" si="149"/>
        <v>3.98582335227827</v>
      </c>
      <c r="BL45" s="9">
        <f t="shared" si="149"/>
        <v>3.5713049885188299</v>
      </c>
      <c r="BM45" s="9">
        <f t="shared" si="149"/>
        <v>3.1567866247593899</v>
      </c>
      <c r="BN45" s="9">
        <f t="shared" si="149"/>
        <v>2.7422682609999498</v>
      </c>
      <c r="BO45" s="9">
        <f t="shared" si="149"/>
        <v>2.3277498972405097</v>
      </c>
      <c r="BP45" s="9">
        <f t="shared" si="149"/>
        <v>1.9132315334810697</v>
      </c>
      <c r="BQ45" s="9">
        <f t="shared" si="149"/>
        <v>1.4987131697216296</v>
      </c>
      <c r="BR45" s="9">
        <f t="shared" si="149"/>
        <v>1.0841948059621895</v>
      </c>
      <c r="BS45" s="9">
        <f t="shared" ref="BS45:BT50" si="150">BR45+ ($AI45 * $AB45/100)</f>
        <v>0.66967644220274958</v>
      </c>
      <c r="BT45" s="9">
        <f t="shared" si="150"/>
        <v>0.25515807844330962</v>
      </c>
      <c r="BU45" s="9">
        <v>0</v>
      </c>
      <c r="BV45" s="9"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v>0</v>
      </c>
      <c r="CN45" s="9">
        <v>0</v>
      </c>
      <c r="CO45" s="9">
        <v>0</v>
      </c>
      <c r="CP45" s="9">
        <v>0</v>
      </c>
      <c r="CQ45" s="9">
        <v>0</v>
      </c>
      <c r="CR45" s="9">
        <v>0</v>
      </c>
      <c r="CS45" s="9">
        <v>0</v>
      </c>
      <c r="CT45" s="9">
        <v>0</v>
      </c>
      <c r="CU45" s="9">
        <v>0</v>
      </c>
      <c r="CV45" s="9">
        <v>0</v>
      </c>
      <c r="CW45" s="9">
        <v>0</v>
      </c>
      <c r="CX45" s="9">
        <v>0</v>
      </c>
      <c r="CY45" s="9">
        <v>0</v>
      </c>
      <c r="CZ45" s="9">
        <v>0</v>
      </c>
      <c r="DA45" s="9">
        <v>0</v>
      </c>
      <c r="DB45" s="9">
        <v>0</v>
      </c>
      <c r="DC45" s="9">
        <v>0</v>
      </c>
      <c r="DD45" s="9">
        <v>0</v>
      </c>
      <c r="DE45" s="9">
        <v>0</v>
      </c>
      <c r="DF45" s="9">
        <v>0</v>
      </c>
      <c r="DG45" s="9">
        <v>0</v>
      </c>
      <c r="DH45" s="9">
        <v>0</v>
      </c>
      <c r="DI45" s="9">
        <v>0</v>
      </c>
      <c r="DJ45" s="9">
        <v>0</v>
      </c>
      <c r="DK45" s="9">
        <v>0</v>
      </c>
    </row>
    <row r="46" spans="2:115">
      <c r="B46" s="240"/>
      <c r="C46" s="31">
        <v>-3</v>
      </c>
      <c r="D46" s="3">
        <f t="shared" ref="D46:F46" si="151">D36-$AC$5</f>
        <v>185.73620000000011</v>
      </c>
      <c r="E46" s="3">
        <f t="shared" si="151"/>
        <v>195.36791704233968</v>
      </c>
      <c r="F46" s="3">
        <f t="shared" si="151"/>
        <v>205.36852045230808</v>
      </c>
      <c r="H46" s="3">
        <f t="shared" ref="H46:J46" si="152">H36-$AC$5</f>
        <v>235.03620000000018</v>
      </c>
      <c r="I46" s="3">
        <f t="shared" si="152"/>
        <v>266.53415841507348</v>
      </c>
      <c r="J46" s="3">
        <f t="shared" si="152"/>
        <v>302.31078370325389</v>
      </c>
      <c r="L46" s="3">
        <f t="shared" ref="L46:N46" si="153">L36-$AC$5</f>
        <v>284.33620000000019</v>
      </c>
      <c r="M46" s="3">
        <f t="shared" si="153"/>
        <v>342.34816159506124</v>
      </c>
      <c r="N46" s="3">
        <f t="shared" si="153"/>
        <v>413.93240194372964</v>
      </c>
      <c r="O46" s="13"/>
      <c r="P46" s="3">
        <f t="shared" ref="P46:R46" si="154">P36-$AC$5</f>
        <v>368.6392000000003</v>
      </c>
      <c r="Q46" s="3">
        <f t="shared" si="154"/>
        <v>477.90503354080784</v>
      </c>
      <c r="R46" s="3">
        <f t="shared" si="154"/>
        <v>632.56338130145105</v>
      </c>
      <c r="S46" s="13"/>
      <c r="T46" s="3">
        <f t="shared" ref="T46:V46" si="155">T36-$AC$5</f>
        <v>423.36220000000037</v>
      </c>
      <c r="U46" s="3">
        <f t="shared" si="155"/>
        <v>573.08039830932842</v>
      </c>
      <c r="V46" s="3">
        <f t="shared" si="155"/>
        <v>805.59938890370074</v>
      </c>
      <c r="Y46" s="6"/>
      <c r="Z46" s="6">
        <v>2</v>
      </c>
      <c r="AA46" s="6">
        <v>2030</v>
      </c>
      <c r="AB46" s="6">
        <v>0</v>
      </c>
      <c r="AC46" s="3">
        <f t="shared" si="4"/>
        <v>1102.8416797209848</v>
      </c>
      <c r="AD46" s="34">
        <v>9.86</v>
      </c>
      <c r="AE46" s="23">
        <f t="shared" si="118"/>
        <v>10.0572</v>
      </c>
      <c r="AF46" s="23">
        <f t="shared" si="118"/>
        <v>10.258343999999999</v>
      </c>
      <c r="AG46" s="23">
        <f t="shared" si="118"/>
        <v>10.463510879999999</v>
      </c>
      <c r="AH46" s="23">
        <f t="shared" si="118"/>
        <v>10.6727810976</v>
      </c>
      <c r="AI46" s="23">
        <f t="shared" si="118"/>
        <v>10.886236719552</v>
      </c>
      <c r="AJ46" s="23">
        <f t="shared" si="118"/>
        <v>11.103961453943041</v>
      </c>
      <c r="AK46" s="23">
        <f t="shared" si="118"/>
        <v>11.326040683021903</v>
      </c>
      <c r="AL46" s="23">
        <f t="shared" si="118"/>
        <v>11.55256149668234</v>
      </c>
      <c r="AM46" s="23">
        <f t="shared" si="118"/>
        <v>11.783612726615987</v>
      </c>
      <c r="AN46" s="23">
        <f t="shared" si="118"/>
        <v>12.019284981148306</v>
      </c>
      <c r="AO46" s="23">
        <f t="shared" si="118"/>
        <v>12.259670680771272</v>
      </c>
      <c r="AP46" s="23">
        <f t="shared" si="118"/>
        <v>12.504864094386697</v>
      </c>
      <c r="AQ46" s="23">
        <f t="shared" si="118"/>
        <v>12.754961376274432</v>
      </c>
      <c r="AR46" s="23">
        <f t="shared" si="118"/>
        <v>13.010060603799921</v>
      </c>
      <c r="AS46" s="23">
        <f t="shared" si="118"/>
        <v>13.270261815875919</v>
      </c>
      <c r="AT46" s="9">
        <f t="shared" si="119"/>
        <v>13.270261815875919</v>
      </c>
      <c r="AU46" s="9">
        <f t="shared" si="119"/>
        <v>13.270261815875919</v>
      </c>
      <c r="AV46" s="9">
        <f t="shared" si="119"/>
        <v>13.270261815875919</v>
      </c>
      <c r="AW46" s="9">
        <f t="shared" si="119"/>
        <v>13.270261815875919</v>
      </c>
      <c r="AX46" s="9">
        <f t="shared" si="119"/>
        <v>13.270261815875919</v>
      </c>
      <c r="AY46" s="9">
        <f t="shared" si="119"/>
        <v>13.270261815875919</v>
      </c>
      <c r="AZ46" s="9">
        <f t="shared" si="119"/>
        <v>13.270261815875919</v>
      </c>
      <c r="BA46" s="9">
        <f t="shared" si="119"/>
        <v>13.270261815875919</v>
      </c>
      <c r="BB46" s="9">
        <f t="shared" si="119"/>
        <v>13.270261815875919</v>
      </c>
      <c r="BC46" s="9">
        <f t="shared" si="119"/>
        <v>13.270261815875919</v>
      </c>
      <c r="BD46" s="9">
        <f t="shared" si="119"/>
        <v>13.270261815875919</v>
      </c>
      <c r="BE46" s="9">
        <f t="shared" si="119"/>
        <v>13.270261815875919</v>
      </c>
      <c r="BF46" s="9">
        <f t="shared" si="119"/>
        <v>13.270261815875919</v>
      </c>
      <c r="BG46" s="9">
        <f t="shared" si="119"/>
        <v>13.270261815875919</v>
      </c>
      <c r="BH46" s="9">
        <f t="shared" si="119"/>
        <v>13.270261815875919</v>
      </c>
      <c r="BI46" s="9">
        <f t="shared" si="119"/>
        <v>13.270261815875919</v>
      </c>
      <c r="BJ46" s="9">
        <f t="shared" si="149"/>
        <v>13.270261815875919</v>
      </c>
      <c r="BK46" s="9">
        <f t="shared" si="149"/>
        <v>13.270261815875919</v>
      </c>
      <c r="BL46" s="9">
        <f t="shared" si="149"/>
        <v>13.270261815875919</v>
      </c>
      <c r="BM46" s="9">
        <f t="shared" si="149"/>
        <v>13.270261815875919</v>
      </c>
      <c r="BN46" s="9">
        <f t="shared" si="149"/>
        <v>13.270261815875919</v>
      </c>
      <c r="BO46" s="9">
        <f t="shared" si="149"/>
        <v>13.270261815875919</v>
      </c>
      <c r="BP46" s="9">
        <f t="shared" si="149"/>
        <v>13.270261815875919</v>
      </c>
      <c r="BQ46" s="9">
        <f t="shared" si="149"/>
        <v>13.270261815875919</v>
      </c>
      <c r="BR46" s="9">
        <f t="shared" si="149"/>
        <v>13.270261815875919</v>
      </c>
      <c r="BS46" s="9">
        <f t="shared" si="150"/>
        <v>13.270261815875919</v>
      </c>
      <c r="BT46" s="9">
        <f t="shared" si="150"/>
        <v>13.270261815875919</v>
      </c>
      <c r="BU46" s="9">
        <f t="shared" ref="BU46:DK46" si="156">BT46+ ($AI46 * $AB46/100)</f>
        <v>13.270261815875919</v>
      </c>
      <c r="BV46" s="9">
        <f t="shared" si="156"/>
        <v>13.270261815875919</v>
      </c>
      <c r="BW46" s="9">
        <f t="shared" si="156"/>
        <v>13.270261815875919</v>
      </c>
      <c r="BX46" s="9">
        <f t="shared" si="156"/>
        <v>13.270261815875919</v>
      </c>
      <c r="BY46" s="9">
        <f t="shared" si="156"/>
        <v>13.270261815875919</v>
      </c>
      <c r="BZ46" s="9">
        <f t="shared" si="156"/>
        <v>13.270261815875919</v>
      </c>
      <c r="CA46" s="9">
        <f t="shared" si="156"/>
        <v>13.270261815875919</v>
      </c>
      <c r="CB46" s="9">
        <f t="shared" si="156"/>
        <v>13.270261815875919</v>
      </c>
      <c r="CC46" s="9">
        <f t="shared" si="156"/>
        <v>13.270261815875919</v>
      </c>
      <c r="CD46" s="9">
        <f t="shared" si="156"/>
        <v>13.270261815875919</v>
      </c>
      <c r="CE46" s="9">
        <f t="shared" si="156"/>
        <v>13.270261815875919</v>
      </c>
      <c r="CF46" s="9">
        <f t="shared" si="156"/>
        <v>13.270261815875919</v>
      </c>
      <c r="CG46" s="9">
        <f t="shared" si="156"/>
        <v>13.270261815875919</v>
      </c>
      <c r="CH46" s="9">
        <f t="shared" si="156"/>
        <v>13.270261815875919</v>
      </c>
      <c r="CI46" s="9">
        <f t="shared" si="156"/>
        <v>13.270261815875919</v>
      </c>
      <c r="CJ46" s="9">
        <f t="shared" si="156"/>
        <v>13.270261815875919</v>
      </c>
      <c r="CK46" s="9">
        <f t="shared" si="156"/>
        <v>13.270261815875919</v>
      </c>
      <c r="CL46" s="9">
        <f t="shared" si="156"/>
        <v>13.270261815875919</v>
      </c>
      <c r="CM46" s="9">
        <f t="shared" si="156"/>
        <v>13.270261815875919</v>
      </c>
      <c r="CN46" s="9">
        <f t="shared" si="156"/>
        <v>13.270261815875919</v>
      </c>
      <c r="CO46" s="9">
        <f t="shared" si="156"/>
        <v>13.270261815875919</v>
      </c>
      <c r="CP46" s="9">
        <f t="shared" si="156"/>
        <v>13.270261815875919</v>
      </c>
      <c r="CQ46" s="9">
        <f t="shared" si="156"/>
        <v>13.270261815875919</v>
      </c>
      <c r="CR46" s="9">
        <f t="shared" si="156"/>
        <v>13.270261815875919</v>
      </c>
      <c r="CS46" s="9">
        <f t="shared" si="156"/>
        <v>13.270261815875919</v>
      </c>
      <c r="CT46" s="9">
        <f t="shared" si="156"/>
        <v>13.270261815875919</v>
      </c>
      <c r="CU46" s="9">
        <f t="shared" si="156"/>
        <v>13.270261815875919</v>
      </c>
      <c r="CV46" s="9">
        <f t="shared" si="156"/>
        <v>13.270261815875919</v>
      </c>
      <c r="CW46" s="9">
        <f t="shared" si="156"/>
        <v>13.270261815875919</v>
      </c>
      <c r="CX46" s="9">
        <f t="shared" si="156"/>
        <v>13.270261815875919</v>
      </c>
      <c r="CY46" s="9">
        <f t="shared" si="156"/>
        <v>13.270261815875919</v>
      </c>
      <c r="CZ46" s="9">
        <f t="shared" si="156"/>
        <v>13.270261815875919</v>
      </c>
      <c r="DA46" s="9">
        <f t="shared" si="156"/>
        <v>13.270261815875919</v>
      </c>
      <c r="DB46" s="9">
        <f t="shared" si="156"/>
        <v>13.270261815875919</v>
      </c>
      <c r="DC46" s="9">
        <f t="shared" si="156"/>
        <v>13.270261815875919</v>
      </c>
      <c r="DD46" s="9">
        <f t="shared" si="156"/>
        <v>13.270261815875919</v>
      </c>
      <c r="DE46" s="9">
        <f t="shared" si="156"/>
        <v>13.270261815875919</v>
      </c>
      <c r="DF46" s="9">
        <f t="shared" si="156"/>
        <v>13.270261815875919</v>
      </c>
      <c r="DG46" s="9">
        <f t="shared" si="156"/>
        <v>13.270261815875919</v>
      </c>
      <c r="DH46" s="9">
        <f t="shared" si="156"/>
        <v>13.270261815875919</v>
      </c>
      <c r="DI46" s="9">
        <f t="shared" si="156"/>
        <v>13.270261815875919</v>
      </c>
      <c r="DJ46" s="9">
        <f t="shared" si="156"/>
        <v>13.270261815875919</v>
      </c>
      <c r="DK46" s="9">
        <f t="shared" si="156"/>
        <v>13.270261815875919</v>
      </c>
    </row>
    <row r="47" spans="2:115">
      <c r="B47" s="241"/>
      <c r="C47" s="31">
        <v>-4</v>
      </c>
      <c r="D47" s="3">
        <f t="shared" ref="D47:F47" si="157">D37-$AC$5</f>
        <v>144.62</v>
      </c>
      <c r="E47" s="3">
        <f t="shared" si="157"/>
        <v>152.15437762041813</v>
      </c>
      <c r="F47" s="3">
        <f t="shared" si="157"/>
        <v>159.972913331776</v>
      </c>
      <c r="H47" s="3">
        <f t="shared" ref="H47:J47" si="158">H37-$AC$5</f>
        <v>193.92000000000002</v>
      </c>
      <c r="I47" s="3">
        <f t="shared" si="158"/>
        <v>218.8739722028551</v>
      </c>
      <c r="J47" s="3">
        <f t="shared" si="158"/>
        <v>247.04432932994155</v>
      </c>
      <c r="L47" s="3">
        <f t="shared" ref="L47:N47" si="159">L37-$AC$5</f>
        <v>243.22000000000008</v>
      </c>
      <c r="M47" s="3">
        <f t="shared" si="159"/>
        <v>289.68775769229927</v>
      </c>
      <c r="N47" s="3">
        <f t="shared" si="159"/>
        <v>346.54720410228219</v>
      </c>
      <c r="O47" s="13"/>
      <c r="P47" s="3">
        <f t="shared" ref="P47:R47" si="160">P37-$AC$5</f>
        <v>324.07200000000012</v>
      </c>
      <c r="Q47" s="3">
        <f t="shared" si="160"/>
        <v>409.80266790745662</v>
      </c>
      <c r="R47" s="3">
        <f t="shared" si="160"/>
        <v>531.21824404074209</v>
      </c>
      <c r="S47" s="13"/>
      <c r="T47" s="3">
        <f t="shared" ref="T47:V47" si="161">T37-$AC$5</f>
        <v>365.48400000000026</v>
      </c>
      <c r="U47" s="3">
        <f t="shared" si="161"/>
        <v>478.04542865731207</v>
      </c>
      <c r="V47" s="3">
        <f t="shared" si="161"/>
        <v>653.04384956134595</v>
      </c>
      <c r="Y47" s="6"/>
      <c r="Z47" s="6">
        <v>2</v>
      </c>
      <c r="AA47" s="6">
        <v>2030</v>
      </c>
      <c r="AB47" s="6">
        <v>-1</v>
      </c>
      <c r="AC47" s="3">
        <f t="shared" si="4"/>
        <v>832.31869724011801</v>
      </c>
      <c r="AD47" s="34">
        <v>9.86</v>
      </c>
      <c r="AE47" s="23">
        <f t="shared" si="118"/>
        <v>10.0572</v>
      </c>
      <c r="AF47" s="23">
        <f t="shared" si="118"/>
        <v>10.258343999999999</v>
      </c>
      <c r="AG47" s="23">
        <f t="shared" si="118"/>
        <v>10.463510879999999</v>
      </c>
      <c r="AH47" s="23">
        <f t="shared" si="118"/>
        <v>10.6727810976</v>
      </c>
      <c r="AI47" s="23">
        <f t="shared" si="118"/>
        <v>10.886236719552</v>
      </c>
      <c r="AJ47" s="23">
        <f t="shared" si="118"/>
        <v>11.103961453943041</v>
      </c>
      <c r="AK47" s="23">
        <f t="shared" si="118"/>
        <v>11.326040683021903</v>
      </c>
      <c r="AL47" s="23">
        <f t="shared" si="118"/>
        <v>11.55256149668234</v>
      </c>
      <c r="AM47" s="23">
        <f t="shared" si="118"/>
        <v>11.783612726615987</v>
      </c>
      <c r="AN47" s="23">
        <f t="shared" si="118"/>
        <v>12.019284981148306</v>
      </c>
      <c r="AO47" s="23">
        <f t="shared" si="118"/>
        <v>12.259670680771272</v>
      </c>
      <c r="AP47" s="23">
        <f t="shared" si="118"/>
        <v>12.504864094386697</v>
      </c>
      <c r="AQ47" s="23">
        <f t="shared" si="118"/>
        <v>12.754961376274432</v>
      </c>
      <c r="AR47" s="23">
        <f t="shared" si="118"/>
        <v>13.010060603799921</v>
      </c>
      <c r="AS47" s="23">
        <f t="shared" si="118"/>
        <v>13.270261815875919</v>
      </c>
      <c r="AT47" s="9">
        <f t="shared" si="119"/>
        <v>13.161399448680399</v>
      </c>
      <c r="AU47" s="9">
        <f t="shared" si="119"/>
        <v>13.052537081484878</v>
      </c>
      <c r="AV47" s="9">
        <f t="shared" si="119"/>
        <v>12.943674714289358</v>
      </c>
      <c r="AW47" s="9">
        <f t="shared" si="119"/>
        <v>12.834812347093838</v>
      </c>
      <c r="AX47" s="9">
        <f t="shared" si="119"/>
        <v>12.725949979898317</v>
      </c>
      <c r="AY47" s="9">
        <f t="shared" si="119"/>
        <v>12.617087612702797</v>
      </c>
      <c r="AZ47" s="9">
        <f t="shared" si="119"/>
        <v>12.508225245507276</v>
      </c>
      <c r="BA47" s="9">
        <f t="shared" si="119"/>
        <v>12.399362878311756</v>
      </c>
      <c r="BB47" s="9">
        <f t="shared" si="119"/>
        <v>12.290500511116235</v>
      </c>
      <c r="BC47" s="9">
        <f t="shared" si="119"/>
        <v>12.181638143920715</v>
      </c>
      <c r="BD47" s="9">
        <f t="shared" si="119"/>
        <v>12.072775776725194</v>
      </c>
      <c r="BE47" s="9">
        <f t="shared" si="119"/>
        <v>11.963913409529674</v>
      </c>
      <c r="BF47" s="9">
        <f t="shared" si="119"/>
        <v>11.855051042334154</v>
      </c>
      <c r="BG47" s="9">
        <f t="shared" si="119"/>
        <v>11.746188675138633</v>
      </c>
      <c r="BH47" s="9">
        <f t="shared" si="119"/>
        <v>11.637326307943113</v>
      </c>
      <c r="BI47" s="9">
        <f t="shared" si="119"/>
        <v>11.528463940747592</v>
      </c>
      <c r="BJ47" s="9">
        <f t="shared" si="149"/>
        <v>11.419601573552072</v>
      </c>
      <c r="BK47" s="9">
        <f t="shared" si="149"/>
        <v>11.310739206356551</v>
      </c>
      <c r="BL47" s="9">
        <f t="shared" si="149"/>
        <v>11.201876839161031</v>
      </c>
      <c r="BM47" s="9">
        <f t="shared" si="149"/>
        <v>11.09301447196551</v>
      </c>
      <c r="BN47" s="9">
        <f t="shared" si="149"/>
        <v>10.98415210476999</v>
      </c>
      <c r="BO47" s="9">
        <f t="shared" si="149"/>
        <v>10.875289737574469</v>
      </c>
      <c r="BP47" s="9">
        <f t="shared" si="149"/>
        <v>10.766427370378949</v>
      </c>
      <c r="BQ47" s="9">
        <f t="shared" si="149"/>
        <v>10.657565003183429</v>
      </c>
      <c r="BR47" s="9">
        <f t="shared" si="149"/>
        <v>10.548702635987908</v>
      </c>
      <c r="BS47" s="9">
        <f t="shared" si="150"/>
        <v>10.439840268792388</v>
      </c>
      <c r="BT47" s="9">
        <f t="shared" si="150"/>
        <v>10.330977901596867</v>
      </c>
      <c r="BU47" s="9">
        <f t="shared" ref="BU47:DK47" si="162">BT47+ ($AI47 * $AB47/100)</f>
        <v>10.222115534401347</v>
      </c>
      <c r="BV47" s="9">
        <f t="shared" si="162"/>
        <v>10.113253167205826</v>
      </c>
      <c r="BW47" s="9">
        <f t="shared" si="162"/>
        <v>10.004390800010306</v>
      </c>
      <c r="BX47" s="9">
        <f t="shared" si="162"/>
        <v>9.8955284328147854</v>
      </c>
      <c r="BY47" s="9">
        <f t="shared" si="162"/>
        <v>9.786666065619265</v>
      </c>
      <c r="BZ47" s="9">
        <f t="shared" si="162"/>
        <v>9.6778036984237445</v>
      </c>
      <c r="CA47" s="9">
        <f t="shared" si="162"/>
        <v>9.5689413312282241</v>
      </c>
      <c r="CB47" s="9">
        <f t="shared" si="162"/>
        <v>9.4600789640327037</v>
      </c>
      <c r="CC47" s="9">
        <f t="shared" si="162"/>
        <v>9.3512165968371832</v>
      </c>
      <c r="CD47" s="9">
        <f t="shared" si="162"/>
        <v>9.2423542296416628</v>
      </c>
      <c r="CE47" s="9">
        <f t="shared" si="162"/>
        <v>9.1334918624461423</v>
      </c>
      <c r="CF47" s="9">
        <f t="shared" si="162"/>
        <v>9.0246294952506219</v>
      </c>
      <c r="CG47" s="9">
        <f t="shared" si="162"/>
        <v>8.9157671280551014</v>
      </c>
      <c r="CH47" s="9">
        <f t="shared" si="162"/>
        <v>8.806904760859581</v>
      </c>
      <c r="CI47" s="9">
        <f t="shared" si="162"/>
        <v>8.6980423936640605</v>
      </c>
      <c r="CJ47" s="9">
        <f t="shared" si="162"/>
        <v>8.5891800264685401</v>
      </c>
      <c r="CK47" s="9">
        <f t="shared" si="162"/>
        <v>8.4803176592730196</v>
      </c>
      <c r="CL47" s="9">
        <f t="shared" si="162"/>
        <v>8.3714552920774992</v>
      </c>
      <c r="CM47" s="9">
        <f t="shared" si="162"/>
        <v>8.2625929248819787</v>
      </c>
      <c r="CN47" s="9">
        <f t="shared" si="162"/>
        <v>8.1537305576864583</v>
      </c>
      <c r="CO47" s="9">
        <f t="shared" si="162"/>
        <v>8.0448681904909378</v>
      </c>
      <c r="CP47" s="9">
        <f t="shared" si="162"/>
        <v>7.9360058232954174</v>
      </c>
      <c r="CQ47" s="9">
        <f t="shared" si="162"/>
        <v>7.8271434560998969</v>
      </c>
      <c r="CR47" s="9">
        <f t="shared" si="162"/>
        <v>7.7182810889043765</v>
      </c>
      <c r="CS47" s="9">
        <f t="shared" si="162"/>
        <v>7.609418721708856</v>
      </c>
      <c r="CT47" s="9">
        <f t="shared" si="162"/>
        <v>7.5005563545133356</v>
      </c>
      <c r="CU47" s="9">
        <f t="shared" si="162"/>
        <v>7.3916939873178151</v>
      </c>
      <c r="CV47" s="9">
        <f t="shared" si="162"/>
        <v>7.2828316201222947</v>
      </c>
      <c r="CW47" s="9">
        <f t="shared" si="162"/>
        <v>7.1739692529267742</v>
      </c>
      <c r="CX47" s="9">
        <f t="shared" si="162"/>
        <v>7.0651068857312538</v>
      </c>
      <c r="CY47" s="9">
        <f t="shared" si="162"/>
        <v>6.9562445185357333</v>
      </c>
      <c r="CZ47" s="9">
        <f t="shared" si="162"/>
        <v>6.8473821513402129</v>
      </c>
      <c r="DA47" s="9">
        <f t="shared" si="162"/>
        <v>6.7385197841446924</v>
      </c>
      <c r="DB47" s="9">
        <f t="shared" si="162"/>
        <v>6.629657416949172</v>
      </c>
      <c r="DC47" s="9">
        <f t="shared" si="162"/>
        <v>6.5207950497536515</v>
      </c>
      <c r="DD47" s="9">
        <f t="shared" si="162"/>
        <v>6.4119326825581311</v>
      </c>
      <c r="DE47" s="9">
        <f t="shared" si="162"/>
        <v>6.3030703153626106</v>
      </c>
      <c r="DF47" s="9">
        <f t="shared" si="162"/>
        <v>6.1942079481670902</v>
      </c>
      <c r="DG47" s="9">
        <f t="shared" si="162"/>
        <v>6.0853455809715697</v>
      </c>
      <c r="DH47" s="9">
        <f t="shared" si="162"/>
        <v>5.9764832137760493</v>
      </c>
      <c r="DI47" s="9">
        <f t="shared" si="162"/>
        <v>5.8676208465805288</v>
      </c>
      <c r="DJ47" s="9">
        <f t="shared" si="162"/>
        <v>5.7587584793850084</v>
      </c>
      <c r="DK47" s="9">
        <f t="shared" si="162"/>
        <v>5.649896112189488</v>
      </c>
    </row>
    <row r="48" spans="2:115">
      <c r="B48" s="188"/>
      <c r="C48" s="189"/>
      <c r="D48" s="236" t="s">
        <v>78</v>
      </c>
      <c r="E48" s="237"/>
      <c r="F48" s="238"/>
      <c r="H48" s="236" t="s">
        <v>78</v>
      </c>
      <c r="I48" s="237"/>
      <c r="J48" s="238"/>
      <c r="L48" s="236" t="s">
        <v>78</v>
      </c>
      <c r="M48" s="237"/>
      <c r="N48" s="238"/>
      <c r="O48" s="57"/>
      <c r="P48" s="236" t="s">
        <v>78</v>
      </c>
      <c r="Q48" s="237"/>
      <c r="R48" s="238"/>
      <c r="S48" s="57"/>
      <c r="T48" s="236" t="s">
        <v>78</v>
      </c>
      <c r="U48" s="237"/>
      <c r="V48" s="238"/>
      <c r="Y48" s="6"/>
      <c r="Z48" s="6">
        <v>2</v>
      </c>
      <c r="AA48" s="6">
        <v>2030</v>
      </c>
      <c r="AB48" s="6">
        <v>-2</v>
      </c>
      <c r="AC48" s="3">
        <f t="shared" si="4"/>
        <v>571.70279762662278</v>
      </c>
      <c r="AD48" s="34">
        <v>9.86</v>
      </c>
      <c r="AE48" s="23">
        <f t="shared" si="118"/>
        <v>10.0572</v>
      </c>
      <c r="AF48" s="23">
        <f t="shared" si="118"/>
        <v>10.258343999999999</v>
      </c>
      <c r="AG48" s="23">
        <f t="shared" si="118"/>
        <v>10.463510879999999</v>
      </c>
      <c r="AH48" s="23">
        <f t="shared" si="118"/>
        <v>10.6727810976</v>
      </c>
      <c r="AI48" s="23">
        <f t="shared" si="118"/>
        <v>10.886236719552</v>
      </c>
      <c r="AJ48" s="23">
        <f t="shared" si="118"/>
        <v>11.103961453943041</v>
      </c>
      <c r="AK48" s="23">
        <f t="shared" si="118"/>
        <v>11.326040683021903</v>
      </c>
      <c r="AL48" s="23">
        <f t="shared" si="118"/>
        <v>11.55256149668234</v>
      </c>
      <c r="AM48" s="23">
        <f t="shared" si="118"/>
        <v>11.783612726615987</v>
      </c>
      <c r="AN48" s="23">
        <f t="shared" si="118"/>
        <v>12.019284981148306</v>
      </c>
      <c r="AO48" s="23">
        <f t="shared" si="118"/>
        <v>12.259670680771272</v>
      </c>
      <c r="AP48" s="23">
        <f t="shared" si="118"/>
        <v>12.504864094386697</v>
      </c>
      <c r="AQ48" s="23">
        <f t="shared" si="118"/>
        <v>12.754961376274432</v>
      </c>
      <c r="AR48" s="23">
        <f t="shared" si="118"/>
        <v>13.010060603799921</v>
      </c>
      <c r="AS48" s="23">
        <f t="shared" si="118"/>
        <v>13.270261815875919</v>
      </c>
      <c r="AT48" s="9">
        <f t="shared" si="119"/>
        <v>13.052537081484878</v>
      </c>
      <c r="AU48" s="9">
        <f t="shared" si="119"/>
        <v>12.834812347093838</v>
      </c>
      <c r="AV48" s="9">
        <f t="shared" si="119"/>
        <v>12.617087612702797</v>
      </c>
      <c r="AW48" s="9">
        <f t="shared" si="119"/>
        <v>12.399362878311756</v>
      </c>
      <c r="AX48" s="9">
        <f t="shared" si="119"/>
        <v>12.181638143920715</v>
      </c>
      <c r="AY48" s="9">
        <f t="shared" si="119"/>
        <v>11.963913409529674</v>
      </c>
      <c r="AZ48" s="9">
        <f t="shared" si="119"/>
        <v>11.746188675138633</v>
      </c>
      <c r="BA48" s="9">
        <f t="shared" si="119"/>
        <v>11.528463940747592</v>
      </c>
      <c r="BB48" s="9">
        <f t="shared" si="119"/>
        <v>11.310739206356551</v>
      </c>
      <c r="BC48" s="9">
        <f t="shared" si="119"/>
        <v>11.09301447196551</v>
      </c>
      <c r="BD48" s="9">
        <f t="shared" si="119"/>
        <v>10.875289737574469</v>
      </c>
      <c r="BE48" s="9">
        <f t="shared" si="119"/>
        <v>10.657565003183429</v>
      </c>
      <c r="BF48" s="9">
        <f t="shared" si="119"/>
        <v>10.439840268792388</v>
      </c>
      <c r="BG48" s="9">
        <f t="shared" si="119"/>
        <v>10.222115534401347</v>
      </c>
      <c r="BH48" s="9">
        <f t="shared" si="119"/>
        <v>10.004390800010306</v>
      </c>
      <c r="BI48" s="9">
        <f t="shared" si="119"/>
        <v>9.786666065619265</v>
      </c>
      <c r="BJ48" s="9">
        <f t="shared" si="149"/>
        <v>9.5689413312282241</v>
      </c>
      <c r="BK48" s="9">
        <f t="shared" si="149"/>
        <v>9.3512165968371832</v>
      </c>
      <c r="BL48" s="9">
        <f t="shared" si="149"/>
        <v>9.1334918624461423</v>
      </c>
      <c r="BM48" s="9">
        <f t="shared" si="149"/>
        <v>8.9157671280551014</v>
      </c>
      <c r="BN48" s="9">
        <f t="shared" si="149"/>
        <v>8.6980423936640605</v>
      </c>
      <c r="BO48" s="9">
        <f t="shared" si="149"/>
        <v>8.4803176592730196</v>
      </c>
      <c r="BP48" s="9">
        <f t="shared" si="149"/>
        <v>8.2625929248819787</v>
      </c>
      <c r="BQ48" s="9">
        <f t="shared" si="149"/>
        <v>8.0448681904909378</v>
      </c>
      <c r="BR48" s="9">
        <f t="shared" si="149"/>
        <v>7.8271434560998978</v>
      </c>
      <c r="BS48" s="9">
        <f t="shared" si="150"/>
        <v>7.6094187217088578</v>
      </c>
      <c r="BT48" s="9">
        <f t="shared" si="150"/>
        <v>7.3916939873178178</v>
      </c>
      <c r="BU48" s="9">
        <f t="shared" ref="BU48:DA48" si="163">BT48+ ($AI48 * $AB48/100)</f>
        <v>7.1739692529267778</v>
      </c>
      <c r="BV48" s="9">
        <f t="shared" si="163"/>
        <v>6.9562445185357378</v>
      </c>
      <c r="BW48" s="9">
        <f t="shared" si="163"/>
        <v>6.7385197841446978</v>
      </c>
      <c r="BX48" s="9">
        <f t="shared" si="163"/>
        <v>6.5207950497536578</v>
      </c>
      <c r="BY48" s="9">
        <f t="shared" si="163"/>
        <v>6.3030703153626177</v>
      </c>
      <c r="BZ48" s="9">
        <f t="shared" si="163"/>
        <v>6.0853455809715777</v>
      </c>
      <c r="CA48" s="9">
        <f t="shared" si="163"/>
        <v>5.8676208465805377</v>
      </c>
      <c r="CB48" s="9">
        <f t="shared" si="163"/>
        <v>5.6498961121894977</v>
      </c>
      <c r="CC48" s="9">
        <f t="shared" si="163"/>
        <v>5.4321713777984577</v>
      </c>
      <c r="CD48" s="9">
        <f t="shared" si="163"/>
        <v>5.2144466434074177</v>
      </c>
      <c r="CE48" s="9">
        <f t="shared" si="163"/>
        <v>4.9967219090163777</v>
      </c>
      <c r="CF48" s="9">
        <f t="shared" si="163"/>
        <v>4.7789971746253377</v>
      </c>
      <c r="CG48" s="9">
        <f t="shared" si="163"/>
        <v>4.5612724402342977</v>
      </c>
      <c r="CH48" s="9">
        <f t="shared" si="163"/>
        <v>4.3435477058432577</v>
      </c>
      <c r="CI48" s="9">
        <f t="shared" si="163"/>
        <v>4.1258229714522177</v>
      </c>
      <c r="CJ48" s="9">
        <f t="shared" si="163"/>
        <v>3.9080982370611776</v>
      </c>
      <c r="CK48" s="9">
        <f t="shared" si="163"/>
        <v>3.6903735026701376</v>
      </c>
      <c r="CL48" s="9">
        <f t="shared" si="163"/>
        <v>3.4726487682790976</v>
      </c>
      <c r="CM48" s="9">
        <f t="shared" si="163"/>
        <v>3.2549240338880576</v>
      </c>
      <c r="CN48" s="9">
        <f t="shared" si="163"/>
        <v>3.0371992994970176</v>
      </c>
      <c r="CO48" s="9">
        <f t="shared" si="163"/>
        <v>2.8194745651059776</v>
      </c>
      <c r="CP48" s="9">
        <f t="shared" si="163"/>
        <v>2.6017498307149376</v>
      </c>
      <c r="CQ48" s="9">
        <f t="shared" si="163"/>
        <v>2.3840250963238976</v>
      </c>
      <c r="CR48" s="9">
        <f t="shared" si="163"/>
        <v>2.1663003619328576</v>
      </c>
      <c r="CS48" s="9">
        <f t="shared" si="163"/>
        <v>1.9485756275418176</v>
      </c>
      <c r="CT48" s="9">
        <f t="shared" si="163"/>
        <v>1.7308508931507776</v>
      </c>
      <c r="CU48" s="9">
        <f t="shared" si="163"/>
        <v>1.5131261587597375</v>
      </c>
      <c r="CV48" s="9">
        <f t="shared" si="163"/>
        <v>1.2954014243686975</v>
      </c>
      <c r="CW48" s="9">
        <f t="shared" si="163"/>
        <v>1.0776766899776575</v>
      </c>
      <c r="CX48" s="9">
        <f t="shared" si="163"/>
        <v>0.85995195558661752</v>
      </c>
      <c r="CY48" s="9">
        <f t="shared" si="163"/>
        <v>0.64222722119557751</v>
      </c>
      <c r="CZ48" s="9">
        <f t="shared" si="163"/>
        <v>0.4245024868045375</v>
      </c>
      <c r="DA48" s="9">
        <f t="shared" si="163"/>
        <v>0.2067777524134975</v>
      </c>
      <c r="DB48" s="9">
        <v>0</v>
      </c>
      <c r="DC48" s="9">
        <v>0</v>
      </c>
      <c r="DD48" s="9">
        <v>0</v>
      </c>
      <c r="DE48" s="9">
        <v>0</v>
      </c>
      <c r="DF48" s="9">
        <v>0</v>
      </c>
      <c r="DG48" s="9">
        <v>0</v>
      </c>
      <c r="DH48" s="9">
        <v>0</v>
      </c>
      <c r="DI48" s="9">
        <v>0</v>
      </c>
      <c r="DJ48" s="9">
        <v>0</v>
      </c>
      <c r="DK48" s="9">
        <v>0</v>
      </c>
    </row>
    <row r="49" spans="2:115">
      <c r="Y49" s="6"/>
      <c r="Z49" s="6">
        <v>2</v>
      </c>
      <c r="AA49" s="6">
        <v>2030</v>
      </c>
      <c r="AB49" s="6">
        <v>-3</v>
      </c>
      <c r="AC49" s="3">
        <f t="shared" si="4"/>
        <v>436.93240194372964</v>
      </c>
      <c r="AD49" s="34">
        <v>9.86</v>
      </c>
      <c r="AE49" s="23">
        <f t="shared" si="118"/>
        <v>10.0572</v>
      </c>
      <c r="AF49" s="23">
        <f t="shared" si="118"/>
        <v>10.258343999999999</v>
      </c>
      <c r="AG49" s="23">
        <f t="shared" si="118"/>
        <v>10.463510879999999</v>
      </c>
      <c r="AH49" s="23">
        <f t="shared" si="118"/>
        <v>10.6727810976</v>
      </c>
      <c r="AI49" s="23">
        <f t="shared" si="118"/>
        <v>10.886236719552</v>
      </c>
      <c r="AJ49" s="23">
        <f t="shared" si="118"/>
        <v>11.103961453943041</v>
      </c>
      <c r="AK49" s="23">
        <f t="shared" si="118"/>
        <v>11.326040683021903</v>
      </c>
      <c r="AL49" s="23">
        <f t="shared" si="118"/>
        <v>11.55256149668234</v>
      </c>
      <c r="AM49" s="23">
        <f t="shared" si="118"/>
        <v>11.783612726615987</v>
      </c>
      <c r="AN49" s="23">
        <f t="shared" si="118"/>
        <v>12.019284981148306</v>
      </c>
      <c r="AO49" s="23">
        <f t="shared" si="118"/>
        <v>12.259670680771272</v>
      </c>
      <c r="AP49" s="23">
        <f t="shared" si="118"/>
        <v>12.504864094386697</v>
      </c>
      <c r="AQ49" s="23">
        <f t="shared" si="118"/>
        <v>12.754961376274432</v>
      </c>
      <c r="AR49" s="23">
        <f t="shared" si="118"/>
        <v>13.010060603799921</v>
      </c>
      <c r="AS49" s="23">
        <f t="shared" si="118"/>
        <v>13.270261815875919</v>
      </c>
      <c r="AT49" s="9">
        <f t="shared" si="119"/>
        <v>12.94367471428936</v>
      </c>
      <c r="AU49" s="9">
        <f t="shared" si="119"/>
        <v>12.6170876127028</v>
      </c>
      <c r="AV49" s="9">
        <f t="shared" si="119"/>
        <v>12.290500511116241</v>
      </c>
      <c r="AW49" s="9">
        <f t="shared" si="119"/>
        <v>11.963913409529681</v>
      </c>
      <c r="AX49" s="9">
        <f t="shared" si="119"/>
        <v>11.637326307943122</v>
      </c>
      <c r="AY49" s="9">
        <f t="shared" si="119"/>
        <v>11.310739206356562</v>
      </c>
      <c r="AZ49" s="9">
        <f t="shared" si="119"/>
        <v>10.984152104770002</v>
      </c>
      <c r="BA49" s="9">
        <f t="shared" si="119"/>
        <v>10.657565003183443</v>
      </c>
      <c r="BB49" s="9">
        <f t="shared" si="119"/>
        <v>10.330977901596883</v>
      </c>
      <c r="BC49" s="9">
        <f t="shared" si="119"/>
        <v>10.004390800010324</v>
      </c>
      <c r="BD49" s="9">
        <f t="shared" si="119"/>
        <v>9.6778036984237641</v>
      </c>
      <c r="BE49" s="9">
        <f t="shared" si="119"/>
        <v>9.3512165968372045</v>
      </c>
      <c r="BF49" s="9">
        <f t="shared" si="119"/>
        <v>9.024629495250645</v>
      </c>
      <c r="BG49" s="9">
        <f t="shared" si="119"/>
        <v>8.6980423936640854</v>
      </c>
      <c r="BH49" s="9">
        <f t="shared" si="119"/>
        <v>8.3714552920775258</v>
      </c>
      <c r="BI49" s="9">
        <f t="shared" si="119"/>
        <v>8.0448681904909662</v>
      </c>
      <c r="BJ49" s="9">
        <f t="shared" si="149"/>
        <v>7.7182810889044067</v>
      </c>
      <c r="BK49" s="9">
        <f t="shared" si="149"/>
        <v>7.3916939873178471</v>
      </c>
      <c r="BL49" s="9">
        <f t="shared" si="149"/>
        <v>7.0651068857312875</v>
      </c>
      <c r="BM49" s="9">
        <f t="shared" si="149"/>
        <v>6.738519784144728</v>
      </c>
      <c r="BN49" s="9">
        <f t="shared" si="149"/>
        <v>6.4119326825581684</v>
      </c>
      <c r="BO49" s="9">
        <f t="shared" si="149"/>
        <v>6.0853455809716088</v>
      </c>
      <c r="BP49" s="9">
        <f t="shared" si="149"/>
        <v>5.7587584793850493</v>
      </c>
      <c r="BQ49" s="9">
        <f t="shared" si="149"/>
        <v>5.4321713777984897</v>
      </c>
      <c r="BR49" s="9">
        <f t="shared" si="149"/>
        <v>5.1055842762119301</v>
      </c>
      <c r="BS49" s="9">
        <f t="shared" si="150"/>
        <v>4.7789971746253705</v>
      </c>
      <c r="BT49" s="9">
        <f t="shared" si="150"/>
        <v>4.452410073038811</v>
      </c>
      <c r="BU49" s="9">
        <f t="shared" ref="BU49:CG49" si="164">BT49+ ($AI49 * $AB49/100)</f>
        <v>4.1258229714522514</v>
      </c>
      <c r="BV49" s="9">
        <f t="shared" si="164"/>
        <v>3.7992358698656914</v>
      </c>
      <c r="BW49" s="9">
        <f t="shared" si="164"/>
        <v>3.4726487682791314</v>
      </c>
      <c r="BX49" s="9">
        <f t="shared" si="164"/>
        <v>3.1460616666925714</v>
      </c>
      <c r="BY49" s="9">
        <f t="shared" si="164"/>
        <v>2.8194745651060114</v>
      </c>
      <c r="BZ49" s="9">
        <f t="shared" si="164"/>
        <v>2.4928874635194513</v>
      </c>
      <c r="CA49" s="9">
        <f t="shared" si="164"/>
        <v>2.1663003619328913</v>
      </c>
      <c r="CB49" s="9">
        <f t="shared" si="164"/>
        <v>1.8397132603463313</v>
      </c>
      <c r="CC49" s="9">
        <f t="shared" si="164"/>
        <v>1.5131261587597713</v>
      </c>
      <c r="CD49" s="9">
        <f t="shared" si="164"/>
        <v>1.1865390571732113</v>
      </c>
      <c r="CE49" s="9">
        <f t="shared" si="164"/>
        <v>0.85995195558665127</v>
      </c>
      <c r="CF49" s="9">
        <f t="shared" si="164"/>
        <v>0.53336485400009126</v>
      </c>
      <c r="CG49" s="9">
        <f t="shared" si="164"/>
        <v>0.20677775241353125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v>0</v>
      </c>
      <c r="CN49" s="9">
        <v>0</v>
      </c>
      <c r="CO49" s="9">
        <v>0</v>
      </c>
      <c r="CP49" s="9">
        <v>0</v>
      </c>
      <c r="CQ49" s="9">
        <v>0</v>
      </c>
      <c r="CR49" s="9">
        <v>0</v>
      </c>
      <c r="CS49" s="9">
        <v>0</v>
      </c>
      <c r="CT49" s="9">
        <v>0</v>
      </c>
      <c r="CU49" s="9">
        <v>0</v>
      </c>
      <c r="CV49" s="9">
        <v>0</v>
      </c>
      <c r="CW49" s="9">
        <v>0</v>
      </c>
      <c r="CX49" s="9">
        <v>0</v>
      </c>
      <c r="CY49" s="9">
        <v>0</v>
      </c>
      <c r="CZ49" s="9">
        <v>0</v>
      </c>
      <c r="DA49" s="9">
        <v>0</v>
      </c>
      <c r="DB49" s="9">
        <v>0</v>
      </c>
      <c r="DC49" s="9">
        <v>0</v>
      </c>
      <c r="DD49" s="9">
        <v>0</v>
      </c>
      <c r="DE49" s="9">
        <v>0</v>
      </c>
      <c r="DF49" s="9">
        <v>0</v>
      </c>
      <c r="DG49" s="9">
        <v>0</v>
      </c>
      <c r="DH49" s="9">
        <v>0</v>
      </c>
      <c r="DI49" s="9">
        <v>0</v>
      </c>
      <c r="DJ49" s="9">
        <v>0</v>
      </c>
      <c r="DK49" s="9">
        <v>0</v>
      </c>
    </row>
    <row r="50" spans="2:115">
      <c r="Y50" s="6"/>
      <c r="Z50" s="6">
        <v>2</v>
      </c>
      <c r="AA50" s="6">
        <v>2030</v>
      </c>
      <c r="AB50" s="6">
        <v>-4</v>
      </c>
      <c r="AC50" s="3">
        <f t="shared" si="4"/>
        <v>369.54720410228219</v>
      </c>
      <c r="AD50" s="34">
        <v>9.86</v>
      </c>
      <c r="AE50" s="23">
        <f t="shared" si="118"/>
        <v>10.0572</v>
      </c>
      <c r="AF50" s="23">
        <f t="shared" si="118"/>
        <v>10.258343999999999</v>
      </c>
      <c r="AG50" s="23">
        <f t="shared" si="118"/>
        <v>10.463510879999999</v>
      </c>
      <c r="AH50" s="23">
        <f t="shared" si="118"/>
        <v>10.6727810976</v>
      </c>
      <c r="AI50" s="23">
        <f t="shared" si="118"/>
        <v>10.886236719552</v>
      </c>
      <c r="AJ50" s="23">
        <f t="shared" si="118"/>
        <v>11.103961453943041</v>
      </c>
      <c r="AK50" s="23">
        <f t="shared" si="118"/>
        <v>11.326040683021903</v>
      </c>
      <c r="AL50" s="23">
        <f t="shared" si="118"/>
        <v>11.55256149668234</v>
      </c>
      <c r="AM50" s="23">
        <f t="shared" si="118"/>
        <v>11.783612726615987</v>
      </c>
      <c r="AN50" s="23">
        <f t="shared" si="118"/>
        <v>12.019284981148306</v>
      </c>
      <c r="AO50" s="23">
        <f t="shared" si="118"/>
        <v>12.259670680771272</v>
      </c>
      <c r="AP50" s="23">
        <f t="shared" si="118"/>
        <v>12.504864094386697</v>
      </c>
      <c r="AQ50" s="23">
        <f t="shared" si="118"/>
        <v>12.754961376274432</v>
      </c>
      <c r="AR50" s="23">
        <f t="shared" si="118"/>
        <v>13.010060603799921</v>
      </c>
      <c r="AS50" s="23">
        <f t="shared" si="118"/>
        <v>13.270261815875919</v>
      </c>
      <c r="AT50" s="9">
        <f t="shared" si="119"/>
        <v>12.834812347093839</v>
      </c>
      <c r="AU50" s="9">
        <f t="shared" si="119"/>
        <v>12.399362878311759</v>
      </c>
      <c r="AV50" s="9">
        <f t="shared" si="119"/>
        <v>11.963913409529679</v>
      </c>
      <c r="AW50" s="9">
        <f t="shared" si="119"/>
        <v>11.528463940747599</v>
      </c>
      <c r="AX50" s="9">
        <f t="shared" si="119"/>
        <v>11.093014471965519</v>
      </c>
      <c r="AY50" s="9">
        <f t="shared" si="119"/>
        <v>10.657565003183439</v>
      </c>
      <c r="AZ50" s="9">
        <f t="shared" si="119"/>
        <v>10.222115534401359</v>
      </c>
      <c r="BA50" s="9">
        <f t="shared" si="119"/>
        <v>9.7866660656192792</v>
      </c>
      <c r="BB50" s="9">
        <f t="shared" si="119"/>
        <v>9.3512165968371992</v>
      </c>
      <c r="BC50" s="9">
        <f t="shared" si="119"/>
        <v>8.9157671280551192</v>
      </c>
      <c r="BD50" s="9">
        <f t="shared" si="119"/>
        <v>8.4803176592730392</v>
      </c>
      <c r="BE50" s="9">
        <f t="shared" si="119"/>
        <v>8.0448681904909591</v>
      </c>
      <c r="BF50" s="9">
        <f t="shared" si="119"/>
        <v>7.6094187217088791</v>
      </c>
      <c r="BG50" s="9">
        <f t="shared" si="119"/>
        <v>7.1739692529267991</v>
      </c>
      <c r="BH50" s="9">
        <f t="shared" si="119"/>
        <v>6.7385197841447191</v>
      </c>
      <c r="BI50" s="9">
        <f t="shared" si="119"/>
        <v>6.3030703153626391</v>
      </c>
      <c r="BJ50" s="9">
        <f t="shared" si="149"/>
        <v>5.867620846580559</v>
      </c>
      <c r="BK50" s="9">
        <f t="shared" si="149"/>
        <v>5.432171377798479</v>
      </c>
      <c r="BL50" s="9">
        <f t="shared" si="149"/>
        <v>4.996721909016399</v>
      </c>
      <c r="BM50" s="9">
        <f t="shared" si="149"/>
        <v>4.561272440234319</v>
      </c>
      <c r="BN50" s="9">
        <f t="shared" si="149"/>
        <v>4.125822971452239</v>
      </c>
      <c r="BO50" s="9">
        <f t="shared" si="149"/>
        <v>3.690373502670159</v>
      </c>
      <c r="BP50" s="9">
        <f t="shared" si="149"/>
        <v>3.2549240338880789</v>
      </c>
      <c r="BQ50" s="9">
        <f t="shared" si="149"/>
        <v>2.8194745651059989</v>
      </c>
      <c r="BR50" s="9">
        <f t="shared" si="149"/>
        <v>2.3840250963239189</v>
      </c>
      <c r="BS50" s="9">
        <f t="shared" si="150"/>
        <v>1.9485756275418389</v>
      </c>
      <c r="BT50" s="9">
        <f t="shared" si="150"/>
        <v>1.5131261587597589</v>
      </c>
      <c r="BU50" s="9">
        <f>BT50+ ($AI50 * $AB50/100)</f>
        <v>1.0776766899776788</v>
      </c>
      <c r="BV50" s="9">
        <f>BU50+ ($AI50 * $AB50/100)</f>
        <v>0.64222722119559883</v>
      </c>
      <c r="BW50" s="9">
        <f>BV50+ ($AI50 * $AB50/100)</f>
        <v>0.20677775241351881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v>0</v>
      </c>
      <c r="CN50" s="9">
        <v>0</v>
      </c>
      <c r="CO50" s="9">
        <v>0</v>
      </c>
      <c r="CP50" s="9">
        <v>0</v>
      </c>
      <c r="CQ50" s="9">
        <v>0</v>
      </c>
      <c r="CR50" s="9">
        <v>0</v>
      </c>
      <c r="CS50" s="9">
        <v>0</v>
      </c>
      <c r="CT50" s="9">
        <v>0</v>
      </c>
      <c r="CU50" s="9">
        <v>0</v>
      </c>
      <c r="CV50" s="9">
        <v>0</v>
      </c>
      <c r="CW50" s="9">
        <v>0</v>
      </c>
      <c r="CX50" s="9">
        <v>0</v>
      </c>
      <c r="CY50" s="9">
        <v>0</v>
      </c>
      <c r="CZ50" s="9">
        <v>0</v>
      </c>
      <c r="DA50" s="9">
        <v>0</v>
      </c>
      <c r="DB50" s="9">
        <v>0</v>
      </c>
      <c r="DC50" s="9">
        <v>0</v>
      </c>
      <c r="DD50" s="9">
        <v>0</v>
      </c>
      <c r="DE50" s="9">
        <v>0</v>
      </c>
      <c r="DF50" s="9">
        <v>0</v>
      </c>
      <c r="DG50" s="9">
        <v>0</v>
      </c>
      <c r="DH50" s="9">
        <v>0</v>
      </c>
      <c r="DI50" s="9">
        <v>0</v>
      </c>
      <c r="DJ50" s="9">
        <v>0</v>
      </c>
      <c r="DK50" s="9">
        <v>0</v>
      </c>
    </row>
    <row r="51" spans="2:115">
      <c r="B51" t="s">
        <v>87</v>
      </c>
      <c r="Y51" s="7"/>
      <c r="Z51" s="7">
        <v>0</v>
      </c>
      <c r="AA51" s="7">
        <v>2040</v>
      </c>
      <c r="AB51" s="7">
        <v>0</v>
      </c>
      <c r="AC51" s="42">
        <f t="shared" ref="AC51:AC80" si="165">SUM(AE51:DK51)</f>
        <v>838.10000000000093</v>
      </c>
      <c r="AD51" s="34">
        <v>9.86</v>
      </c>
      <c r="AE51" s="23">
        <f>AD51*(1 + $Z51/100)</f>
        <v>9.86</v>
      </c>
      <c r="AF51" s="23">
        <f t="shared" si="118"/>
        <v>9.86</v>
      </c>
      <c r="AG51" s="23">
        <f t="shared" si="118"/>
        <v>9.86</v>
      </c>
      <c r="AH51" s="23">
        <f t="shared" si="118"/>
        <v>9.86</v>
      </c>
      <c r="AI51" s="23">
        <f t="shared" si="118"/>
        <v>9.86</v>
      </c>
      <c r="AJ51" s="23">
        <f t="shared" si="118"/>
        <v>9.86</v>
      </c>
      <c r="AK51" s="23">
        <f t="shared" si="118"/>
        <v>9.86</v>
      </c>
      <c r="AL51" s="23">
        <f t="shared" si="118"/>
        <v>9.86</v>
      </c>
      <c r="AM51" s="23">
        <f t="shared" si="118"/>
        <v>9.86</v>
      </c>
      <c r="AN51" s="23">
        <f t="shared" si="118"/>
        <v>9.86</v>
      </c>
      <c r="AO51" s="23">
        <f t="shared" si="118"/>
        <v>9.86</v>
      </c>
      <c r="AP51" s="23">
        <f t="shared" si="118"/>
        <v>9.86</v>
      </c>
      <c r="AQ51" s="23">
        <f t="shared" si="118"/>
        <v>9.86</v>
      </c>
      <c r="AR51" s="23">
        <f t="shared" si="118"/>
        <v>9.86</v>
      </c>
      <c r="AS51" s="23">
        <f t="shared" si="118"/>
        <v>9.86</v>
      </c>
      <c r="AT51" s="23">
        <f t="shared" ref="AT51:AT66" si="166">AS51*(1 + $Z51/100)</f>
        <v>9.86</v>
      </c>
      <c r="AU51" s="23">
        <f t="shared" ref="AU51:AU66" si="167">AT51*(1 + $Z51/100)</f>
        <v>9.86</v>
      </c>
      <c r="AV51" s="23">
        <f t="shared" ref="AV51:AV66" si="168">AU51*(1 + $Z51/100)</f>
        <v>9.86</v>
      </c>
      <c r="AW51" s="23">
        <f t="shared" ref="AW51:AW66" si="169">AV51*(1 + $Z51/100)</f>
        <v>9.86</v>
      </c>
      <c r="AX51" s="23">
        <f t="shared" ref="AX51:AX66" si="170">AW51*(1 + $Z51/100)</f>
        <v>9.86</v>
      </c>
      <c r="AY51" s="23">
        <f t="shared" ref="AY51:AY66" si="171">AX51*(1 + $Z51/100)</f>
        <v>9.86</v>
      </c>
      <c r="AZ51" s="23">
        <f t="shared" ref="AZ51:AZ66" si="172">AY51*(1 + $Z51/100)</f>
        <v>9.86</v>
      </c>
      <c r="BA51" s="23">
        <f t="shared" ref="BA51:BA66" si="173">AZ51*(1 + $Z51/100)</f>
        <v>9.86</v>
      </c>
      <c r="BB51" s="23">
        <f t="shared" ref="BB51:BB66" si="174">BA51*(1 + $Z51/100)</f>
        <v>9.86</v>
      </c>
      <c r="BC51" s="23">
        <f t="shared" ref="BC51:BC80" si="175">BB51*(1 + $Z51/100)</f>
        <v>9.86</v>
      </c>
      <c r="BD51" s="8">
        <f t="shared" ref="BD51" si="176">BC51*(1 + $AB51/100)</f>
        <v>9.86</v>
      </c>
      <c r="BE51" s="8">
        <f t="shared" ref="BE51" si="177">BD51*(1 + $AB51/100)</f>
        <v>9.86</v>
      </c>
      <c r="BF51" s="8">
        <f t="shared" ref="BF51" si="178">BE51*(1 + $AB51/100)</f>
        <v>9.86</v>
      </c>
      <c r="BG51" s="8">
        <f t="shared" ref="BG51" si="179">BF51*(1 + $AB51/100)</f>
        <v>9.86</v>
      </c>
      <c r="BH51" s="8">
        <f t="shared" ref="BH51" si="180">BG51*(1 + $AB51/100)</f>
        <v>9.86</v>
      </c>
      <c r="BI51" s="8">
        <f t="shared" ref="BI51" si="181">BH51*(1 + $AB51/100)</f>
        <v>9.86</v>
      </c>
      <c r="BJ51" s="8">
        <f t="shared" ref="BJ51" si="182">BI51*(1 + $AB51/100)</f>
        <v>9.86</v>
      </c>
      <c r="BK51" s="8">
        <f t="shared" ref="BK51" si="183">BJ51*(1 + $AB51/100)</f>
        <v>9.86</v>
      </c>
      <c r="BL51" s="8">
        <f t="shared" ref="BL51" si="184">BK51*(1 + $AB51/100)</f>
        <v>9.86</v>
      </c>
      <c r="BM51" s="8">
        <f t="shared" ref="BM51" si="185">BL51*(1 + $AB51/100)</f>
        <v>9.86</v>
      </c>
      <c r="BN51" s="8">
        <f t="shared" ref="BN51" si="186">BM51*(1 + $AB51/100)</f>
        <v>9.86</v>
      </c>
      <c r="BO51" s="8">
        <f t="shared" ref="BO51" si="187">BN51*(1 + $AB51/100)</f>
        <v>9.86</v>
      </c>
      <c r="BP51" s="8">
        <f t="shared" ref="BP51" si="188">BO51*(1 + $AB51/100)</f>
        <v>9.86</v>
      </c>
      <c r="BQ51" s="8">
        <f t="shared" ref="BQ51" si="189">BP51*(1 + $AB51/100)</f>
        <v>9.86</v>
      </c>
      <c r="BR51" s="8">
        <f t="shared" ref="BR51" si="190">BQ51*(1 + $AB51/100)</f>
        <v>9.86</v>
      </c>
      <c r="BS51" s="8">
        <f t="shared" ref="BS51" si="191">BR51*(1 + $AB51/100)</f>
        <v>9.86</v>
      </c>
      <c r="BT51" s="8">
        <f t="shared" ref="BT51" si="192">BS51*(1 + $AB51/100)</f>
        <v>9.86</v>
      </c>
      <c r="BU51" s="8">
        <f t="shared" ref="BU51" si="193">BT51*(1 + $AB51/100)</f>
        <v>9.86</v>
      </c>
      <c r="BV51" s="8">
        <f t="shared" ref="BV51" si="194">BU51*(1 + $AB51/100)</f>
        <v>9.86</v>
      </c>
      <c r="BW51" s="8">
        <f t="shared" ref="BW51" si="195">BV51*(1 + $AB51/100)</f>
        <v>9.86</v>
      </c>
      <c r="BX51" s="8">
        <f t="shared" ref="BX51" si="196">BW51*(1 + $AB51/100)</f>
        <v>9.86</v>
      </c>
      <c r="BY51" s="8">
        <f t="shared" ref="BY51" si="197">BX51*(1 + $AB51/100)</f>
        <v>9.86</v>
      </c>
      <c r="BZ51" s="8">
        <f t="shared" ref="BZ51" si="198">BY51*(1 + $AB51/100)</f>
        <v>9.86</v>
      </c>
      <c r="CA51" s="8">
        <f t="shared" ref="CA51" si="199">BZ51*(1 + $AB51/100)</f>
        <v>9.86</v>
      </c>
      <c r="CB51" s="8">
        <f t="shared" ref="CB51" si="200">CA51*(1 + $AB51/100)</f>
        <v>9.86</v>
      </c>
      <c r="CC51" s="8">
        <f t="shared" ref="CC51" si="201">CB51*(1 + $AB51/100)</f>
        <v>9.86</v>
      </c>
      <c r="CD51" s="8">
        <f t="shared" ref="CD51" si="202">CC51*(1 + $AB51/100)</f>
        <v>9.86</v>
      </c>
      <c r="CE51" s="8">
        <f t="shared" ref="CE51" si="203">CD51*(1 + $AB51/100)</f>
        <v>9.86</v>
      </c>
      <c r="CF51" s="8">
        <f t="shared" ref="CF51" si="204">CE51*(1 + $AB51/100)</f>
        <v>9.86</v>
      </c>
      <c r="CG51" s="8">
        <f t="shared" ref="CG51" si="205">CF51*(1 + $AB51/100)</f>
        <v>9.86</v>
      </c>
      <c r="CH51" s="8">
        <f t="shared" ref="CH51" si="206">CG51*(1 + $AB51/100)</f>
        <v>9.86</v>
      </c>
      <c r="CI51" s="8">
        <f t="shared" ref="CI51" si="207">CH51*(1 + $AB51/100)</f>
        <v>9.86</v>
      </c>
      <c r="CJ51" s="8">
        <f t="shared" ref="CJ51" si="208">CI51*(1 + $AB51/100)</f>
        <v>9.86</v>
      </c>
      <c r="CK51" s="8">
        <f t="shared" ref="CK51" si="209">CJ51*(1 + $AB51/100)</f>
        <v>9.86</v>
      </c>
      <c r="CL51" s="8">
        <f t="shared" ref="CL51" si="210">CK51*(1 + $AB51/100)</f>
        <v>9.86</v>
      </c>
      <c r="CM51" s="8">
        <f t="shared" ref="CM51" si="211">CL51*(1 + $AB51/100)</f>
        <v>9.86</v>
      </c>
      <c r="CN51" s="8">
        <f t="shared" ref="CN51" si="212">CM51*(1 + $AB51/100)</f>
        <v>9.86</v>
      </c>
      <c r="CO51" s="8">
        <f t="shared" ref="CO51" si="213">CN51*(1 + $AB51/100)</f>
        <v>9.86</v>
      </c>
      <c r="CP51" s="8">
        <f t="shared" ref="CP51" si="214">CO51*(1 + $AB51/100)</f>
        <v>9.86</v>
      </c>
      <c r="CQ51" s="8">
        <f t="shared" ref="CQ51" si="215">CP51*(1 + $AB51/100)</f>
        <v>9.86</v>
      </c>
      <c r="CR51" s="8">
        <f t="shared" ref="CR51" si="216">CQ51*(1 + $AB51/100)</f>
        <v>9.86</v>
      </c>
      <c r="CS51" s="8">
        <f t="shared" ref="CS51" si="217">CR51*(1 + $AB51/100)</f>
        <v>9.86</v>
      </c>
      <c r="CT51" s="8">
        <f t="shared" ref="CT51" si="218">CS51*(1 + $AB51/100)</f>
        <v>9.86</v>
      </c>
      <c r="CU51" s="8">
        <f t="shared" ref="CU51" si="219">CT51*(1 + $AB51/100)</f>
        <v>9.86</v>
      </c>
      <c r="CV51" s="8">
        <f t="shared" ref="CV51" si="220">CU51*(1 + $AB51/100)</f>
        <v>9.86</v>
      </c>
      <c r="CW51" s="8">
        <f t="shared" ref="CW51" si="221">CV51*(1 + $AB51/100)</f>
        <v>9.86</v>
      </c>
      <c r="CX51" s="8">
        <f t="shared" ref="CX51" si="222">CW51*(1 + $AB51/100)</f>
        <v>9.86</v>
      </c>
      <c r="CY51" s="8">
        <f t="shared" ref="CY51" si="223">CX51*(1 + $AB51/100)</f>
        <v>9.86</v>
      </c>
      <c r="CZ51" s="8">
        <f t="shared" ref="CZ51" si="224">CY51*(1 + $AB51/100)</f>
        <v>9.86</v>
      </c>
      <c r="DA51" s="8">
        <f t="shared" ref="DA51" si="225">CZ51*(1 + $AB51/100)</f>
        <v>9.86</v>
      </c>
      <c r="DB51" s="8">
        <f t="shared" ref="DB51" si="226">DA51*(1 + $AB51/100)</f>
        <v>9.86</v>
      </c>
      <c r="DC51" s="8">
        <f t="shared" ref="DC51" si="227">DB51*(1 + $AB51/100)</f>
        <v>9.86</v>
      </c>
      <c r="DD51" s="8">
        <f t="shared" ref="DD51" si="228">DC51*(1 + $AB51/100)</f>
        <v>9.86</v>
      </c>
      <c r="DE51" s="8">
        <f t="shared" ref="DE51" si="229">DD51*(1 + $AB51/100)</f>
        <v>9.86</v>
      </c>
      <c r="DF51" s="8">
        <f t="shared" ref="DF51" si="230">DE51*(1 + $AB51/100)</f>
        <v>9.86</v>
      </c>
      <c r="DG51" s="8">
        <f>DF51*(1 + $AB51/100)</f>
        <v>9.86</v>
      </c>
      <c r="DH51" s="8">
        <f>DG51*(1 + $AB51/100)</f>
        <v>9.86</v>
      </c>
      <c r="DI51" s="8">
        <f>DH51*(1 + $AB51/100)</f>
        <v>9.86</v>
      </c>
      <c r="DJ51" s="8">
        <f>DI51*(1 + $AB51/100)</f>
        <v>9.86</v>
      </c>
      <c r="DK51" s="8">
        <f>DJ51*(1 + $AB51/100)</f>
        <v>9.86</v>
      </c>
    </row>
    <row r="52" spans="2:115">
      <c r="B52" s="243"/>
      <c r="C52" s="30" t="s">
        <v>54</v>
      </c>
      <c r="D52" s="242">
        <v>2020</v>
      </c>
      <c r="E52" s="242"/>
      <c r="F52" s="242"/>
      <c r="H52" s="248">
        <v>2030</v>
      </c>
      <c r="I52" s="249"/>
      <c r="J52" s="250"/>
      <c r="L52" s="248">
        <v>2050</v>
      </c>
      <c r="M52" s="249"/>
      <c r="N52" s="250"/>
      <c r="O52" s="57"/>
      <c r="P52" s="248">
        <v>2050</v>
      </c>
      <c r="Q52" s="249"/>
      <c r="R52" s="250"/>
      <c r="S52" s="57"/>
      <c r="T52" s="242"/>
      <c r="U52" s="242"/>
      <c r="V52" s="242"/>
      <c r="Y52" s="6"/>
      <c r="Z52" s="6">
        <v>0</v>
      </c>
      <c r="AA52" s="7">
        <v>2040</v>
      </c>
      <c r="AB52" s="6">
        <v>-1</v>
      </c>
      <c r="AC52" s="3">
        <f t="shared" si="165"/>
        <v>657.66200000000038</v>
      </c>
      <c r="AD52" s="34">
        <v>9.86</v>
      </c>
      <c r="AE52" s="23">
        <f t="shared" ref="AE52:AE65" si="231">AD52*(1 + $Z52/100)</f>
        <v>9.86</v>
      </c>
      <c r="AF52" s="23">
        <f t="shared" ref="AF52:AF80" si="232">AE52*(1 + $Z52/100)</f>
        <v>9.86</v>
      </c>
      <c r="AG52" s="23">
        <f t="shared" ref="AG52:AG80" si="233">AF52*(1 + $Z52/100)</f>
        <v>9.86</v>
      </c>
      <c r="AH52" s="23">
        <f t="shared" ref="AH52:AH80" si="234">AG52*(1 + $Z52/100)</f>
        <v>9.86</v>
      </c>
      <c r="AI52" s="23">
        <f t="shared" ref="AI52:AI80" si="235">AH52*(1 + $Z52/100)</f>
        <v>9.86</v>
      </c>
      <c r="AJ52" s="23">
        <f t="shared" ref="AJ52:AJ80" si="236">AI52*(1 + $Z52/100)</f>
        <v>9.86</v>
      </c>
      <c r="AK52" s="23">
        <f t="shared" ref="AK52:AK80" si="237">AJ52*(1 + $Z52/100)</f>
        <v>9.86</v>
      </c>
      <c r="AL52" s="23">
        <f t="shared" ref="AL52:AL80" si="238">AK52*(1 + $Z52/100)</f>
        <v>9.86</v>
      </c>
      <c r="AM52" s="23">
        <f t="shared" ref="AM52:AM80" si="239">AL52*(1 + $Z52/100)</f>
        <v>9.86</v>
      </c>
      <c r="AN52" s="23">
        <f t="shared" ref="AN52:AN80" si="240">AM52*(1 + $Z52/100)</f>
        <v>9.86</v>
      </c>
      <c r="AO52" s="23">
        <f t="shared" si="118"/>
        <v>9.86</v>
      </c>
      <c r="AP52" s="23">
        <f t="shared" si="118"/>
        <v>9.86</v>
      </c>
      <c r="AQ52" s="23">
        <f t="shared" si="118"/>
        <v>9.86</v>
      </c>
      <c r="AR52" s="23">
        <f t="shared" si="118"/>
        <v>9.86</v>
      </c>
      <c r="AS52" s="23">
        <f t="shared" si="118"/>
        <v>9.86</v>
      </c>
      <c r="AT52" s="23">
        <f t="shared" si="166"/>
        <v>9.86</v>
      </c>
      <c r="AU52" s="23">
        <f t="shared" si="167"/>
        <v>9.86</v>
      </c>
      <c r="AV52" s="23">
        <f t="shared" si="168"/>
        <v>9.86</v>
      </c>
      <c r="AW52" s="23">
        <f t="shared" si="169"/>
        <v>9.86</v>
      </c>
      <c r="AX52" s="23">
        <f t="shared" si="170"/>
        <v>9.86</v>
      </c>
      <c r="AY52" s="23">
        <f t="shared" si="171"/>
        <v>9.86</v>
      </c>
      <c r="AZ52" s="23">
        <f t="shared" si="172"/>
        <v>9.86</v>
      </c>
      <c r="BA52" s="23">
        <f t="shared" si="173"/>
        <v>9.86</v>
      </c>
      <c r="BB52" s="23">
        <f t="shared" si="174"/>
        <v>9.86</v>
      </c>
      <c r="BC52" s="23">
        <f t="shared" si="175"/>
        <v>9.86</v>
      </c>
      <c r="BD52" s="9">
        <f t="shared" ref="BD52:BD65" si="241">BC52+ ($AI52 * $AB52/100)</f>
        <v>9.7614000000000001</v>
      </c>
      <c r="BE52" s="9">
        <f t="shared" ref="BE52:BE65" si="242">BD52+ ($AI52 * $AB52/100)</f>
        <v>9.6628000000000007</v>
      </c>
      <c r="BF52" s="9">
        <f t="shared" ref="BF52:BF65" si="243">BE52+ ($AI52 * $AB52/100)</f>
        <v>9.5642000000000014</v>
      </c>
      <c r="BG52" s="9">
        <f t="shared" ref="BG52:BG65" si="244">BF52+ ($AI52 * $AB52/100)</f>
        <v>9.465600000000002</v>
      </c>
      <c r="BH52" s="9">
        <f t="shared" ref="BH52:BH65" si="245">BG52+ ($AI52 * $AB52/100)</f>
        <v>9.3670000000000027</v>
      </c>
      <c r="BI52" s="9">
        <f t="shared" ref="BI52:BI65" si="246">BH52+ ($AI52 * $AB52/100)</f>
        <v>9.2684000000000033</v>
      </c>
      <c r="BJ52" s="9">
        <f t="shared" ref="BJ52:BJ65" si="247">BI52+ ($AI52 * $AB52/100)</f>
        <v>9.1698000000000039</v>
      </c>
      <c r="BK52" s="9">
        <f t="shared" ref="BK52:BK65" si="248">BJ52+ ($AI52 * $AB52/100)</f>
        <v>9.0712000000000046</v>
      </c>
      <c r="BL52" s="9">
        <f t="shared" ref="BL52:BL65" si="249">BK52+ ($AI52 * $AB52/100)</f>
        <v>8.9726000000000052</v>
      </c>
      <c r="BM52" s="9">
        <f t="shared" ref="BM52:BM65" si="250">BL52+ ($AI52 * $AB52/100)</f>
        <v>8.8740000000000059</v>
      </c>
      <c r="BN52" s="9">
        <f t="shared" ref="BN52:BN65" si="251">BM52+ ($AI52 * $AB52/100)</f>
        <v>8.7754000000000065</v>
      </c>
      <c r="BO52" s="9">
        <f t="shared" ref="BO52:BO65" si="252">BN52+ ($AI52 * $AB52/100)</f>
        <v>8.6768000000000072</v>
      </c>
      <c r="BP52" s="9">
        <f t="shared" ref="BP52:BP65" si="253">BO52+ ($AI52 * $AB52/100)</f>
        <v>8.5782000000000078</v>
      </c>
      <c r="BQ52" s="9">
        <f t="shared" ref="BQ52:BQ65" si="254">BP52+ ($AI52 * $AB52/100)</f>
        <v>8.4796000000000085</v>
      </c>
      <c r="BR52" s="9">
        <f t="shared" ref="BR52:BR65" si="255">BQ52+ ($AI52 * $AB52/100)</f>
        <v>8.3810000000000091</v>
      </c>
      <c r="BS52" s="9">
        <f t="shared" ref="BS52:BS54" si="256">BR52+ ($AI52 * $AB52/100)</f>
        <v>8.2824000000000098</v>
      </c>
      <c r="BT52" s="9">
        <f t="shared" ref="BT52:BT54" si="257">BS52+ ($AI52 * $AB52/100)</f>
        <v>8.1838000000000104</v>
      </c>
      <c r="BU52" s="9">
        <f t="shared" ref="BU52:BU54" si="258">BT52+ ($AI52 * $AB52/100)</f>
        <v>8.085200000000011</v>
      </c>
      <c r="BV52" s="9">
        <f t="shared" ref="BV52:BV54" si="259">BU52+ ($AI52 * $AB52/100)</f>
        <v>7.9866000000000108</v>
      </c>
      <c r="BW52" s="9">
        <f t="shared" ref="BW52:BW54" si="260">BV52+ ($AI52 * $AB52/100)</f>
        <v>7.8880000000000106</v>
      </c>
      <c r="BX52" s="9">
        <f t="shared" ref="BX52:BX54" si="261">BW52+ ($AI52 * $AB52/100)</f>
        <v>7.7894000000000103</v>
      </c>
      <c r="BY52" s="9">
        <f t="shared" ref="BY52:BY54" si="262">BX52+ ($AI52 * $AB52/100)</f>
        <v>7.6908000000000101</v>
      </c>
      <c r="BZ52" s="9">
        <f t="shared" ref="BZ52:BZ54" si="263">BY52+ ($AI52 * $AB52/100)</f>
        <v>7.5922000000000098</v>
      </c>
      <c r="CA52" s="9">
        <f t="shared" ref="CA52:CA53" si="264">BZ52+ ($AI52 * $AB52/100)</f>
        <v>7.4936000000000096</v>
      </c>
      <c r="CB52" s="9">
        <f t="shared" ref="CB52:CB53" si="265">CA52+ ($AI52 * $AB52/100)</f>
        <v>7.3950000000000093</v>
      </c>
      <c r="CC52" s="9">
        <f t="shared" ref="CC52:CC53" si="266">CB52+ ($AI52 * $AB52/100)</f>
        <v>7.2964000000000091</v>
      </c>
      <c r="CD52" s="9">
        <f t="shared" ref="CD52:CD53" si="267">CC52+ ($AI52 * $AB52/100)</f>
        <v>7.1978000000000089</v>
      </c>
      <c r="CE52" s="9">
        <f t="shared" ref="CE52:CE53" si="268">CD52+ ($AI52 * $AB52/100)</f>
        <v>7.0992000000000086</v>
      </c>
      <c r="CF52" s="9">
        <f t="shared" ref="CF52:CF53" si="269">CE52+ ($AI52 * $AB52/100)</f>
        <v>7.0006000000000084</v>
      </c>
      <c r="CG52" s="9">
        <f t="shared" ref="CG52:CG53" si="270">CF52+ ($AI52 * $AB52/100)</f>
        <v>6.9020000000000081</v>
      </c>
      <c r="CH52" s="9">
        <f t="shared" ref="CH52:CH53" si="271">CG52+ ($AI52 * $AB52/100)</f>
        <v>6.8034000000000079</v>
      </c>
      <c r="CI52" s="9">
        <f t="shared" ref="CI52:CI53" si="272">CH52+ ($AI52 * $AB52/100)</f>
        <v>6.7048000000000076</v>
      </c>
      <c r="CJ52" s="9">
        <f t="shared" ref="CJ52:CJ53" si="273">CI52+ ($AI52 * $AB52/100)</f>
        <v>6.6062000000000074</v>
      </c>
      <c r="CK52" s="9">
        <f t="shared" ref="CK52:CK53" si="274">CJ52+ ($AI52 * $AB52/100)</f>
        <v>6.5076000000000072</v>
      </c>
      <c r="CL52" s="9">
        <f t="shared" ref="CL52:CL53" si="275">CK52+ ($AI52 * $AB52/100)</f>
        <v>6.4090000000000069</v>
      </c>
      <c r="CM52" s="9">
        <f t="shared" ref="CM52:CM53" si="276">CL52+ ($AI52 * $AB52/100)</f>
        <v>6.3104000000000067</v>
      </c>
      <c r="CN52" s="9">
        <f t="shared" ref="CN52:CN53" si="277">CM52+ ($AI52 * $AB52/100)</f>
        <v>6.2118000000000064</v>
      </c>
      <c r="CO52" s="9">
        <f t="shared" ref="CO52:CO53" si="278">CN52+ ($AI52 * $AB52/100)</f>
        <v>6.1132000000000062</v>
      </c>
      <c r="CP52" s="9">
        <f t="shared" ref="CP52:CP53" si="279">CO52+ ($AI52 * $AB52/100)</f>
        <v>6.0146000000000059</v>
      </c>
      <c r="CQ52" s="9">
        <f t="shared" ref="CQ52:CQ53" si="280">CP52+ ($AI52 * $AB52/100)</f>
        <v>5.9160000000000057</v>
      </c>
      <c r="CR52" s="9">
        <f t="shared" ref="CR52" si="281">CQ52+ ($AI52 * $AB52/100)</f>
        <v>5.8174000000000055</v>
      </c>
      <c r="CS52" s="9">
        <f t="shared" ref="CS52" si="282">CR52+ ($AI52 * $AB52/100)</f>
        <v>5.7188000000000052</v>
      </c>
      <c r="CT52" s="9">
        <f t="shared" ref="CT52" si="283">CS52+ ($AI52 * $AB52/100)</f>
        <v>5.620200000000005</v>
      </c>
      <c r="CU52" s="9">
        <f t="shared" ref="CU52" si="284">CT52+ ($AI52 * $AB52/100)</f>
        <v>5.5216000000000047</v>
      </c>
      <c r="CV52" s="9">
        <f t="shared" ref="CV52" si="285">CU52+ ($AI52 * $AB52/100)</f>
        <v>5.4230000000000045</v>
      </c>
      <c r="CW52" s="9">
        <f t="shared" ref="CW52" si="286">CV52+ ($AI52 * $AB52/100)</f>
        <v>5.3244000000000042</v>
      </c>
      <c r="CX52" s="9">
        <f t="shared" ref="CX52" si="287">CW52+ ($AI52 * $AB52/100)</f>
        <v>5.225800000000004</v>
      </c>
      <c r="CY52" s="9">
        <f t="shared" ref="CY52" si="288">CX52+ ($AI52 * $AB52/100)</f>
        <v>5.1272000000000038</v>
      </c>
      <c r="CZ52" s="9">
        <f t="shared" ref="CZ52" si="289">CY52+ ($AI52 * $AB52/100)</f>
        <v>5.0286000000000035</v>
      </c>
      <c r="DA52" s="9">
        <f t="shared" ref="DA52" si="290">CZ52+ ($AI52 * $AB52/100)</f>
        <v>4.9300000000000033</v>
      </c>
      <c r="DB52" s="9">
        <f t="shared" ref="DB52" si="291">DA52+ ($AI52 * $AB52/100)</f>
        <v>4.831400000000003</v>
      </c>
      <c r="DC52" s="9">
        <f t="shared" ref="DC52" si="292">DB52+ ($AI52 * $AB52/100)</f>
        <v>4.7328000000000028</v>
      </c>
      <c r="DD52" s="9">
        <f t="shared" ref="DD52" si="293">DC52+ ($AI52 * $AB52/100)</f>
        <v>4.6342000000000025</v>
      </c>
      <c r="DE52" s="9">
        <f t="shared" ref="DE52" si="294">DD52+ ($AI52 * $AB52/100)</f>
        <v>4.5356000000000023</v>
      </c>
      <c r="DF52" s="9">
        <f t="shared" ref="DF52" si="295">DE52+ ($AI52 * $AB52/100)</f>
        <v>4.4370000000000021</v>
      </c>
      <c r="DG52" s="9">
        <f t="shared" ref="DG52" si="296">DF52+ ($AI52 * $AB52/100)</f>
        <v>4.3384000000000018</v>
      </c>
      <c r="DH52" s="9">
        <f t="shared" ref="DH52" si="297">DG52+ ($AI52 * $AB52/100)</f>
        <v>4.2398000000000016</v>
      </c>
      <c r="DI52" s="9">
        <f t="shared" ref="DI52" si="298">DH52+ ($AI52 * $AB52/100)</f>
        <v>4.1412000000000013</v>
      </c>
      <c r="DJ52" s="9">
        <f t="shared" ref="DJ52" si="299">DI52+ ($AI52 * $AB52/100)</f>
        <v>4.0426000000000011</v>
      </c>
      <c r="DK52" s="9">
        <f t="shared" ref="DK52" si="300">DJ52+ ($AI52 * $AB52/100)</f>
        <v>3.9440000000000013</v>
      </c>
    </row>
    <row r="53" spans="2:115">
      <c r="B53" s="243"/>
      <c r="C53" s="29" t="s">
        <v>55</v>
      </c>
      <c r="D53" s="29">
        <v>0</v>
      </c>
      <c r="E53" s="29">
        <v>1</v>
      </c>
      <c r="F53" s="29">
        <v>2</v>
      </c>
      <c r="H53" s="29">
        <v>0</v>
      </c>
      <c r="I53" s="29">
        <v>1</v>
      </c>
      <c r="J53" s="29">
        <v>2</v>
      </c>
      <c r="L53" s="29">
        <v>0</v>
      </c>
      <c r="M53" s="29">
        <v>1</v>
      </c>
      <c r="N53" s="29">
        <v>2</v>
      </c>
      <c r="O53" s="12"/>
      <c r="P53" s="29">
        <v>0</v>
      </c>
      <c r="Q53" s="29">
        <v>1</v>
      </c>
      <c r="R53" s="29">
        <v>2</v>
      </c>
      <c r="S53" s="12"/>
      <c r="T53" s="29"/>
      <c r="U53" s="29"/>
      <c r="V53" s="29"/>
      <c r="Y53" s="6"/>
      <c r="Z53" s="6">
        <v>0</v>
      </c>
      <c r="AA53" s="7">
        <v>2040</v>
      </c>
      <c r="AB53" s="6">
        <v>-2</v>
      </c>
      <c r="AC53" s="3">
        <f t="shared" si="165"/>
        <v>479.19600000000014</v>
      </c>
      <c r="AD53" s="34">
        <v>9.86</v>
      </c>
      <c r="AE53" s="23">
        <f t="shared" si="231"/>
        <v>9.86</v>
      </c>
      <c r="AF53" s="23">
        <f t="shared" si="232"/>
        <v>9.86</v>
      </c>
      <c r="AG53" s="23">
        <f t="shared" si="233"/>
        <v>9.86</v>
      </c>
      <c r="AH53" s="23">
        <f t="shared" si="234"/>
        <v>9.86</v>
      </c>
      <c r="AI53" s="23">
        <f t="shared" si="235"/>
        <v>9.86</v>
      </c>
      <c r="AJ53" s="23">
        <f t="shared" si="236"/>
        <v>9.86</v>
      </c>
      <c r="AK53" s="23">
        <f t="shared" si="237"/>
        <v>9.86</v>
      </c>
      <c r="AL53" s="23">
        <f t="shared" si="238"/>
        <v>9.86</v>
      </c>
      <c r="AM53" s="23">
        <f t="shared" si="239"/>
        <v>9.86</v>
      </c>
      <c r="AN53" s="23">
        <f t="shared" si="240"/>
        <v>9.86</v>
      </c>
      <c r="AO53" s="23">
        <f t="shared" ref="AO53:AO80" si="301">AN53*(1 + $Z53/100)</f>
        <v>9.86</v>
      </c>
      <c r="AP53" s="23">
        <f t="shared" ref="AP53:AP80" si="302">AO53*(1 + $Z53/100)</f>
        <v>9.86</v>
      </c>
      <c r="AQ53" s="23">
        <f t="shared" ref="AQ53:AQ80" si="303">AP53*(1 + $Z53/100)</f>
        <v>9.86</v>
      </c>
      <c r="AR53" s="23">
        <f t="shared" ref="AR53:AR80" si="304">AQ53*(1 + $Z53/100)</f>
        <v>9.86</v>
      </c>
      <c r="AS53" s="23">
        <f t="shared" ref="AS53:AS80" si="305">AR53*(1 + $Z53/100)</f>
        <v>9.86</v>
      </c>
      <c r="AT53" s="23">
        <f t="shared" si="166"/>
        <v>9.86</v>
      </c>
      <c r="AU53" s="23">
        <f t="shared" si="167"/>
        <v>9.86</v>
      </c>
      <c r="AV53" s="23">
        <f t="shared" si="168"/>
        <v>9.86</v>
      </c>
      <c r="AW53" s="23">
        <f t="shared" si="169"/>
        <v>9.86</v>
      </c>
      <c r="AX53" s="23">
        <f t="shared" si="170"/>
        <v>9.86</v>
      </c>
      <c r="AY53" s="23">
        <f t="shared" si="171"/>
        <v>9.86</v>
      </c>
      <c r="AZ53" s="23">
        <f t="shared" si="172"/>
        <v>9.86</v>
      </c>
      <c r="BA53" s="23">
        <f t="shared" si="173"/>
        <v>9.86</v>
      </c>
      <c r="BB53" s="23">
        <f t="shared" si="174"/>
        <v>9.86</v>
      </c>
      <c r="BC53" s="23">
        <f t="shared" si="175"/>
        <v>9.86</v>
      </c>
      <c r="BD53" s="9">
        <f t="shared" si="241"/>
        <v>9.6627999999999989</v>
      </c>
      <c r="BE53" s="9">
        <f t="shared" si="242"/>
        <v>9.4655999999999985</v>
      </c>
      <c r="BF53" s="9">
        <f t="shared" si="243"/>
        <v>9.268399999999998</v>
      </c>
      <c r="BG53" s="9">
        <f t="shared" si="244"/>
        <v>9.0711999999999975</v>
      </c>
      <c r="BH53" s="9">
        <f t="shared" si="245"/>
        <v>8.873999999999997</v>
      </c>
      <c r="BI53" s="9">
        <f t="shared" si="246"/>
        <v>8.6767999999999965</v>
      </c>
      <c r="BJ53" s="9">
        <f t="shared" si="247"/>
        <v>8.479599999999996</v>
      </c>
      <c r="BK53" s="9">
        <f t="shared" si="248"/>
        <v>8.2823999999999955</v>
      </c>
      <c r="BL53" s="9">
        <f t="shared" si="249"/>
        <v>8.0851999999999951</v>
      </c>
      <c r="BM53" s="9">
        <f t="shared" si="250"/>
        <v>7.8879999999999955</v>
      </c>
      <c r="BN53" s="9">
        <f t="shared" si="251"/>
        <v>7.6907999999999959</v>
      </c>
      <c r="BO53" s="9">
        <f t="shared" si="252"/>
        <v>7.4935999999999963</v>
      </c>
      <c r="BP53" s="9">
        <f t="shared" si="253"/>
        <v>7.2963999999999967</v>
      </c>
      <c r="BQ53" s="9">
        <f t="shared" si="254"/>
        <v>7.0991999999999971</v>
      </c>
      <c r="BR53" s="9">
        <f t="shared" si="255"/>
        <v>6.9019999999999975</v>
      </c>
      <c r="BS53" s="9">
        <f t="shared" si="256"/>
        <v>6.7047999999999979</v>
      </c>
      <c r="BT53" s="9">
        <f t="shared" si="257"/>
        <v>6.5075999999999983</v>
      </c>
      <c r="BU53" s="9">
        <f t="shared" si="258"/>
        <v>6.3103999999999987</v>
      </c>
      <c r="BV53" s="9">
        <f t="shared" si="259"/>
        <v>6.1131999999999991</v>
      </c>
      <c r="BW53" s="9">
        <f t="shared" si="260"/>
        <v>5.9159999999999995</v>
      </c>
      <c r="BX53" s="9">
        <f t="shared" si="261"/>
        <v>5.7187999999999999</v>
      </c>
      <c r="BY53" s="9">
        <f t="shared" si="262"/>
        <v>5.5216000000000003</v>
      </c>
      <c r="BZ53" s="9">
        <f t="shared" si="263"/>
        <v>5.3244000000000007</v>
      </c>
      <c r="CA53" s="9">
        <f t="shared" si="264"/>
        <v>5.1272000000000011</v>
      </c>
      <c r="CB53" s="9">
        <f t="shared" si="265"/>
        <v>4.9300000000000015</v>
      </c>
      <c r="CC53" s="9">
        <f t="shared" si="266"/>
        <v>4.7328000000000019</v>
      </c>
      <c r="CD53" s="9">
        <f t="shared" si="267"/>
        <v>4.5356000000000023</v>
      </c>
      <c r="CE53" s="9">
        <f t="shared" si="268"/>
        <v>4.3384000000000027</v>
      </c>
      <c r="CF53" s="9">
        <f t="shared" si="269"/>
        <v>4.1412000000000031</v>
      </c>
      <c r="CG53" s="9">
        <f t="shared" si="270"/>
        <v>3.9440000000000031</v>
      </c>
      <c r="CH53" s="9">
        <f t="shared" si="271"/>
        <v>3.746800000000003</v>
      </c>
      <c r="CI53" s="9">
        <f t="shared" si="272"/>
        <v>3.549600000000003</v>
      </c>
      <c r="CJ53" s="9">
        <f t="shared" si="273"/>
        <v>3.3524000000000029</v>
      </c>
      <c r="CK53" s="9">
        <f t="shared" si="274"/>
        <v>3.1552000000000029</v>
      </c>
      <c r="CL53" s="9">
        <f t="shared" si="275"/>
        <v>2.9580000000000028</v>
      </c>
      <c r="CM53" s="9">
        <f t="shared" si="276"/>
        <v>2.7608000000000028</v>
      </c>
      <c r="CN53" s="9">
        <f t="shared" si="277"/>
        <v>2.5636000000000028</v>
      </c>
      <c r="CO53" s="9">
        <f t="shared" si="278"/>
        <v>2.3664000000000027</v>
      </c>
      <c r="CP53" s="9">
        <f t="shared" si="279"/>
        <v>2.1692000000000027</v>
      </c>
      <c r="CQ53" s="9">
        <f t="shared" si="280"/>
        <v>1.9720000000000026</v>
      </c>
      <c r="CR53" s="9">
        <v>0</v>
      </c>
      <c r="CS53" s="9">
        <v>0</v>
      </c>
      <c r="CT53" s="9">
        <v>0</v>
      </c>
      <c r="CU53" s="9">
        <v>0</v>
      </c>
      <c r="CV53" s="9">
        <v>0</v>
      </c>
      <c r="CW53" s="9">
        <v>0</v>
      </c>
      <c r="CX53" s="9">
        <v>0</v>
      </c>
      <c r="CY53" s="9">
        <v>0</v>
      </c>
      <c r="CZ53" s="9">
        <v>0</v>
      </c>
      <c r="DA53" s="9">
        <v>0</v>
      </c>
      <c r="DB53" s="9">
        <v>0</v>
      </c>
      <c r="DC53" s="9">
        <v>0</v>
      </c>
      <c r="DD53" s="9">
        <v>0</v>
      </c>
      <c r="DE53" s="9">
        <v>0</v>
      </c>
      <c r="DF53" s="9">
        <v>0</v>
      </c>
      <c r="DG53" s="9">
        <v>0</v>
      </c>
      <c r="DH53" s="9">
        <v>0</v>
      </c>
      <c r="DI53" s="9">
        <v>0</v>
      </c>
      <c r="DJ53" s="9">
        <v>0</v>
      </c>
      <c r="DK53" s="9">
        <v>0</v>
      </c>
    </row>
    <row r="54" spans="2:115">
      <c r="B54" s="239" t="s">
        <v>57</v>
      </c>
      <c r="C54" s="31">
        <v>0</v>
      </c>
      <c r="D54" s="3">
        <f>D43</f>
        <v>815.10000000000093</v>
      </c>
      <c r="E54" s="3">
        <f t="shared" ref="E54:F54" si="306">E43</f>
        <v>856.83559601146476</v>
      </c>
      <c r="F54" s="3">
        <f t="shared" si="306"/>
        <v>900.23701026131289</v>
      </c>
      <c r="H54" s="3">
        <f>L43</f>
        <v>815.10000000000093</v>
      </c>
      <c r="I54" s="3">
        <f t="shared" ref="I54:J54" si="307">M43</f>
        <v>938.60331689113855</v>
      </c>
      <c r="J54" s="3">
        <f t="shared" si="307"/>
        <v>1079.8416797209848</v>
      </c>
      <c r="L54" s="3">
        <f>T43</f>
        <v>815.10000000000093</v>
      </c>
      <c r="M54" s="3">
        <f t="shared" ref="M54:N54" si="308">U43</f>
        <v>1090.2631793447133</v>
      </c>
      <c r="N54" s="3">
        <f t="shared" si="308"/>
        <v>1465.7500099144329</v>
      </c>
      <c r="O54" s="13"/>
      <c r="P54" s="3">
        <f>T43</f>
        <v>815.10000000000093</v>
      </c>
      <c r="Q54" s="3">
        <f t="shared" ref="Q54:R54" si="309">U43</f>
        <v>1090.2631793447133</v>
      </c>
      <c r="R54" s="3">
        <f t="shared" si="309"/>
        <v>1465.7500099144329</v>
      </c>
      <c r="S54" s="13"/>
      <c r="T54" s="3"/>
      <c r="U54" s="3"/>
      <c r="V54" s="3"/>
      <c r="Y54" s="6"/>
      <c r="Z54" s="6">
        <v>0</v>
      </c>
      <c r="AA54" s="7">
        <v>2040</v>
      </c>
      <c r="AB54" s="6">
        <v>-3</v>
      </c>
      <c r="AC54" s="3">
        <f t="shared" si="165"/>
        <v>391.6392000000003</v>
      </c>
      <c r="AD54" s="34">
        <v>9.86</v>
      </c>
      <c r="AE54" s="23">
        <f t="shared" si="231"/>
        <v>9.86</v>
      </c>
      <c r="AF54" s="23">
        <f t="shared" si="232"/>
        <v>9.86</v>
      </c>
      <c r="AG54" s="23">
        <f t="shared" si="233"/>
        <v>9.86</v>
      </c>
      <c r="AH54" s="23">
        <f t="shared" si="234"/>
        <v>9.86</v>
      </c>
      <c r="AI54" s="23">
        <f t="shared" si="235"/>
        <v>9.86</v>
      </c>
      <c r="AJ54" s="23">
        <f t="shared" si="236"/>
        <v>9.86</v>
      </c>
      <c r="AK54" s="23">
        <f t="shared" si="237"/>
        <v>9.86</v>
      </c>
      <c r="AL54" s="23">
        <f t="shared" si="238"/>
        <v>9.86</v>
      </c>
      <c r="AM54" s="23">
        <f t="shared" si="239"/>
        <v>9.86</v>
      </c>
      <c r="AN54" s="23">
        <f t="shared" si="240"/>
        <v>9.86</v>
      </c>
      <c r="AO54" s="23">
        <f t="shared" si="301"/>
        <v>9.86</v>
      </c>
      <c r="AP54" s="23">
        <f t="shared" si="302"/>
        <v>9.86</v>
      </c>
      <c r="AQ54" s="23">
        <f t="shared" si="303"/>
        <v>9.86</v>
      </c>
      <c r="AR54" s="23">
        <f t="shared" si="304"/>
        <v>9.86</v>
      </c>
      <c r="AS54" s="23">
        <f t="shared" si="305"/>
        <v>9.86</v>
      </c>
      <c r="AT54" s="23">
        <f t="shared" si="166"/>
        <v>9.86</v>
      </c>
      <c r="AU54" s="23">
        <f t="shared" si="167"/>
        <v>9.86</v>
      </c>
      <c r="AV54" s="23">
        <f t="shared" si="168"/>
        <v>9.86</v>
      </c>
      <c r="AW54" s="23">
        <f t="shared" si="169"/>
        <v>9.86</v>
      </c>
      <c r="AX54" s="23">
        <f t="shared" si="170"/>
        <v>9.86</v>
      </c>
      <c r="AY54" s="23">
        <f t="shared" si="171"/>
        <v>9.86</v>
      </c>
      <c r="AZ54" s="23">
        <f t="shared" si="172"/>
        <v>9.86</v>
      </c>
      <c r="BA54" s="23">
        <f t="shared" si="173"/>
        <v>9.86</v>
      </c>
      <c r="BB54" s="23">
        <f t="shared" si="174"/>
        <v>9.86</v>
      </c>
      <c r="BC54" s="23">
        <f t="shared" si="175"/>
        <v>9.86</v>
      </c>
      <c r="BD54" s="9">
        <f t="shared" si="241"/>
        <v>9.5641999999999996</v>
      </c>
      <c r="BE54" s="9">
        <f t="shared" si="242"/>
        <v>9.2683999999999997</v>
      </c>
      <c r="BF54" s="9">
        <f t="shared" si="243"/>
        <v>8.9725999999999999</v>
      </c>
      <c r="BG54" s="9">
        <f t="shared" si="244"/>
        <v>8.6768000000000001</v>
      </c>
      <c r="BH54" s="9">
        <f t="shared" si="245"/>
        <v>8.3810000000000002</v>
      </c>
      <c r="BI54" s="9">
        <f t="shared" si="246"/>
        <v>8.0852000000000004</v>
      </c>
      <c r="BJ54" s="9">
        <f t="shared" si="247"/>
        <v>7.7894000000000005</v>
      </c>
      <c r="BK54" s="9">
        <f t="shared" si="248"/>
        <v>7.4936000000000007</v>
      </c>
      <c r="BL54" s="9">
        <f t="shared" si="249"/>
        <v>7.1978000000000009</v>
      </c>
      <c r="BM54" s="9">
        <f t="shared" si="250"/>
        <v>6.902000000000001</v>
      </c>
      <c r="BN54" s="9">
        <f t="shared" si="251"/>
        <v>6.6062000000000012</v>
      </c>
      <c r="BO54" s="9">
        <f t="shared" si="252"/>
        <v>6.3104000000000013</v>
      </c>
      <c r="BP54" s="9">
        <f t="shared" si="253"/>
        <v>6.0146000000000015</v>
      </c>
      <c r="BQ54" s="9">
        <f t="shared" si="254"/>
        <v>5.7188000000000017</v>
      </c>
      <c r="BR54" s="9">
        <f t="shared" si="255"/>
        <v>5.4230000000000018</v>
      </c>
      <c r="BS54" s="9">
        <f t="shared" si="256"/>
        <v>5.127200000000002</v>
      </c>
      <c r="BT54" s="9">
        <f t="shared" si="257"/>
        <v>4.8314000000000021</v>
      </c>
      <c r="BU54" s="9">
        <f t="shared" si="258"/>
        <v>4.5356000000000023</v>
      </c>
      <c r="BV54" s="9">
        <f t="shared" si="259"/>
        <v>4.2398000000000025</v>
      </c>
      <c r="BW54" s="9">
        <f t="shared" si="260"/>
        <v>3.9440000000000026</v>
      </c>
      <c r="BX54" s="9">
        <f t="shared" si="261"/>
        <v>3.6482000000000028</v>
      </c>
      <c r="BY54" s="9">
        <f t="shared" si="262"/>
        <v>3.3524000000000029</v>
      </c>
      <c r="BZ54" s="9">
        <f t="shared" si="263"/>
        <v>3.0566000000000031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9">
        <v>0</v>
      </c>
      <c r="CT54" s="9">
        <v>0</v>
      </c>
      <c r="CU54" s="9">
        <v>0</v>
      </c>
      <c r="CV54" s="9">
        <v>0</v>
      </c>
      <c r="CW54" s="9">
        <v>0</v>
      </c>
      <c r="CX54" s="9">
        <v>0</v>
      </c>
      <c r="CY54" s="9">
        <v>0</v>
      </c>
      <c r="CZ54" s="9">
        <v>0</v>
      </c>
      <c r="DA54" s="9">
        <v>0</v>
      </c>
      <c r="DB54" s="9">
        <v>0</v>
      </c>
      <c r="DC54" s="9">
        <v>0</v>
      </c>
      <c r="DD54" s="9">
        <v>0</v>
      </c>
      <c r="DE54" s="9">
        <v>0</v>
      </c>
      <c r="DF54" s="9">
        <v>0</v>
      </c>
      <c r="DG54" s="9">
        <v>0</v>
      </c>
      <c r="DH54" s="9">
        <v>0</v>
      </c>
      <c r="DI54" s="9">
        <v>0</v>
      </c>
      <c r="DJ54" s="9">
        <v>0</v>
      </c>
      <c r="DK54" s="9">
        <v>0</v>
      </c>
    </row>
    <row r="55" spans="2:115">
      <c r="B55" s="240"/>
      <c r="C55" s="31">
        <v>-1</v>
      </c>
      <c r="D55" s="3">
        <f t="shared" ref="D55:F55" si="310">D44</f>
        <v>495.63600000000042</v>
      </c>
      <c r="E55" s="3">
        <f t="shared" si="310"/>
        <v>521.07572136631848</v>
      </c>
      <c r="F55" s="3">
        <f t="shared" si="310"/>
        <v>547.52294054782567</v>
      </c>
      <c r="H55" s="3">
        <f t="shared" ref="H55:J55" si="311">L44</f>
        <v>570.07900000000029</v>
      </c>
      <c r="I55" s="3">
        <f t="shared" si="311"/>
        <v>681.08378340558659</v>
      </c>
      <c r="J55" s="3">
        <f t="shared" si="311"/>
        <v>809.31869724011801</v>
      </c>
      <c r="L55" s="3">
        <f t="shared" ref="L55:N55" si="312">T44</f>
        <v>689.38500000000056</v>
      </c>
      <c r="M55" s="3">
        <f t="shared" si="312"/>
        <v>958.1354508963916</v>
      </c>
      <c r="N55" s="3">
        <f t="shared" si="312"/>
        <v>1326.9504917401443</v>
      </c>
      <c r="O55" s="13"/>
      <c r="P55" s="3">
        <f t="shared" ref="P55:R55" si="313">T44</f>
        <v>689.38500000000056</v>
      </c>
      <c r="Q55" s="3">
        <f t="shared" si="313"/>
        <v>958.1354508963916</v>
      </c>
      <c r="R55" s="3">
        <f t="shared" si="313"/>
        <v>1326.9504917401443</v>
      </c>
      <c r="S55" s="13"/>
      <c r="T55" s="3"/>
      <c r="U55" s="3"/>
      <c r="V55" s="3"/>
      <c r="Y55" s="6"/>
      <c r="Z55" s="6">
        <v>0</v>
      </c>
      <c r="AA55" s="7">
        <v>2040</v>
      </c>
      <c r="AB55" s="6">
        <v>-4</v>
      </c>
      <c r="AC55" s="3">
        <f t="shared" si="165"/>
        <v>347.07200000000012</v>
      </c>
      <c r="AD55" s="34">
        <v>9.86</v>
      </c>
      <c r="AE55" s="23">
        <f t="shared" si="231"/>
        <v>9.86</v>
      </c>
      <c r="AF55" s="23">
        <f t="shared" si="232"/>
        <v>9.86</v>
      </c>
      <c r="AG55" s="23">
        <f t="shared" si="233"/>
        <v>9.86</v>
      </c>
      <c r="AH55" s="23">
        <f t="shared" si="234"/>
        <v>9.86</v>
      </c>
      <c r="AI55" s="23">
        <f t="shared" si="235"/>
        <v>9.86</v>
      </c>
      <c r="AJ55" s="23">
        <f t="shared" si="236"/>
        <v>9.86</v>
      </c>
      <c r="AK55" s="23">
        <f t="shared" si="237"/>
        <v>9.86</v>
      </c>
      <c r="AL55" s="23">
        <f t="shared" si="238"/>
        <v>9.86</v>
      </c>
      <c r="AM55" s="23">
        <f t="shared" si="239"/>
        <v>9.86</v>
      </c>
      <c r="AN55" s="23">
        <f t="shared" si="240"/>
        <v>9.86</v>
      </c>
      <c r="AO55" s="23">
        <f t="shared" si="301"/>
        <v>9.86</v>
      </c>
      <c r="AP55" s="23">
        <f t="shared" si="302"/>
        <v>9.86</v>
      </c>
      <c r="AQ55" s="23">
        <f t="shared" si="303"/>
        <v>9.86</v>
      </c>
      <c r="AR55" s="23">
        <f t="shared" si="304"/>
        <v>9.86</v>
      </c>
      <c r="AS55" s="23">
        <f t="shared" si="305"/>
        <v>9.86</v>
      </c>
      <c r="AT55" s="23">
        <f t="shared" si="166"/>
        <v>9.86</v>
      </c>
      <c r="AU55" s="23">
        <f t="shared" si="167"/>
        <v>9.86</v>
      </c>
      <c r="AV55" s="23">
        <f t="shared" si="168"/>
        <v>9.86</v>
      </c>
      <c r="AW55" s="23">
        <f t="shared" si="169"/>
        <v>9.86</v>
      </c>
      <c r="AX55" s="23">
        <f t="shared" si="170"/>
        <v>9.86</v>
      </c>
      <c r="AY55" s="23">
        <f t="shared" si="171"/>
        <v>9.86</v>
      </c>
      <c r="AZ55" s="23">
        <f t="shared" si="172"/>
        <v>9.86</v>
      </c>
      <c r="BA55" s="23">
        <f t="shared" si="173"/>
        <v>9.86</v>
      </c>
      <c r="BB55" s="23">
        <f t="shared" si="174"/>
        <v>9.86</v>
      </c>
      <c r="BC55" s="23">
        <f t="shared" si="175"/>
        <v>9.86</v>
      </c>
      <c r="BD55" s="9">
        <f t="shared" si="241"/>
        <v>9.4656000000000002</v>
      </c>
      <c r="BE55" s="9">
        <f t="shared" si="242"/>
        <v>9.071200000000001</v>
      </c>
      <c r="BF55" s="9">
        <f t="shared" si="243"/>
        <v>8.6768000000000018</v>
      </c>
      <c r="BG55" s="9">
        <f t="shared" si="244"/>
        <v>8.2824000000000026</v>
      </c>
      <c r="BH55" s="9">
        <f t="shared" si="245"/>
        <v>7.8880000000000026</v>
      </c>
      <c r="BI55" s="9">
        <f t="shared" si="246"/>
        <v>7.4936000000000025</v>
      </c>
      <c r="BJ55" s="9">
        <f t="shared" si="247"/>
        <v>7.0992000000000024</v>
      </c>
      <c r="BK55" s="9">
        <f t="shared" si="248"/>
        <v>6.7048000000000023</v>
      </c>
      <c r="BL55" s="9">
        <f t="shared" si="249"/>
        <v>6.3104000000000022</v>
      </c>
      <c r="BM55" s="9">
        <f t="shared" si="250"/>
        <v>5.9160000000000021</v>
      </c>
      <c r="BN55" s="9">
        <f t="shared" si="251"/>
        <v>5.5216000000000021</v>
      </c>
      <c r="BO55" s="9">
        <f t="shared" si="252"/>
        <v>5.127200000000002</v>
      </c>
      <c r="BP55" s="9">
        <f t="shared" si="253"/>
        <v>4.7328000000000019</v>
      </c>
      <c r="BQ55" s="9">
        <f t="shared" si="254"/>
        <v>4.3384000000000018</v>
      </c>
      <c r="BR55" s="9">
        <f t="shared" si="255"/>
        <v>3.9440000000000017</v>
      </c>
      <c r="BS55" s="9">
        <v>0</v>
      </c>
      <c r="BT55" s="9">
        <v>0</v>
      </c>
      <c r="BU55" s="9">
        <v>0</v>
      </c>
      <c r="BV55" s="9"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v>0</v>
      </c>
      <c r="CN55" s="9">
        <v>0</v>
      </c>
      <c r="CO55" s="9">
        <v>0</v>
      </c>
      <c r="CP55" s="9">
        <v>0</v>
      </c>
      <c r="CQ55" s="9">
        <v>0</v>
      </c>
      <c r="CR55" s="9">
        <v>0</v>
      </c>
      <c r="CS55" s="9">
        <v>0</v>
      </c>
      <c r="CT55" s="9">
        <v>0</v>
      </c>
      <c r="CU55" s="9">
        <v>0</v>
      </c>
      <c r="CV55" s="9">
        <v>0</v>
      </c>
      <c r="CW55" s="9">
        <v>0</v>
      </c>
      <c r="CX55" s="9">
        <v>0</v>
      </c>
      <c r="CY55" s="9">
        <v>0</v>
      </c>
      <c r="CZ55" s="9">
        <v>0</v>
      </c>
      <c r="DA55" s="9">
        <v>0</v>
      </c>
      <c r="DB55" s="9">
        <v>0</v>
      </c>
      <c r="DC55" s="9">
        <v>0</v>
      </c>
      <c r="DD55" s="9">
        <v>0</v>
      </c>
      <c r="DE55" s="9">
        <v>0</v>
      </c>
      <c r="DF55" s="9">
        <v>0</v>
      </c>
      <c r="DG55" s="9">
        <v>0</v>
      </c>
      <c r="DH55" s="9">
        <v>0</v>
      </c>
      <c r="DI55" s="9">
        <v>0</v>
      </c>
      <c r="DJ55" s="9">
        <v>0</v>
      </c>
      <c r="DK55" s="9">
        <v>0</v>
      </c>
    </row>
    <row r="56" spans="2:115">
      <c r="B56" s="240"/>
      <c r="C56" s="31">
        <v>-2</v>
      </c>
      <c r="D56" s="3">
        <f t="shared" ref="D56:F56" si="314">D45</f>
        <v>267.87</v>
      </c>
      <c r="E56" s="3">
        <f t="shared" si="314"/>
        <v>281.69136629524274</v>
      </c>
      <c r="F56" s="3">
        <f t="shared" si="314"/>
        <v>296.05087232617564</v>
      </c>
      <c r="H56" s="3">
        <f t="shared" ref="H56:J56" si="315">L45</f>
        <v>366.47000000000008</v>
      </c>
      <c r="I56" s="3">
        <f t="shared" si="315"/>
        <v>447.7168682971477</v>
      </c>
      <c r="J56" s="3">
        <f t="shared" si="315"/>
        <v>548.70279762662278</v>
      </c>
      <c r="L56" s="3">
        <f t="shared" ref="L56:N56" si="316">T45</f>
        <v>526.20200000000023</v>
      </c>
      <c r="M56" s="3">
        <f t="shared" si="316"/>
        <v>750.17434714346473</v>
      </c>
      <c r="N56" s="3">
        <f t="shared" si="316"/>
        <v>1090.0266178212614</v>
      </c>
      <c r="O56" s="13"/>
      <c r="P56" s="3">
        <f t="shared" ref="P56:R56" si="317">T45</f>
        <v>526.20200000000023</v>
      </c>
      <c r="Q56" s="3">
        <f t="shared" si="317"/>
        <v>750.17434714346473</v>
      </c>
      <c r="R56" s="3">
        <f t="shared" si="317"/>
        <v>1090.0266178212614</v>
      </c>
      <c r="S56" s="13"/>
      <c r="T56" s="3"/>
      <c r="U56" s="3"/>
      <c r="V56" s="3"/>
      <c r="Y56" s="6"/>
      <c r="Z56" s="6">
        <v>1</v>
      </c>
      <c r="AA56" s="7">
        <v>2040</v>
      </c>
      <c r="AB56" s="6">
        <v>0</v>
      </c>
      <c r="AC56" s="3">
        <f t="shared" si="165"/>
        <v>1039.9494948100582</v>
      </c>
      <c r="AD56" s="34">
        <v>9.86</v>
      </c>
      <c r="AE56" s="23">
        <f t="shared" si="231"/>
        <v>9.9585999999999988</v>
      </c>
      <c r="AF56" s="23">
        <f t="shared" si="232"/>
        <v>10.058185999999999</v>
      </c>
      <c r="AG56" s="23">
        <f t="shared" si="233"/>
        <v>10.158767859999999</v>
      </c>
      <c r="AH56" s="23">
        <f t="shared" si="234"/>
        <v>10.260355538599999</v>
      </c>
      <c r="AI56" s="23">
        <f t="shared" si="235"/>
        <v>10.362959093985999</v>
      </c>
      <c r="AJ56" s="23">
        <f t="shared" si="236"/>
        <v>10.46658868492586</v>
      </c>
      <c r="AK56" s="23">
        <f t="shared" si="237"/>
        <v>10.571254571775118</v>
      </c>
      <c r="AL56" s="23">
        <f t="shared" si="238"/>
        <v>10.676967117492868</v>
      </c>
      <c r="AM56" s="23">
        <f t="shared" si="239"/>
        <v>10.783736788667797</v>
      </c>
      <c r="AN56" s="23">
        <f t="shared" si="240"/>
        <v>10.891574156554475</v>
      </c>
      <c r="AO56" s="23">
        <f t="shared" si="301"/>
        <v>11.000489898120019</v>
      </c>
      <c r="AP56" s="23">
        <f t="shared" si="302"/>
        <v>11.11049479710122</v>
      </c>
      <c r="AQ56" s="23">
        <f t="shared" si="303"/>
        <v>11.221599745072233</v>
      </c>
      <c r="AR56" s="23">
        <f t="shared" si="304"/>
        <v>11.333815742522955</v>
      </c>
      <c r="AS56" s="23">
        <f t="shared" si="305"/>
        <v>11.447153899948184</v>
      </c>
      <c r="AT56" s="23">
        <f t="shared" si="166"/>
        <v>11.561625438947665</v>
      </c>
      <c r="AU56" s="23">
        <f t="shared" si="167"/>
        <v>11.677241693337141</v>
      </c>
      <c r="AV56" s="23">
        <f t="shared" si="168"/>
        <v>11.794014110270513</v>
      </c>
      <c r="AW56" s="23">
        <f t="shared" si="169"/>
        <v>11.911954251373219</v>
      </c>
      <c r="AX56" s="23">
        <f t="shared" si="170"/>
        <v>12.031073793886952</v>
      </c>
      <c r="AY56" s="23">
        <f t="shared" si="171"/>
        <v>12.151384531825821</v>
      </c>
      <c r="AZ56" s="23">
        <f t="shared" si="172"/>
        <v>12.272898377144079</v>
      </c>
      <c r="BA56" s="23">
        <f t="shared" si="173"/>
        <v>12.395627360915521</v>
      </c>
      <c r="BB56" s="23">
        <f t="shared" si="174"/>
        <v>12.519583634524675</v>
      </c>
      <c r="BC56" s="23">
        <f t="shared" si="175"/>
        <v>12.644779470869922</v>
      </c>
      <c r="BD56" s="9">
        <f t="shared" si="241"/>
        <v>12.644779470869922</v>
      </c>
      <c r="BE56" s="9">
        <f t="shared" si="242"/>
        <v>12.644779470869922</v>
      </c>
      <c r="BF56" s="9">
        <f t="shared" si="243"/>
        <v>12.644779470869922</v>
      </c>
      <c r="BG56" s="9">
        <f t="shared" si="244"/>
        <v>12.644779470869922</v>
      </c>
      <c r="BH56" s="9">
        <f t="shared" si="245"/>
        <v>12.644779470869922</v>
      </c>
      <c r="BI56" s="9">
        <f t="shared" si="246"/>
        <v>12.644779470869922</v>
      </c>
      <c r="BJ56" s="9">
        <f t="shared" si="247"/>
        <v>12.644779470869922</v>
      </c>
      <c r="BK56" s="9">
        <f t="shared" si="248"/>
        <v>12.644779470869922</v>
      </c>
      <c r="BL56" s="9">
        <f t="shared" si="249"/>
        <v>12.644779470869922</v>
      </c>
      <c r="BM56" s="9">
        <f t="shared" si="250"/>
        <v>12.644779470869922</v>
      </c>
      <c r="BN56" s="9">
        <f t="shared" si="251"/>
        <v>12.644779470869922</v>
      </c>
      <c r="BO56" s="9">
        <f t="shared" si="252"/>
        <v>12.644779470869922</v>
      </c>
      <c r="BP56" s="9">
        <f t="shared" si="253"/>
        <v>12.644779470869922</v>
      </c>
      <c r="BQ56" s="9">
        <f t="shared" si="254"/>
        <v>12.644779470869922</v>
      </c>
      <c r="BR56" s="9">
        <f t="shared" si="255"/>
        <v>12.644779470869922</v>
      </c>
      <c r="BS56" s="9">
        <f t="shared" ref="BS56:BS65" si="318">BR56+ ($AI56 * $AB56/100)</f>
        <v>12.644779470869922</v>
      </c>
      <c r="BT56" s="9">
        <f t="shared" ref="BT56:BT65" si="319">BS56+ ($AI56 * $AB56/100)</f>
        <v>12.644779470869922</v>
      </c>
      <c r="BU56" s="9">
        <f t="shared" ref="BU56:BU59" si="320">BT56+ ($AI56 * $AB56/100)</f>
        <v>12.644779470869922</v>
      </c>
      <c r="BV56" s="9">
        <f t="shared" ref="BV56:BV59" si="321">BU56+ ($AI56 * $AB56/100)</f>
        <v>12.644779470869922</v>
      </c>
      <c r="BW56" s="9">
        <f t="shared" ref="BW56:BW59" si="322">BV56+ ($AI56 * $AB56/100)</f>
        <v>12.644779470869922</v>
      </c>
      <c r="BX56" s="9">
        <f t="shared" ref="BX56:BX59" si="323">BW56+ ($AI56 * $AB56/100)</f>
        <v>12.644779470869922</v>
      </c>
      <c r="BY56" s="9">
        <f t="shared" ref="BY56:BY59" si="324">BX56+ ($AI56 * $AB56/100)</f>
        <v>12.644779470869922</v>
      </c>
      <c r="BZ56" s="9">
        <f t="shared" ref="BZ56:BZ59" si="325">BY56+ ($AI56 * $AB56/100)</f>
        <v>12.644779470869922</v>
      </c>
      <c r="CA56" s="9">
        <f t="shared" ref="CA56:CA59" si="326">BZ56+ ($AI56 * $AB56/100)</f>
        <v>12.644779470869922</v>
      </c>
      <c r="CB56" s="9">
        <f t="shared" ref="CB56:CB59" si="327">CA56+ ($AI56 * $AB56/100)</f>
        <v>12.644779470869922</v>
      </c>
      <c r="CC56" s="9">
        <f t="shared" ref="CC56:CC59" si="328">CB56+ ($AI56 * $AB56/100)</f>
        <v>12.644779470869922</v>
      </c>
      <c r="CD56" s="9">
        <f t="shared" ref="CD56:CD58" si="329">CC56+ ($AI56 * $AB56/100)</f>
        <v>12.644779470869922</v>
      </c>
      <c r="CE56" s="9">
        <f t="shared" ref="CE56:CE58" si="330">CD56+ ($AI56 * $AB56/100)</f>
        <v>12.644779470869922</v>
      </c>
      <c r="CF56" s="9">
        <f t="shared" ref="CF56:CF58" si="331">CE56+ ($AI56 * $AB56/100)</f>
        <v>12.644779470869922</v>
      </c>
      <c r="CG56" s="9">
        <f t="shared" ref="CG56:CG58" si="332">CF56+ ($AI56 * $AB56/100)</f>
        <v>12.644779470869922</v>
      </c>
      <c r="CH56" s="9">
        <f t="shared" ref="CH56:CH58" si="333">CG56+ ($AI56 * $AB56/100)</f>
        <v>12.644779470869922</v>
      </c>
      <c r="CI56" s="9">
        <f t="shared" ref="CI56:CI58" si="334">CH56+ ($AI56 * $AB56/100)</f>
        <v>12.644779470869922</v>
      </c>
      <c r="CJ56" s="9">
        <f t="shared" ref="CJ56:CJ58" si="335">CI56+ ($AI56 * $AB56/100)</f>
        <v>12.644779470869922</v>
      </c>
      <c r="CK56" s="9">
        <f t="shared" ref="CK56:CK58" si="336">CJ56+ ($AI56 * $AB56/100)</f>
        <v>12.644779470869922</v>
      </c>
      <c r="CL56" s="9">
        <f t="shared" ref="CL56:CL58" si="337">CK56+ ($AI56 * $AB56/100)</f>
        <v>12.644779470869922</v>
      </c>
      <c r="CM56" s="9">
        <f t="shared" ref="CM56:CM58" si="338">CL56+ ($AI56 * $AB56/100)</f>
        <v>12.644779470869922</v>
      </c>
      <c r="CN56" s="9">
        <f t="shared" ref="CN56:CN58" si="339">CM56+ ($AI56 * $AB56/100)</f>
        <v>12.644779470869922</v>
      </c>
      <c r="CO56" s="9">
        <f t="shared" ref="CO56:CO58" si="340">CN56+ ($AI56 * $AB56/100)</f>
        <v>12.644779470869922</v>
      </c>
      <c r="CP56" s="9">
        <f t="shared" ref="CP56:CP58" si="341">CO56+ ($AI56 * $AB56/100)</f>
        <v>12.644779470869922</v>
      </c>
      <c r="CQ56" s="9">
        <f t="shared" ref="CQ56:CQ58" si="342">CP56+ ($AI56 * $AB56/100)</f>
        <v>12.644779470869922</v>
      </c>
      <c r="CR56" s="9">
        <f t="shared" ref="CR56:CR58" si="343">CQ56+ ($AI56 * $AB56/100)</f>
        <v>12.644779470869922</v>
      </c>
      <c r="CS56" s="9">
        <f t="shared" ref="CS56:CS58" si="344">CR56+ ($AI56 * $AB56/100)</f>
        <v>12.644779470869922</v>
      </c>
      <c r="CT56" s="9">
        <f t="shared" ref="CT56:CT58" si="345">CS56+ ($AI56 * $AB56/100)</f>
        <v>12.644779470869922</v>
      </c>
      <c r="CU56" s="9">
        <f t="shared" ref="CU56:CU58" si="346">CT56+ ($AI56 * $AB56/100)</f>
        <v>12.644779470869922</v>
      </c>
      <c r="CV56" s="9">
        <f t="shared" ref="CV56:CV58" si="347">CU56+ ($AI56 * $AB56/100)</f>
        <v>12.644779470869922</v>
      </c>
      <c r="CW56" s="9">
        <f t="shared" ref="CW56:CW57" si="348">CV56+ ($AI56 * $AB56/100)</f>
        <v>12.644779470869922</v>
      </c>
      <c r="CX56" s="9">
        <f t="shared" ref="CX56:CX57" si="349">CW56+ ($AI56 * $AB56/100)</f>
        <v>12.644779470869922</v>
      </c>
      <c r="CY56" s="9">
        <f t="shared" ref="CY56:CY57" si="350">CX56+ ($AI56 * $AB56/100)</f>
        <v>12.644779470869922</v>
      </c>
      <c r="CZ56" s="9">
        <f t="shared" ref="CZ56:CZ57" si="351">CY56+ ($AI56 * $AB56/100)</f>
        <v>12.644779470869922</v>
      </c>
      <c r="DA56" s="9">
        <f t="shared" ref="DA56:DA57" si="352">CZ56+ ($AI56 * $AB56/100)</f>
        <v>12.644779470869922</v>
      </c>
      <c r="DB56" s="9">
        <f t="shared" ref="DB56:DB57" si="353">DA56+ ($AI56 * $AB56/100)</f>
        <v>12.644779470869922</v>
      </c>
      <c r="DC56" s="9">
        <f t="shared" ref="DC56:DC57" si="354">DB56+ ($AI56 * $AB56/100)</f>
        <v>12.644779470869922</v>
      </c>
      <c r="DD56" s="9">
        <f t="shared" ref="DD56:DD57" si="355">DC56+ ($AI56 * $AB56/100)</f>
        <v>12.644779470869922</v>
      </c>
      <c r="DE56" s="9">
        <f t="shared" ref="DE56:DE57" si="356">DD56+ ($AI56 * $AB56/100)</f>
        <v>12.644779470869922</v>
      </c>
      <c r="DF56" s="9">
        <f t="shared" ref="DF56:DF57" si="357">DE56+ ($AI56 * $AB56/100)</f>
        <v>12.644779470869922</v>
      </c>
      <c r="DG56" s="9">
        <f t="shared" ref="DG56:DG57" si="358">DF56+ ($AI56 * $AB56/100)</f>
        <v>12.644779470869922</v>
      </c>
      <c r="DH56" s="9">
        <f t="shared" ref="DH56:DH57" si="359">DG56+ ($AI56 * $AB56/100)</f>
        <v>12.644779470869922</v>
      </c>
      <c r="DI56" s="9">
        <f t="shared" ref="DI56:DI57" si="360">DH56+ ($AI56 * $AB56/100)</f>
        <v>12.644779470869922</v>
      </c>
      <c r="DJ56" s="9">
        <f t="shared" ref="DJ56:DJ57" si="361">DI56+ ($AI56 * $AB56/100)</f>
        <v>12.644779470869922</v>
      </c>
      <c r="DK56" s="9">
        <f t="shared" ref="DK56:DK57" si="362">DJ56+ ($AI56 * $AB56/100)</f>
        <v>12.644779470869922</v>
      </c>
    </row>
    <row r="57" spans="2:115">
      <c r="B57" s="240"/>
      <c r="C57" s="31">
        <v>-3</v>
      </c>
      <c r="D57" s="3">
        <f t="shared" ref="D57:F57" si="363">D46</f>
        <v>185.73620000000011</v>
      </c>
      <c r="E57" s="3">
        <f t="shared" si="363"/>
        <v>195.36791704233968</v>
      </c>
      <c r="F57" s="3">
        <f t="shared" si="363"/>
        <v>205.36852045230808</v>
      </c>
      <c r="H57" s="3">
        <f t="shared" ref="H57:J57" si="364">L46</f>
        <v>284.33620000000019</v>
      </c>
      <c r="I57" s="3">
        <f t="shared" si="364"/>
        <v>342.34816159506124</v>
      </c>
      <c r="J57" s="3">
        <f t="shared" si="364"/>
        <v>413.93240194372964</v>
      </c>
      <c r="L57" s="3">
        <f t="shared" ref="L57:N57" si="365">T46</f>
        <v>423.36220000000037</v>
      </c>
      <c r="M57" s="3">
        <f t="shared" si="365"/>
        <v>573.08039830932842</v>
      </c>
      <c r="N57" s="3">
        <f t="shared" si="365"/>
        <v>805.59938890370074</v>
      </c>
      <c r="O57" s="13"/>
      <c r="P57" s="3">
        <f t="shared" ref="P57:R57" si="366">T46</f>
        <v>423.36220000000037</v>
      </c>
      <c r="Q57" s="3">
        <f t="shared" si="366"/>
        <v>573.08039830932842</v>
      </c>
      <c r="R57" s="3">
        <f t="shared" si="366"/>
        <v>805.59938890370074</v>
      </c>
      <c r="S57" s="13"/>
      <c r="T57" s="3"/>
      <c r="U57" s="3"/>
      <c r="V57" s="3"/>
      <c r="Y57" s="6"/>
      <c r="Z57" s="6">
        <v>1</v>
      </c>
      <c r="AA57" s="7">
        <v>2040</v>
      </c>
      <c r="AB57" s="6">
        <v>-1</v>
      </c>
      <c r="AC57" s="3">
        <f t="shared" si="165"/>
        <v>850.30734339011349</v>
      </c>
      <c r="AD57" s="34">
        <v>9.86</v>
      </c>
      <c r="AE57" s="23">
        <f t="shared" si="231"/>
        <v>9.9585999999999988</v>
      </c>
      <c r="AF57" s="23">
        <f t="shared" si="232"/>
        <v>10.058185999999999</v>
      </c>
      <c r="AG57" s="23">
        <f t="shared" si="233"/>
        <v>10.158767859999999</v>
      </c>
      <c r="AH57" s="23">
        <f t="shared" si="234"/>
        <v>10.260355538599999</v>
      </c>
      <c r="AI57" s="23">
        <f t="shared" si="235"/>
        <v>10.362959093985999</v>
      </c>
      <c r="AJ57" s="23">
        <f t="shared" si="236"/>
        <v>10.46658868492586</v>
      </c>
      <c r="AK57" s="23">
        <f t="shared" si="237"/>
        <v>10.571254571775118</v>
      </c>
      <c r="AL57" s="23">
        <f t="shared" si="238"/>
        <v>10.676967117492868</v>
      </c>
      <c r="AM57" s="23">
        <f t="shared" si="239"/>
        <v>10.783736788667797</v>
      </c>
      <c r="AN57" s="23">
        <f t="shared" si="240"/>
        <v>10.891574156554475</v>
      </c>
      <c r="AO57" s="23">
        <f t="shared" si="301"/>
        <v>11.000489898120019</v>
      </c>
      <c r="AP57" s="23">
        <f t="shared" si="302"/>
        <v>11.11049479710122</v>
      </c>
      <c r="AQ57" s="23">
        <f t="shared" si="303"/>
        <v>11.221599745072233</v>
      </c>
      <c r="AR57" s="23">
        <f t="shared" si="304"/>
        <v>11.333815742522955</v>
      </c>
      <c r="AS57" s="23">
        <f t="shared" si="305"/>
        <v>11.447153899948184</v>
      </c>
      <c r="AT57" s="23">
        <f t="shared" si="166"/>
        <v>11.561625438947665</v>
      </c>
      <c r="AU57" s="23">
        <f t="shared" si="167"/>
        <v>11.677241693337141</v>
      </c>
      <c r="AV57" s="23">
        <f t="shared" si="168"/>
        <v>11.794014110270513</v>
      </c>
      <c r="AW57" s="23">
        <f t="shared" si="169"/>
        <v>11.911954251373219</v>
      </c>
      <c r="AX57" s="23">
        <f t="shared" si="170"/>
        <v>12.031073793886952</v>
      </c>
      <c r="AY57" s="23">
        <f t="shared" si="171"/>
        <v>12.151384531825821</v>
      </c>
      <c r="AZ57" s="23">
        <f t="shared" si="172"/>
        <v>12.272898377144079</v>
      </c>
      <c r="BA57" s="23">
        <f t="shared" si="173"/>
        <v>12.395627360915521</v>
      </c>
      <c r="BB57" s="23">
        <f t="shared" si="174"/>
        <v>12.519583634524675</v>
      </c>
      <c r="BC57" s="23">
        <f t="shared" si="175"/>
        <v>12.644779470869922</v>
      </c>
      <c r="BD57" s="9">
        <f t="shared" si="241"/>
        <v>12.541149879930062</v>
      </c>
      <c r="BE57" s="9">
        <f t="shared" si="242"/>
        <v>12.437520288990202</v>
      </c>
      <c r="BF57" s="9">
        <f t="shared" si="243"/>
        <v>12.333890698050341</v>
      </c>
      <c r="BG57" s="9">
        <f t="shared" si="244"/>
        <v>12.230261107110481</v>
      </c>
      <c r="BH57" s="9">
        <f t="shared" si="245"/>
        <v>12.126631516170621</v>
      </c>
      <c r="BI57" s="9">
        <f t="shared" si="246"/>
        <v>12.02300192523076</v>
      </c>
      <c r="BJ57" s="9">
        <f t="shared" si="247"/>
        <v>11.9193723342909</v>
      </c>
      <c r="BK57" s="9">
        <f t="shared" si="248"/>
        <v>11.81574274335104</v>
      </c>
      <c r="BL57" s="9">
        <f t="shared" si="249"/>
        <v>11.712113152411179</v>
      </c>
      <c r="BM57" s="9">
        <f t="shared" si="250"/>
        <v>11.608483561471319</v>
      </c>
      <c r="BN57" s="9">
        <f t="shared" si="251"/>
        <v>11.504853970531459</v>
      </c>
      <c r="BO57" s="9">
        <f t="shared" si="252"/>
        <v>11.401224379591598</v>
      </c>
      <c r="BP57" s="9">
        <f t="shared" si="253"/>
        <v>11.297594788651738</v>
      </c>
      <c r="BQ57" s="9">
        <f t="shared" si="254"/>
        <v>11.193965197711877</v>
      </c>
      <c r="BR57" s="9">
        <f t="shared" si="255"/>
        <v>11.090335606772017</v>
      </c>
      <c r="BS57" s="9">
        <f t="shared" si="318"/>
        <v>10.986706015832157</v>
      </c>
      <c r="BT57" s="9">
        <f t="shared" si="319"/>
        <v>10.883076424892296</v>
      </c>
      <c r="BU57" s="9">
        <f t="shared" si="320"/>
        <v>10.779446833952436</v>
      </c>
      <c r="BV57" s="9">
        <f t="shared" si="321"/>
        <v>10.675817243012576</v>
      </c>
      <c r="BW57" s="9">
        <f t="shared" si="322"/>
        <v>10.572187652072715</v>
      </c>
      <c r="BX57" s="9">
        <f t="shared" si="323"/>
        <v>10.468558061132855</v>
      </c>
      <c r="BY57" s="9">
        <f t="shared" si="324"/>
        <v>10.364928470192995</v>
      </c>
      <c r="BZ57" s="9">
        <f t="shared" si="325"/>
        <v>10.261298879253134</v>
      </c>
      <c r="CA57" s="9">
        <f t="shared" si="326"/>
        <v>10.157669288313274</v>
      </c>
      <c r="CB57" s="9">
        <f t="shared" si="327"/>
        <v>10.054039697373414</v>
      </c>
      <c r="CC57" s="9">
        <f t="shared" si="328"/>
        <v>9.9504101064335533</v>
      </c>
      <c r="CD57" s="9">
        <f t="shared" si="329"/>
        <v>9.8467805154936929</v>
      </c>
      <c r="CE57" s="9">
        <f t="shared" si="330"/>
        <v>9.7431509245538326</v>
      </c>
      <c r="CF57" s="9">
        <f t="shared" si="331"/>
        <v>9.6395213336139722</v>
      </c>
      <c r="CG57" s="9">
        <f t="shared" si="332"/>
        <v>9.5358917426741119</v>
      </c>
      <c r="CH57" s="9">
        <f t="shared" si="333"/>
        <v>9.4322621517342515</v>
      </c>
      <c r="CI57" s="9">
        <f t="shared" si="334"/>
        <v>9.3286325607943912</v>
      </c>
      <c r="CJ57" s="9">
        <f t="shared" si="335"/>
        <v>9.2250029698545308</v>
      </c>
      <c r="CK57" s="9">
        <f t="shared" si="336"/>
        <v>9.1213733789146705</v>
      </c>
      <c r="CL57" s="9">
        <f t="shared" si="337"/>
        <v>9.0177437879748101</v>
      </c>
      <c r="CM57" s="9">
        <f t="shared" si="338"/>
        <v>8.9141141970349498</v>
      </c>
      <c r="CN57" s="9">
        <f t="shared" si="339"/>
        <v>8.8104846060950894</v>
      </c>
      <c r="CO57" s="9">
        <f t="shared" si="340"/>
        <v>8.7068550151552291</v>
      </c>
      <c r="CP57" s="9">
        <f t="shared" si="341"/>
        <v>8.6032254242153687</v>
      </c>
      <c r="CQ57" s="9">
        <f t="shared" si="342"/>
        <v>8.4995958332755084</v>
      </c>
      <c r="CR57" s="9">
        <f t="shared" si="343"/>
        <v>8.395966242335648</v>
      </c>
      <c r="CS57" s="9">
        <f t="shared" si="344"/>
        <v>8.2923366513957877</v>
      </c>
      <c r="CT57" s="9">
        <f t="shared" si="345"/>
        <v>8.1887070604559273</v>
      </c>
      <c r="CU57" s="9">
        <f t="shared" si="346"/>
        <v>8.085077469516067</v>
      </c>
      <c r="CV57" s="9">
        <f t="shared" si="347"/>
        <v>7.9814478785762066</v>
      </c>
      <c r="CW57" s="9">
        <f t="shared" si="348"/>
        <v>7.8778182876363463</v>
      </c>
      <c r="CX57" s="9">
        <f t="shared" si="349"/>
        <v>7.7741886966964859</v>
      </c>
      <c r="CY57" s="9">
        <f t="shared" si="350"/>
        <v>7.6705591057566256</v>
      </c>
      <c r="CZ57" s="9">
        <f t="shared" si="351"/>
        <v>7.5669295148167652</v>
      </c>
      <c r="DA57" s="9">
        <f t="shared" si="352"/>
        <v>7.4632999238769049</v>
      </c>
      <c r="DB57" s="9">
        <f t="shared" si="353"/>
        <v>7.3596703329370445</v>
      </c>
      <c r="DC57" s="9">
        <f t="shared" si="354"/>
        <v>7.2560407419971842</v>
      </c>
      <c r="DD57" s="9">
        <f t="shared" si="355"/>
        <v>7.1524111510573238</v>
      </c>
      <c r="DE57" s="9">
        <f t="shared" si="356"/>
        <v>7.0487815601174635</v>
      </c>
      <c r="DF57" s="9">
        <f t="shared" si="357"/>
        <v>6.9451519691776031</v>
      </c>
      <c r="DG57" s="9">
        <f t="shared" si="358"/>
        <v>6.8415223782377428</v>
      </c>
      <c r="DH57" s="9">
        <f t="shared" si="359"/>
        <v>6.7378927872978824</v>
      </c>
      <c r="DI57" s="9">
        <f t="shared" si="360"/>
        <v>6.6342631963580221</v>
      </c>
      <c r="DJ57" s="9">
        <f t="shared" si="361"/>
        <v>6.5306336054181617</v>
      </c>
      <c r="DK57" s="9">
        <f t="shared" si="362"/>
        <v>6.4270040144783014</v>
      </c>
    </row>
    <row r="58" spans="2:115">
      <c r="B58" s="241"/>
      <c r="C58" s="31">
        <v>-4</v>
      </c>
      <c r="D58" s="3">
        <f t="shared" ref="D58:F58" si="367">D47</f>
        <v>144.62</v>
      </c>
      <c r="E58" s="3">
        <f t="shared" si="367"/>
        <v>152.15437762041813</v>
      </c>
      <c r="F58" s="3">
        <f t="shared" si="367"/>
        <v>159.972913331776</v>
      </c>
      <c r="H58" s="3">
        <f t="shared" ref="H58:J58" si="368">L47</f>
        <v>243.22000000000008</v>
      </c>
      <c r="I58" s="3">
        <f t="shared" si="368"/>
        <v>289.68775769229927</v>
      </c>
      <c r="J58" s="3">
        <f t="shared" si="368"/>
        <v>346.54720410228219</v>
      </c>
      <c r="L58" s="3">
        <f t="shared" ref="L58:N58" si="369">T47</f>
        <v>365.48400000000026</v>
      </c>
      <c r="M58" s="3">
        <f t="shared" si="369"/>
        <v>478.04542865731207</v>
      </c>
      <c r="N58" s="3">
        <f t="shared" si="369"/>
        <v>653.04384956134595</v>
      </c>
      <c r="O58" s="13"/>
      <c r="P58" s="3">
        <f t="shared" ref="P58:R58" si="370">T47</f>
        <v>365.48400000000026</v>
      </c>
      <c r="Q58" s="3">
        <f t="shared" si="370"/>
        <v>478.04542865731207</v>
      </c>
      <c r="R58" s="3">
        <f t="shared" si="370"/>
        <v>653.04384956134595</v>
      </c>
      <c r="S58" s="13"/>
      <c r="T58" s="3"/>
      <c r="U58" s="3"/>
      <c r="V58" s="3"/>
      <c r="Y58" s="6"/>
      <c r="Z58" s="6">
        <v>1</v>
      </c>
      <c r="AA58" s="7">
        <v>2040</v>
      </c>
      <c r="AB58" s="6">
        <v>-2</v>
      </c>
      <c r="AC58" s="3">
        <f t="shared" si="165"/>
        <v>635.76454950149798</v>
      </c>
      <c r="AD58" s="34">
        <v>9.86</v>
      </c>
      <c r="AE58" s="23">
        <f t="shared" si="231"/>
        <v>9.9585999999999988</v>
      </c>
      <c r="AF58" s="23">
        <f t="shared" si="232"/>
        <v>10.058185999999999</v>
      </c>
      <c r="AG58" s="23">
        <f t="shared" si="233"/>
        <v>10.158767859999999</v>
      </c>
      <c r="AH58" s="23">
        <f t="shared" si="234"/>
        <v>10.260355538599999</v>
      </c>
      <c r="AI58" s="23">
        <f t="shared" si="235"/>
        <v>10.362959093985999</v>
      </c>
      <c r="AJ58" s="23">
        <f t="shared" si="236"/>
        <v>10.46658868492586</v>
      </c>
      <c r="AK58" s="23">
        <f t="shared" si="237"/>
        <v>10.571254571775118</v>
      </c>
      <c r="AL58" s="23">
        <f t="shared" si="238"/>
        <v>10.676967117492868</v>
      </c>
      <c r="AM58" s="23">
        <f t="shared" si="239"/>
        <v>10.783736788667797</v>
      </c>
      <c r="AN58" s="23">
        <f t="shared" si="240"/>
        <v>10.891574156554475</v>
      </c>
      <c r="AO58" s="23">
        <f t="shared" si="301"/>
        <v>11.000489898120019</v>
      </c>
      <c r="AP58" s="23">
        <f t="shared" si="302"/>
        <v>11.11049479710122</v>
      </c>
      <c r="AQ58" s="23">
        <f t="shared" si="303"/>
        <v>11.221599745072233</v>
      </c>
      <c r="AR58" s="23">
        <f t="shared" si="304"/>
        <v>11.333815742522955</v>
      </c>
      <c r="AS58" s="23">
        <f t="shared" si="305"/>
        <v>11.447153899948184</v>
      </c>
      <c r="AT58" s="23">
        <f t="shared" si="166"/>
        <v>11.561625438947665</v>
      </c>
      <c r="AU58" s="23">
        <f t="shared" si="167"/>
        <v>11.677241693337141</v>
      </c>
      <c r="AV58" s="23">
        <f t="shared" si="168"/>
        <v>11.794014110270513</v>
      </c>
      <c r="AW58" s="23">
        <f t="shared" si="169"/>
        <v>11.911954251373219</v>
      </c>
      <c r="AX58" s="23">
        <f t="shared" si="170"/>
        <v>12.031073793886952</v>
      </c>
      <c r="AY58" s="23">
        <f t="shared" si="171"/>
        <v>12.151384531825821</v>
      </c>
      <c r="AZ58" s="23">
        <f t="shared" si="172"/>
        <v>12.272898377144079</v>
      </c>
      <c r="BA58" s="23">
        <f t="shared" si="173"/>
        <v>12.395627360915521</v>
      </c>
      <c r="BB58" s="23">
        <f t="shared" si="174"/>
        <v>12.519583634524675</v>
      </c>
      <c r="BC58" s="23">
        <f t="shared" si="175"/>
        <v>12.644779470869922</v>
      </c>
      <c r="BD58" s="9">
        <f t="shared" si="241"/>
        <v>12.437520288990202</v>
      </c>
      <c r="BE58" s="9">
        <f t="shared" si="242"/>
        <v>12.230261107110481</v>
      </c>
      <c r="BF58" s="9">
        <f t="shared" si="243"/>
        <v>12.02300192523076</v>
      </c>
      <c r="BG58" s="9">
        <f t="shared" si="244"/>
        <v>11.81574274335104</v>
      </c>
      <c r="BH58" s="9">
        <f t="shared" si="245"/>
        <v>11.608483561471319</v>
      </c>
      <c r="BI58" s="9">
        <f t="shared" si="246"/>
        <v>11.401224379591598</v>
      </c>
      <c r="BJ58" s="9">
        <f t="shared" si="247"/>
        <v>11.193965197711877</v>
      </c>
      <c r="BK58" s="9">
        <f t="shared" si="248"/>
        <v>10.986706015832157</v>
      </c>
      <c r="BL58" s="9">
        <f t="shared" si="249"/>
        <v>10.779446833952436</v>
      </c>
      <c r="BM58" s="9">
        <f t="shared" si="250"/>
        <v>10.572187652072715</v>
      </c>
      <c r="BN58" s="9">
        <f t="shared" si="251"/>
        <v>10.364928470192995</v>
      </c>
      <c r="BO58" s="9">
        <f t="shared" si="252"/>
        <v>10.157669288313274</v>
      </c>
      <c r="BP58" s="9">
        <f t="shared" si="253"/>
        <v>9.9504101064335533</v>
      </c>
      <c r="BQ58" s="9">
        <f t="shared" si="254"/>
        <v>9.7431509245538326</v>
      </c>
      <c r="BR58" s="9">
        <f t="shared" si="255"/>
        <v>9.5358917426741119</v>
      </c>
      <c r="BS58" s="9">
        <f t="shared" si="318"/>
        <v>9.3286325607943912</v>
      </c>
      <c r="BT58" s="9">
        <f t="shared" si="319"/>
        <v>9.1213733789146705</v>
      </c>
      <c r="BU58" s="9">
        <f t="shared" si="320"/>
        <v>8.9141141970349498</v>
      </c>
      <c r="BV58" s="9">
        <f t="shared" si="321"/>
        <v>8.7068550151552291</v>
      </c>
      <c r="BW58" s="9">
        <f t="shared" si="322"/>
        <v>8.4995958332755084</v>
      </c>
      <c r="BX58" s="9">
        <f t="shared" si="323"/>
        <v>8.2923366513957877</v>
      </c>
      <c r="BY58" s="9">
        <f t="shared" si="324"/>
        <v>8.085077469516067</v>
      </c>
      <c r="BZ58" s="9">
        <f t="shared" si="325"/>
        <v>7.8778182876363472</v>
      </c>
      <c r="CA58" s="9">
        <f t="shared" si="326"/>
        <v>7.6705591057566274</v>
      </c>
      <c r="CB58" s="9">
        <f t="shared" si="327"/>
        <v>7.4632999238769075</v>
      </c>
      <c r="CC58" s="9">
        <f t="shared" si="328"/>
        <v>7.2560407419971877</v>
      </c>
      <c r="CD58" s="9">
        <f t="shared" si="329"/>
        <v>7.0487815601174679</v>
      </c>
      <c r="CE58" s="9">
        <f t="shared" si="330"/>
        <v>6.8415223782377481</v>
      </c>
      <c r="CF58" s="9">
        <f t="shared" si="331"/>
        <v>6.6342631963580283</v>
      </c>
      <c r="CG58" s="9">
        <f t="shared" si="332"/>
        <v>6.4270040144783085</v>
      </c>
      <c r="CH58" s="9">
        <f t="shared" si="333"/>
        <v>6.2197448325985887</v>
      </c>
      <c r="CI58" s="9">
        <f t="shared" si="334"/>
        <v>6.0124856507188689</v>
      </c>
      <c r="CJ58" s="9">
        <f t="shared" si="335"/>
        <v>5.8052264688391491</v>
      </c>
      <c r="CK58" s="9">
        <f t="shared" si="336"/>
        <v>5.5979672869594292</v>
      </c>
      <c r="CL58" s="9">
        <f t="shared" si="337"/>
        <v>5.3907081050797094</v>
      </c>
      <c r="CM58" s="9">
        <f t="shared" si="338"/>
        <v>5.1834489231999896</v>
      </c>
      <c r="CN58" s="9">
        <f t="shared" si="339"/>
        <v>4.9761897413202698</v>
      </c>
      <c r="CO58" s="9">
        <f t="shared" si="340"/>
        <v>4.76893055944055</v>
      </c>
      <c r="CP58" s="9">
        <f t="shared" si="341"/>
        <v>4.5616713775608302</v>
      </c>
      <c r="CQ58" s="9">
        <f t="shared" si="342"/>
        <v>4.3544121956811104</v>
      </c>
      <c r="CR58" s="9">
        <f t="shared" si="343"/>
        <v>4.1471530138013906</v>
      </c>
      <c r="CS58" s="9">
        <f t="shared" si="344"/>
        <v>3.9398938319216708</v>
      </c>
      <c r="CT58" s="9">
        <f t="shared" si="345"/>
        <v>3.7326346500419509</v>
      </c>
      <c r="CU58" s="9">
        <f t="shared" si="346"/>
        <v>3.5253754681622311</v>
      </c>
      <c r="CV58" s="9">
        <f t="shared" si="347"/>
        <v>3.3181162862825113</v>
      </c>
      <c r="CW58" s="9">
        <v>0</v>
      </c>
      <c r="CX58" s="9">
        <v>0</v>
      </c>
      <c r="CY58" s="9">
        <v>0</v>
      </c>
      <c r="CZ58" s="9">
        <v>0</v>
      </c>
      <c r="DA58" s="9">
        <v>0</v>
      </c>
      <c r="DB58" s="9">
        <v>0</v>
      </c>
      <c r="DC58" s="9">
        <v>0</v>
      </c>
      <c r="DD58" s="9">
        <v>0</v>
      </c>
      <c r="DE58" s="9">
        <v>0</v>
      </c>
      <c r="DF58" s="9">
        <v>0</v>
      </c>
      <c r="DG58" s="9">
        <v>0</v>
      </c>
      <c r="DH58" s="9">
        <v>0</v>
      </c>
      <c r="DI58" s="9">
        <v>0</v>
      </c>
      <c r="DJ58" s="9">
        <v>0</v>
      </c>
      <c r="DK58" s="9">
        <v>0</v>
      </c>
    </row>
    <row r="59" spans="2:115">
      <c r="B59" s="188"/>
      <c r="C59" s="189"/>
      <c r="D59" s="236" t="s">
        <v>78</v>
      </c>
      <c r="E59" s="237"/>
      <c r="F59" s="238"/>
      <c r="H59" s="236" t="s">
        <v>78</v>
      </c>
      <c r="I59" s="237"/>
      <c r="J59" s="238"/>
      <c r="L59" s="236" t="s">
        <v>78</v>
      </c>
      <c r="M59" s="237"/>
      <c r="N59" s="238"/>
      <c r="O59" s="57"/>
      <c r="P59" s="236" t="s">
        <v>78</v>
      </c>
      <c r="Q59" s="237"/>
      <c r="R59" s="238"/>
      <c r="S59" s="57"/>
      <c r="T59" s="236"/>
      <c r="U59" s="237"/>
      <c r="V59" s="238"/>
      <c r="Y59" s="6"/>
      <c r="Z59" s="6">
        <v>1</v>
      </c>
      <c r="AA59" s="7">
        <v>2040</v>
      </c>
      <c r="AB59" s="6">
        <v>-3</v>
      </c>
      <c r="AC59" s="3">
        <f t="shared" si="165"/>
        <v>500.90503354080784</v>
      </c>
      <c r="AD59" s="34">
        <v>9.86</v>
      </c>
      <c r="AE59" s="23">
        <f t="shared" si="231"/>
        <v>9.9585999999999988</v>
      </c>
      <c r="AF59" s="23">
        <f t="shared" si="232"/>
        <v>10.058185999999999</v>
      </c>
      <c r="AG59" s="23">
        <f t="shared" si="233"/>
        <v>10.158767859999999</v>
      </c>
      <c r="AH59" s="23">
        <f t="shared" si="234"/>
        <v>10.260355538599999</v>
      </c>
      <c r="AI59" s="23">
        <f t="shared" si="235"/>
        <v>10.362959093985999</v>
      </c>
      <c r="AJ59" s="23">
        <f t="shared" si="236"/>
        <v>10.46658868492586</v>
      </c>
      <c r="AK59" s="23">
        <f t="shared" si="237"/>
        <v>10.571254571775118</v>
      </c>
      <c r="AL59" s="23">
        <f t="shared" si="238"/>
        <v>10.676967117492868</v>
      </c>
      <c r="AM59" s="23">
        <f t="shared" si="239"/>
        <v>10.783736788667797</v>
      </c>
      <c r="AN59" s="23">
        <f t="shared" si="240"/>
        <v>10.891574156554475</v>
      </c>
      <c r="AO59" s="23">
        <f t="shared" si="301"/>
        <v>11.000489898120019</v>
      </c>
      <c r="AP59" s="23">
        <f t="shared" si="302"/>
        <v>11.11049479710122</v>
      </c>
      <c r="AQ59" s="23">
        <f t="shared" si="303"/>
        <v>11.221599745072233</v>
      </c>
      <c r="AR59" s="23">
        <f t="shared" si="304"/>
        <v>11.333815742522955</v>
      </c>
      <c r="AS59" s="23">
        <f t="shared" si="305"/>
        <v>11.447153899948184</v>
      </c>
      <c r="AT59" s="23">
        <f t="shared" si="166"/>
        <v>11.561625438947665</v>
      </c>
      <c r="AU59" s="23">
        <f t="shared" si="167"/>
        <v>11.677241693337141</v>
      </c>
      <c r="AV59" s="23">
        <f t="shared" si="168"/>
        <v>11.794014110270513</v>
      </c>
      <c r="AW59" s="23">
        <f t="shared" si="169"/>
        <v>11.911954251373219</v>
      </c>
      <c r="AX59" s="23">
        <f t="shared" si="170"/>
        <v>12.031073793886952</v>
      </c>
      <c r="AY59" s="23">
        <f t="shared" si="171"/>
        <v>12.151384531825821</v>
      </c>
      <c r="AZ59" s="23">
        <f t="shared" si="172"/>
        <v>12.272898377144079</v>
      </c>
      <c r="BA59" s="23">
        <f t="shared" si="173"/>
        <v>12.395627360915521</v>
      </c>
      <c r="BB59" s="23">
        <f t="shared" si="174"/>
        <v>12.519583634524675</v>
      </c>
      <c r="BC59" s="23">
        <f t="shared" si="175"/>
        <v>12.644779470869922</v>
      </c>
      <c r="BD59" s="9">
        <f t="shared" si="241"/>
        <v>12.333890698050343</v>
      </c>
      <c r="BE59" s="9">
        <f t="shared" si="242"/>
        <v>12.023001925230764</v>
      </c>
      <c r="BF59" s="9">
        <f t="shared" si="243"/>
        <v>11.712113152411185</v>
      </c>
      <c r="BG59" s="9">
        <f t="shared" si="244"/>
        <v>11.401224379591605</v>
      </c>
      <c r="BH59" s="9">
        <f t="shared" si="245"/>
        <v>11.090335606772026</v>
      </c>
      <c r="BI59" s="9">
        <f t="shared" si="246"/>
        <v>10.779446833952447</v>
      </c>
      <c r="BJ59" s="9">
        <f t="shared" si="247"/>
        <v>10.468558061132867</v>
      </c>
      <c r="BK59" s="9">
        <f t="shared" si="248"/>
        <v>10.157669288313288</v>
      </c>
      <c r="BL59" s="9">
        <f t="shared" si="249"/>
        <v>9.8467805154937089</v>
      </c>
      <c r="BM59" s="9">
        <f t="shared" si="250"/>
        <v>9.5358917426741296</v>
      </c>
      <c r="BN59" s="9">
        <f t="shared" si="251"/>
        <v>9.2250029698545504</v>
      </c>
      <c r="BO59" s="9">
        <f t="shared" si="252"/>
        <v>8.9141141970349711</v>
      </c>
      <c r="BP59" s="9">
        <f t="shared" si="253"/>
        <v>8.6032254242153918</v>
      </c>
      <c r="BQ59" s="9">
        <f t="shared" si="254"/>
        <v>8.2923366513958126</v>
      </c>
      <c r="BR59" s="9">
        <f t="shared" si="255"/>
        <v>7.9814478785762324</v>
      </c>
      <c r="BS59" s="9">
        <f t="shared" si="318"/>
        <v>7.6705591057566522</v>
      </c>
      <c r="BT59" s="9">
        <f t="shared" si="319"/>
        <v>7.3596703329370721</v>
      </c>
      <c r="BU59" s="9">
        <f t="shared" si="320"/>
        <v>7.0487815601174919</v>
      </c>
      <c r="BV59" s="9">
        <f t="shared" si="321"/>
        <v>6.7378927872979117</v>
      </c>
      <c r="BW59" s="9">
        <f t="shared" si="322"/>
        <v>6.4270040144783316</v>
      </c>
      <c r="BX59" s="9">
        <f t="shared" si="323"/>
        <v>6.1161152416587514</v>
      </c>
      <c r="BY59" s="9">
        <f t="shared" si="324"/>
        <v>5.8052264688391713</v>
      </c>
      <c r="BZ59" s="9">
        <f t="shared" si="325"/>
        <v>5.4943376960195911</v>
      </c>
      <c r="CA59" s="9">
        <f t="shared" si="326"/>
        <v>5.1834489232000109</v>
      </c>
      <c r="CB59" s="9">
        <f t="shared" si="327"/>
        <v>4.8725601503804308</v>
      </c>
      <c r="CC59" s="9">
        <f t="shared" si="328"/>
        <v>4.5616713775608506</v>
      </c>
      <c r="CD59" s="9">
        <v>0</v>
      </c>
      <c r="CE59" s="9">
        <v>0</v>
      </c>
      <c r="CF59" s="9">
        <v>0</v>
      </c>
      <c r="CG59" s="9">
        <v>0</v>
      </c>
      <c r="CH59" s="9">
        <v>0</v>
      </c>
      <c r="CI59" s="9">
        <v>0</v>
      </c>
      <c r="CJ59" s="9">
        <v>0</v>
      </c>
      <c r="CK59" s="9">
        <v>0</v>
      </c>
      <c r="CL59" s="9">
        <v>0</v>
      </c>
      <c r="CM59" s="9">
        <v>0</v>
      </c>
      <c r="CN59" s="9">
        <v>0</v>
      </c>
      <c r="CO59" s="9">
        <v>0</v>
      </c>
      <c r="CP59" s="9">
        <v>0</v>
      </c>
      <c r="CQ59" s="9">
        <v>0</v>
      </c>
      <c r="CR59" s="9">
        <v>0</v>
      </c>
      <c r="CS59" s="9">
        <v>0</v>
      </c>
      <c r="CT59" s="9">
        <v>0</v>
      </c>
      <c r="CU59" s="9">
        <v>0</v>
      </c>
      <c r="CV59" s="9">
        <v>0</v>
      </c>
      <c r="CW59" s="9">
        <v>0</v>
      </c>
      <c r="CX59" s="9">
        <v>0</v>
      </c>
      <c r="CY59" s="9">
        <v>0</v>
      </c>
      <c r="CZ59" s="9">
        <v>0</v>
      </c>
      <c r="DA59" s="9">
        <v>0</v>
      </c>
      <c r="DB59" s="9">
        <v>0</v>
      </c>
      <c r="DC59" s="9">
        <v>0</v>
      </c>
      <c r="DD59" s="9">
        <v>0</v>
      </c>
      <c r="DE59" s="9">
        <v>0</v>
      </c>
      <c r="DF59" s="9">
        <v>0</v>
      </c>
      <c r="DG59" s="9">
        <v>0</v>
      </c>
      <c r="DH59" s="9">
        <v>0</v>
      </c>
      <c r="DI59" s="9">
        <v>0</v>
      </c>
      <c r="DJ59" s="9">
        <v>0</v>
      </c>
      <c r="DK59" s="9">
        <v>0</v>
      </c>
    </row>
    <row r="60" spans="2:115">
      <c r="Y60" s="6"/>
      <c r="Z60" s="6">
        <v>1</v>
      </c>
      <c r="AA60" s="7">
        <v>2040</v>
      </c>
      <c r="AB60" s="6">
        <v>-4</v>
      </c>
      <c r="AC60" s="3">
        <f t="shared" si="165"/>
        <v>432.80266790745662</v>
      </c>
      <c r="AD60" s="34">
        <v>9.86</v>
      </c>
      <c r="AE60" s="23">
        <f t="shared" si="231"/>
        <v>9.9585999999999988</v>
      </c>
      <c r="AF60" s="23">
        <f t="shared" si="232"/>
        <v>10.058185999999999</v>
      </c>
      <c r="AG60" s="23">
        <f t="shared" si="233"/>
        <v>10.158767859999999</v>
      </c>
      <c r="AH60" s="23">
        <f t="shared" si="234"/>
        <v>10.260355538599999</v>
      </c>
      <c r="AI60" s="23">
        <f t="shared" si="235"/>
        <v>10.362959093985999</v>
      </c>
      <c r="AJ60" s="23">
        <f t="shared" si="236"/>
        <v>10.46658868492586</v>
      </c>
      <c r="AK60" s="23">
        <f t="shared" si="237"/>
        <v>10.571254571775118</v>
      </c>
      <c r="AL60" s="23">
        <f t="shared" si="238"/>
        <v>10.676967117492868</v>
      </c>
      <c r="AM60" s="23">
        <f t="shared" si="239"/>
        <v>10.783736788667797</v>
      </c>
      <c r="AN60" s="23">
        <f t="shared" si="240"/>
        <v>10.891574156554475</v>
      </c>
      <c r="AO60" s="23">
        <f t="shared" si="301"/>
        <v>11.000489898120019</v>
      </c>
      <c r="AP60" s="23">
        <f t="shared" si="302"/>
        <v>11.11049479710122</v>
      </c>
      <c r="AQ60" s="23">
        <f t="shared" si="303"/>
        <v>11.221599745072233</v>
      </c>
      <c r="AR60" s="23">
        <f t="shared" si="304"/>
        <v>11.333815742522955</v>
      </c>
      <c r="AS60" s="23">
        <f t="shared" si="305"/>
        <v>11.447153899948184</v>
      </c>
      <c r="AT60" s="23">
        <f t="shared" si="166"/>
        <v>11.561625438947665</v>
      </c>
      <c r="AU60" s="23">
        <f t="shared" si="167"/>
        <v>11.677241693337141</v>
      </c>
      <c r="AV60" s="23">
        <f t="shared" si="168"/>
        <v>11.794014110270513</v>
      </c>
      <c r="AW60" s="23">
        <f t="shared" si="169"/>
        <v>11.911954251373219</v>
      </c>
      <c r="AX60" s="23">
        <f t="shared" si="170"/>
        <v>12.031073793886952</v>
      </c>
      <c r="AY60" s="23">
        <f t="shared" si="171"/>
        <v>12.151384531825821</v>
      </c>
      <c r="AZ60" s="23">
        <f t="shared" si="172"/>
        <v>12.272898377144079</v>
      </c>
      <c r="BA60" s="23">
        <f t="shared" si="173"/>
        <v>12.395627360915521</v>
      </c>
      <c r="BB60" s="23">
        <f t="shared" si="174"/>
        <v>12.519583634524675</v>
      </c>
      <c r="BC60" s="23">
        <f t="shared" si="175"/>
        <v>12.644779470869922</v>
      </c>
      <c r="BD60" s="9">
        <f t="shared" si="241"/>
        <v>12.230261107110483</v>
      </c>
      <c r="BE60" s="9">
        <f t="shared" si="242"/>
        <v>11.815742743351043</v>
      </c>
      <c r="BF60" s="9">
        <f t="shared" si="243"/>
        <v>11.401224379591604</v>
      </c>
      <c r="BG60" s="9">
        <f t="shared" si="244"/>
        <v>10.986706015832164</v>
      </c>
      <c r="BH60" s="9">
        <f t="shared" si="245"/>
        <v>10.572187652072724</v>
      </c>
      <c r="BI60" s="9">
        <f t="shared" si="246"/>
        <v>10.157669288313285</v>
      </c>
      <c r="BJ60" s="9">
        <f t="shared" si="247"/>
        <v>9.743150924553845</v>
      </c>
      <c r="BK60" s="9">
        <f t="shared" si="248"/>
        <v>9.3286325607944054</v>
      </c>
      <c r="BL60" s="9">
        <f t="shared" si="249"/>
        <v>8.9141141970349658</v>
      </c>
      <c r="BM60" s="9">
        <f t="shared" si="250"/>
        <v>8.4995958332755261</v>
      </c>
      <c r="BN60" s="9">
        <f t="shared" si="251"/>
        <v>8.0850774695160865</v>
      </c>
      <c r="BO60" s="9">
        <f t="shared" si="252"/>
        <v>7.6705591057566469</v>
      </c>
      <c r="BP60" s="9">
        <f t="shared" si="253"/>
        <v>7.2560407419972073</v>
      </c>
      <c r="BQ60" s="9">
        <f t="shared" si="254"/>
        <v>6.8415223782377677</v>
      </c>
      <c r="BR60" s="9">
        <f t="shared" si="255"/>
        <v>6.427004014478328</v>
      </c>
      <c r="BS60" s="9">
        <f t="shared" si="318"/>
        <v>6.0124856507188884</v>
      </c>
      <c r="BT60" s="9">
        <f t="shared" si="319"/>
        <v>5.5979672869594488</v>
      </c>
      <c r="BU60" s="9">
        <v>0</v>
      </c>
      <c r="BV60" s="9">
        <v>0</v>
      </c>
      <c r="BW60" s="9">
        <v>0</v>
      </c>
      <c r="BX60" s="9">
        <v>0</v>
      </c>
      <c r="BY60" s="9">
        <v>0</v>
      </c>
      <c r="BZ60" s="9">
        <v>0</v>
      </c>
      <c r="CA60" s="9">
        <v>0</v>
      </c>
      <c r="CB60" s="9">
        <v>0</v>
      </c>
      <c r="CC60" s="9">
        <v>0</v>
      </c>
      <c r="CD60" s="9">
        <v>0</v>
      </c>
      <c r="CE60" s="9">
        <v>0</v>
      </c>
      <c r="CF60" s="9">
        <v>0</v>
      </c>
      <c r="CG60" s="9">
        <v>0</v>
      </c>
      <c r="CH60" s="9">
        <v>0</v>
      </c>
      <c r="CI60" s="9">
        <v>0</v>
      </c>
      <c r="CJ60" s="9">
        <v>0</v>
      </c>
      <c r="CK60" s="9">
        <v>0</v>
      </c>
      <c r="CL60" s="9">
        <v>0</v>
      </c>
      <c r="CM60" s="9">
        <v>0</v>
      </c>
      <c r="CN60" s="9">
        <v>0</v>
      </c>
      <c r="CO60" s="9">
        <v>0</v>
      </c>
      <c r="CP60" s="9">
        <v>0</v>
      </c>
      <c r="CQ60" s="9">
        <v>0</v>
      </c>
      <c r="CR60" s="9">
        <v>0</v>
      </c>
      <c r="CS60" s="9">
        <v>0</v>
      </c>
      <c r="CT60" s="9">
        <v>0</v>
      </c>
      <c r="CU60" s="9">
        <v>0</v>
      </c>
      <c r="CV60" s="9">
        <v>0</v>
      </c>
      <c r="CW60" s="9">
        <v>0</v>
      </c>
      <c r="CX60" s="9">
        <v>0</v>
      </c>
      <c r="CY60" s="9">
        <v>0</v>
      </c>
      <c r="CZ60" s="9">
        <v>0</v>
      </c>
      <c r="DA60" s="9">
        <v>0</v>
      </c>
      <c r="DB60" s="9">
        <v>0</v>
      </c>
      <c r="DC60" s="9">
        <v>0</v>
      </c>
      <c r="DD60" s="9">
        <v>0</v>
      </c>
      <c r="DE60" s="9">
        <v>0</v>
      </c>
      <c r="DF60" s="9">
        <v>0</v>
      </c>
      <c r="DG60" s="9">
        <v>0</v>
      </c>
      <c r="DH60" s="9">
        <v>0</v>
      </c>
      <c r="DI60" s="9">
        <v>0</v>
      </c>
      <c r="DJ60" s="9">
        <v>0</v>
      </c>
      <c r="DK60" s="9">
        <v>0</v>
      </c>
    </row>
    <row r="61" spans="2:115">
      <c r="Y61" s="6"/>
      <c r="Z61" s="6">
        <v>2</v>
      </c>
      <c r="AA61" s="7">
        <v>2040</v>
      </c>
      <c r="AB61" s="6">
        <v>0</v>
      </c>
      <c r="AC61" s="3">
        <f t="shared" si="165"/>
        <v>1292.7176367018701</v>
      </c>
      <c r="AD61" s="34">
        <v>9.86</v>
      </c>
      <c r="AE61" s="23">
        <f t="shared" si="231"/>
        <v>10.0572</v>
      </c>
      <c r="AF61" s="23">
        <f t="shared" si="232"/>
        <v>10.258343999999999</v>
      </c>
      <c r="AG61" s="23">
        <f t="shared" si="233"/>
        <v>10.463510879999999</v>
      </c>
      <c r="AH61" s="23">
        <f t="shared" si="234"/>
        <v>10.6727810976</v>
      </c>
      <c r="AI61" s="23">
        <f t="shared" si="235"/>
        <v>10.886236719552</v>
      </c>
      <c r="AJ61" s="23">
        <f t="shared" si="236"/>
        <v>11.103961453943041</v>
      </c>
      <c r="AK61" s="23">
        <f t="shared" si="237"/>
        <v>11.326040683021903</v>
      </c>
      <c r="AL61" s="23">
        <f t="shared" si="238"/>
        <v>11.55256149668234</v>
      </c>
      <c r="AM61" s="23">
        <f t="shared" si="239"/>
        <v>11.783612726615987</v>
      </c>
      <c r="AN61" s="23">
        <f t="shared" si="240"/>
        <v>12.019284981148306</v>
      </c>
      <c r="AO61" s="23">
        <f t="shared" si="301"/>
        <v>12.259670680771272</v>
      </c>
      <c r="AP61" s="23">
        <f t="shared" si="302"/>
        <v>12.504864094386697</v>
      </c>
      <c r="AQ61" s="23">
        <f t="shared" si="303"/>
        <v>12.754961376274432</v>
      </c>
      <c r="AR61" s="23">
        <f t="shared" si="304"/>
        <v>13.010060603799921</v>
      </c>
      <c r="AS61" s="23">
        <f t="shared" si="305"/>
        <v>13.270261815875919</v>
      </c>
      <c r="AT61" s="23">
        <f t="shared" si="166"/>
        <v>13.535667052193437</v>
      </c>
      <c r="AU61" s="23">
        <f t="shared" si="167"/>
        <v>13.806380393237307</v>
      </c>
      <c r="AV61" s="23">
        <f t="shared" si="168"/>
        <v>14.082508001102052</v>
      </c>
      <c r="AW61" s="23">
        <f t="shared" si="169"/>
        <v>14.364158161124093</v>
      </c>
      <c r="AX61" s="23">
        <f t="shared" si="170"/>
        <v>14.651441324346575</v>
      </c>
      <c r="AY61" s="23">
        <f t="shared" si="171"/>
        <v>14.944470150833506</v>
      </c>
      <c r="AZ61" s="23">
        <f t="shared" si="172"/>
        <v>15.243359553850176</v>
      </c>
      <c r="BA61" s="23">
        <f t="shared" si="173"/>
        <v>15.548226744927181</v>
      </c>
      <c r="BB61" s="23">
        <f t="shared" si="174"/>
        <v>15.859191279825724</v>
      </c>
      <c r="BC61" s="23">
        <f t="shared" si="175"/>
        <v>16.176375105422238</v>
      </c>
      <c r="BD61" s="9">
        <f t="shared" si="241"/>
        <v>16.176375105422238</v>
      </c>
      <c r="BE61" s="9">
        <f t="shared" si="242"/>
        <v>16.176375105422238</v>
      </c>
      <c r="BF61" s="9">
        <f t="shared" si="243"/>
        <v>16.176375105422238</v>
      </c>
      <c r="BG61" s="9">
        <f t="shared" si="244"/>
        <v>16.176375105422238</v>
      </c>
      <c r="BH61" s="9">
        <f t="shared" si="245"/>
        <v>16.176375105422238</v>
      </c>
      <c r="BI61" s="9">
        <f t="shared" si="246"/>
        <v>16.176375105422238</v>
      </c>
      <c r="BJ61" s="9">
        <f t="shared" si="247"/>
        <v>16.176375105422238</v>
      </c>
      <c r="BK61" s="9">
        <f t="shared" si="248"/>
        <v>16.176375105422238</v>
      </c>
      <c r="BL61" s="9">
        <f t="shared" si="249"/>
        <v>16.176375105422238</v>
      </c>
      <c r="BM61" s="9">
        <f t="shared" si="250"/>
        <v>16.176375105422238</v>
      </c>
      <c r="BN61" s="9">
        <f t="shared" si="251"/>
        <v>16.176375105422238</v>
      </c>
      <c r="BO61" s="9">
        <f t="shared" si="252"/>
        <v>16.176375105422238</v>
      </c>
      <c r="BP61" s="9">
        <f t="shared" si="253"/>
        <v>16.176375105422238</v>
      </c>
      <c r="BQ61" s="9">
        <f t="shared" si="254"/>
        <v>16.176375105422238</v>
      </c>
      <c r="BR61" s="9">
        <f t="shared" si="255"/>
        <v>16.176375105422238</v>
      </c>
      <c r="BS61" s="9">
        <f t="shared" si="318"/>
        <v>16.176375105422238</v>
      </c>
      <c r="BT61" s="9">
        <f t="shared" si="319"/>
        <v>16.176375105422238</v>
      </c>
      <c r="BU61" s="9">
        <f t="shared" ref="BU61:BU64" si="371">BT61+ ($AI61 * $AB61/100)</f>
        <v>16.176375105422238</v>
      </c>
      <c r="BV61" s="9">
        <f t="shared" ref="BV61:BV64" si="372">BU61+ ($AI61 * $AB61/100)</f>
        <v>16.176375105422238</v>
      </c>
      <c r="BW61" s="9">
        <f t="shared" ref="BW61:BW64" si="373">BV61+ ($AI61 * $AB61/100)</f>
        <v>16.176375105422238</v>
      </c>
      <c r="BX61" s="9">
        <f t="shared" ref="BX61:BX64" si="374">BW61+ ($AI61 * $AB61/100)</f>
        <v>16.176375105422238</v>
      </c>
      <c r="BY61" s="9">
        <f t="shared" ref="BY61:BY64" si="375">BX61+ ($AI61 * $AB61/100)</f>
        <v>16.176375105422238</v>
      </c>
      <c r="BZ61" s="9">
        <f t="shared" ref="BZ61:BZ64" si="376">BY61+ ($AI61 * $AB61/100)</f>
        <v>16.176375105422238</v>
      </c>
      <c r="CA61" s="9">
        <f t="shared" ref="CA61:CA64" si="377">BZ61+ ($AI61 * $AB61/100)</f>
        <v>16.176375105422238</v>
      </c>
      <c r="CB61" s="9">
        <f t="shared" ref="CB61:CB64" si="378">CA61+ ($AI61 * $AB61/100)</f>
        <v>16.176375105422238</v>
      </c>
      <c r="CC61" s="9">
        <f t="shared" ref="CC61:CC64" si="379">CB61+ ($AI61 * $AB61/100)</f>
        <v>16.176375105422238</v>
      </c>
      <c r="CD61" s="9">
        <f t="shared" ref="CD61:CD64" si="380">CC61+ ($AI61 * $AB61/100)</f>
        <v>16.176375105422238</v>
      </c>
      <c r="CE61" s="9">
        <f t="shared" ref="CE61:CE64" si="381">CD61+ ($AI61 * $AB61/100)</f>
        <v>16.176375105422238</v>
      </c>
      <c r="CF61" s="9">
        <f t="shared" ref="CF61:CF64" si="382">CE61+ ($AI61 * $AB61/100)</f>
        <v>16.176375105422238</v>
      </c>
      <c r="CG61" s="9">
        <f t="shared" ref="CG61:CG64" si="383">CF61+ ($AI61 * $AB61/100)</f>
        <v>16.176375105422238</v>
      </c>
      <c r="CH61" s="9">
        <f t="shared" ref="CH61:CH63" si="384">CG61+ ($AI61 * $AB61/100)</f>
        <v>16.176375105422238</v>
      </c>
      <c r="CI61" s="9">
        <f t="shared" ref="CI61:CI63" si="385">CH61+ ($AI61 * $AB61/100)</f>
        <v>16.176375105422238</v>
      </c>
      <c r="CJ61" s="9">
        <f t="shared" ref="CJ61:CJ63" si="386">CI61+ ($AI61 * $AB61/100)</f>
        <v>16.176375105422238</v>
      </c>
      <c r="CK61" s="9">
        <f t="shared" ref="CK61:CK63" si="387">CJ61+ ($AI61 * $AB61/100)</f>
        <v>16.176375105422238</v>
      </c>
      <c r="CL61" s="9">
        <f t="shared" ref="CL61:CL63" si="388">CK61+ ($AI61 * $AB61/100)</f>
        <v>16.176375105422238</v>
      </c>
      <c r="CM61" s="9">
        <f t="shared" ref="CM61:CM63" si="389">CL61+ ($AI61 * $AB61/100)</f>
        <v>16.176375105422238</v>
      </c>
      <c r="CN61" s="9">
        <f t="shared" ref="CN61:CN63" si="390">CM61+ ($AI61 * $AB61/100)</f>
        <v>16.176375105422238</v>
      </c>
      <c r="CO61" s="9">
        <f t="shared" ref="CO61:CO63" si="391">CN61+ ($AI61 * $AB61/100)</f>
        <v>16.176375105422238</v>
      </c>
      <c r="CP61" s="9">
        <f t="shared" ref="CP61:CP63" si="392">CO61+ ($AI61 * $AB61/100)</f>
        <v>16.176375105422238</v>
      </c>
      <c r="CQ61" s="9">
        <f t="shared" ref="CQ61:CQ63" si="393">CP61+ ($AI61 * $AB61/100)</f>
        <v>16.176375105422238</v>
      </c>
      <c r="CR61" s="9">
        <f t="shared" ref="CR61:CR63" si="394">CQ61+ ($AI61 * $AB61/100)</f>
        <v>16.176375105422238</v>
      </c>
      <c r="CS61" s="9">
        <f t="shared" ref="CS61:CS63" si="395">CR61+ ($AI61 * $AB61/100)</f>
        <v>16.176375105422238</v>
      </c>
      <c r="CT61" s="9">
        <f t="shared" ref="CT61:CT63" si="396">CS61+ ($AI61 * $AB61/100)</f>
        <v>16.176375105422238</v>
      </c>
      <c r="CU61" s="9">
        <f t="shared" ref="CU61:CU63" si="397">CT61+ ($AI61 * $AB61/100)</f>
        <v>16.176375105422238</v>
      </c>
      <c r="CV61" s="9">
        <f t="shared" ref="CV61:CV63" si="398">CU61+ ($AI61 * $AB61/100)</f>
        <v>16.176375105422238</v>
      </c>
      <c r="CW61" s="9">
        <f t="shared" ref="CW61:CW63" si="399">CV61+ ($AI61 * $AB61/100)</f>
        <v>16.176375105422238</v>
      </c>
      <c r="CX61" s="9">
        <f t="shared" ref="CX61:CX63" si="400">CW61+ ($AI61 * $AB61/100)</f>
        <v>16.176375105422238</v>
      </c>
      <c r="CY61" s="9">
        <f t="shared" ref="CY61:CY63" si="401">CX61+ ($AI61 * $AB61/100)</f>
        <v>16.176375105422238</v>
      </c>
      <c r="CZ61" s="9">
        <f t="shared" ref="CZ61:CZ63" si="402">CY61+ ($AI61 * $AB61/100)</f>
        <v>16.176375105422238</v>
      </c>
      <c r="DA61" s="9">
        <f t="shared" ref="DA61:DA63" si="403">CZ61+ ($AI61 * $AB61/100)</f>
        <v>16.176375105422238</v>
      </c>
      <c r="DB61" s="9">
        <f t="shared" ref="DB61:DB62" si="404">DA61+ ($AI61 * $AB61/100)</f>
        <v>16.176375105422238</v>
      </c>
      <c r="DC61" s="9">
        <f t="shared" ref="DC61:DC62" si="405">DB61+ ($AI61 * $AB61/100)</f>
        <v>16.176375105422238</v>
      </c>
      <c r="DD61" s="9">
        <f t="shared" ref="DD61:DD62" si="406">DC61+ ($AI61 * $AB61/100)</f>
        <v>16.176375105422238</v>
      </c>
      <c r="DE61" s="9">
        <f t="shared" ref="DE61:DE62" si="407">DD61+ ($AI61 * $AB61/100)</f>
        <v>16.176375105422238</v>
      </c>
      <c r="DF61" s="9">
        <f t="shared" ref="DF61:DF62" si="408">DE61+ ($AI61 * $AB61/100)</f>
        <v>16.176375105422238</v>
      </c>
      <c r="DG61" s="9">
        <f t="shared" ref="DG61:DG62" si="409">DF61+ ($AI61 * $AB61/100)</f>
        <v>16.176375105422238</v>
      </c>
      <c r="DH61" s="9">
        <f t="shared" ref="DH61:DH62" si="410">DG61+ ($AI61 * $AB61/100)</f>
        <v>16.176375105422238</v>
      </c>
      <c r="DI61" s="9">
        <f t="shared" ref="DI61:DI62" si="411">DH61+ ($AI61 * $AB61/100)</f>
        <v>16.176375105422238</v>
      </c>
      <c r="DJ61" s="9">
        <f t="shared" ref="DJ61:DJ62" si="412">DI61+ ($AI61 * $AB61/100)</f>
        <v>16.176375105422238</v>
      </c>
      <c r="DK61" s="9">
        <f t="shared" ref="DK61:DK62" si="413">DJ61+ ($AI61 * $AB61/100)</f>
        <v>16.176375105422238</v>
      </c>
    </row>
    <row r="62" spans="2:115">
      <c r="Y62" s="6"/>
      <c r="Z62" s="6">
        <v>2</v>
      </c>
      <c r="AA62" s="7">
        <v>2040</v>
      </c>
      <c r="AB62" s="6">
        <v>-1</v>
      </c>
      <c r="AC62" s="3">
        <f t="shared" si="165"/>
        <v>1093.499504734066</v>
      </c>
      <c r="AD62" s="34">
        <v>9.86</v>
      </c>
      <c r="AE62" s="23">
        <f t="shared" si="231"/>
        <v>10.0572</v>
      </c>
      <c r="AF62" s="23">
        <f t="shared" si="232"/>
        <v>10.258343999999999</v>
      </c>
      <c r="AG62" s="23">
        <f t="shared" si="233"/>
        <v>10.463510879999999</v>
      </c>
      <c r="AH62" s="23">
        <f t="shared" si="234"/>
        <v>10.6727810976</v>
      </c>
      <c r="AI62" s="23">
        <f t="shared" si="235"/>
        <v>10.886236719552</v>
      </c>
      <c r="AJ62" s="23">
        <f t="shared" si="236"/>
        <v>11.103961453943041</v>
      </c>
      <c r="AK62" s="23">
        <f t="shared" si="237"/>
        <v>11.326040683021903</v>
      </c>
      <c r="AL62" s="23">
        <f t="shared" si="238"/>
        <v>11.55256149668234</v>
      </c>
      <c r="AM62" s="23">
        <f t="shared" si="239"/>
        <v>11.783612726615987</v>
      </c>
      <c r="AN62" s="23">
        <f t="shared" si="240"/>
        <v>12.019284981148306</v>
      </c>
      <c r="AO62" s="23">
        <f t="shared" si="301"/>
        <v>12.259670680771272</v>
      </c>
      <c r="AP62" s="23">
        <f t="shared" si="302"/>
        <v>12.504864094386697</v>
      </c>
      <c r="AQ62" s="23">
        <f t="shared" si="303"/>
        <v>12.754961376274432</v>
      </c>
      <c r="AR62" s="23">
        <f t="shared" si="304"/>
        <v>13.010060603799921</v>
      </c>
      <c r="AS62" s="23">
        <f t="shared" si="305"/>
        <v>13.270261815875919</v>
      </c>
      <c r="AT62" s="23">
        <f t="shared" si="166"/>
        <v>13.535667052193437</v>
      </c>
      <c r="AU62" s="23">
        <f t="shared" si="167"/>
        <v>13.806380393237307</v>
      </c>
      <c r="AV62" s="23">
        <f t="shared" si="168"/>
        <v>14.082508001102052</v>
      </c>
      <c r="AW62" s="23">
        <f t="shared" si="169"/>
        <v>14.364158161124093</v>
      </c>
      <c r="AX62" s="23">
        <f t="shared" si="170"/>
        <v>14.651441324346575</v>
      </c>
      <c r="AY62" s="23">
        <f t="shared" si="171"/>
        <v>14.944470150833506</v>
      </c>
      <c r="AZ62" s="23">
        <f t="shared" si="172"/>
        <v>15.243359553850176</v>
      </c>
      <c r="BA62" s="23">
        <f t="shared" si="173"/>
        <v>15.548226744927181</v>
      </c>
      <c r="BB62" s="23">
        <f t="shared" si="174"/>
        <v>15.859191279825724</v>
      </c>
      <c r="BC62" s="23">
        <f t="shared" si="175"/>
        <v>16.176375105422238</v>
      </c>
      <c r="BD62" s="9">
        <f t="shared" si="241"/>
        <v>16.067512738226718</v>
      </c>
      <c r="BE62" s="9">
        <f t="shared" si="242"/>
        <v>15.958650371031197</v>
      </c>
      <c r="BF62" s="9">
        <f t="shared" si="243"/>
        <v>15.849788003835677</v>
      </c>
      <c r="BG62" s="9">
        <f t="shared" si="244"/>
        <v>15.740925636640156</v>
      </c>
      <c r="BH62" s="9">
        <f t="shared" si="245"/>
        <v>15.632063269444636</v>
      </c>
      <c r="BI62" s="9">
        <f t="shared" si="246"/>
        <v>15.523200902249116</v>
      </c>
      <c r="BJ62" s="9">
        <f t="shared" si="247"/>
        <v>15.414338535053595</v>
      </c>
      <c r="BK62" s="9">
        <f t="shared" si="248"/>
        <v>15.305476167858075</v>
      </c>
      <c r="BL62" s="9">
        <f t="shared" si="249"/>
        <v>15.196613800662554</v>
      </c>
      <c r="BM62" s="9">
        <f t="shared" si="250"/>
        <v>15.087751433467034</v>
      </c>
      <c r="BN62" s="9">
        <f t="shared" si="251"/>
        <v>14.978889066271513</v>
      </c>
      <c r="BO62" s="9">
        <f t="shared" si="252"/>
        <v>14.870026699075993</v>
      </c>
      <c r="BP62" s="9">
        <f t="shared" si="253"/>
        <v>14.761164331880472</v>
      </c>
      <c r="BQ62" s="9">
        <f t="shared" si="254"/>
        <v>14.652301964684952</v>
      </c>
      <c r="BR62" s="9">
        <f t="shared" si="255"/>
        <v>14.543439597489431</v>
      </c>
      <c r="BS62" s="9">
        <f t="shared" si="318"/>
        <v>14.434577230293911</v>
      </c>
      <c r="BT62" s="9">
        <f t="shared" si="319"/>
        <v>14.325714863098391</v>
      </c>
      <c r="BU62" s="9">
        <f t="shared" si="371"/>
        <v>14.21685249590287</v>
      </c>
      <c r="BV62" s="9">
        <f t="shared" si="372"/>
        <v>14.10799012870735</v>
      </c>
      <c r="BW62" s="9">
        <f t="shared" si="373"/>
        <v>13.999127761511829</v>
      </c>
      <c r="BX62" s="9">
        <f t="shared" si="374"/>
        <v>13.890265394316309</v>
      </c>
      <c r="BY62" s="9">
        <f t="shared" si="375"/>
        <v>13.781403027120788</v>
      </c>
      <c r="BZ62" s="9">
        <f t="shared" si="376"/>
        <v>13.672540659925268</v>
      </c>
      <c r="CA62" s="9">
        <f t="shared" si="377"/>
        <v>13.563678292729747</v>
      </c>
      <c r="CB62" s="9">
        <f t="shared" si="378"/>
        <v>13.454815925534227</v>
      </c>
      <c r="CC62" s="9">
        <f t="shared" si="379"/>
        <v>13.345953558338707</v>
      </c>
      <c r="CD62" s="9">
        <f t="shared" si="380"/>
        <v>13.237091191143186</v>
      </c>
      <c r="CE62" s="9">
        <f t="shared" si="381"/>
        <v>13.128228823947666</v>
      </c>
      <c r="CF62" s="9">
        <f t="shared" si="382"/>
        <v>13.019366456752145</v>
      </c>
      <c r="CG62" s="9">
        <f t="shared" si="383"/>
        <v>12.910504089556625</v>
      </c>
      <c r="CH62" s="9">
        <f t="shared" si="384"/>
        <v>12.801641722361104</v>
      </c>
      <c r="CI62" s="9">
        <f t="shared" si="385"/>
        <v>12.692779355165584</v>
      </c>
      <c r="CJ62" s="9">
        <f t="shared" si="386"/>
        <v>12.583916987970063</v>
      </c>
      <c r="CK62" s="9">
        <f t="shared" si="387"/>
        <v>12.475054620774543</v>
      </c>
      <c r="CL62" s="9">
        <f t="shared" si="388"/>
        <v>12.366192253579023</v>
      </c>
      <c r="CM62" s="9">
        <f t="shared" si="389"/>
        <v>12.257329886383502</v>
      </c>
      <c r="CN62" s="9">
        <f t="shared" si="390"/>
        <v>12.148467519187982</v>
      </c>
      <c r="CO62" s="9">
        <f t="shared" si="391"/>
        <v>12.039605151992461</v>
      </c>
      <c r="CP62" s="9">
        <f t="shared" si="392"/>
        <v>11.930742784796941</v>
      </c>
      <c r="CQ62" s="9">
        <f t="shared" si="393"/>
        <v>11.82188041760142</v>
      </c>
      <c r="CR62" s="9">
        <f t="shared" si="394"/>
        <v>11.7130180504059</v>
      </c>
      <c r="CS62" s="9">
        <f t="shared" si="395"/>
        <v>11.604155683210379</v>
      </c>
      <c r="CT62" s="9">
        <f t="shared" si="396"/>
        <v>11.495293316014859</v>
      </c>
      <c r="CU62" s="9">
        <f t="shared" si="397"/>
        <v>11.386430948819338</v>
      </c>
      <c r="CV62" s="9">
        <f t="shared" si="398"/>
        <v>11.277568581623818</v>
      </c>
      <c r="CW62" s="9">
        <f t="shared" si="399"/>
        <v>11.168706214428298</v>
      </c>
      <c r="CX62" s="9">
        <f t="shared" si="400"/>
        <v>11.059843847232777</v>
      </c>
      <c r="CY62" s="9">
        <f t="shared" si="401"/>
        <v>10.950981480037257</v>
      </c>
      <c r="CZ62" s="9">
        <f t="shared" si="402"/>
        <v>10.842119112841736</v>
      </c>
      <c r="DA62" s="9">
        <f t="shared" si="403"/>
        <v>10.733256745646216</v>
      </c>
      <c r="DB62" s="9">
        <f t="shared" si="404"/>
        <v>10.624394378450695</v>
      </c>
      <c r="DC62" s="9">
        <f t="shared" si="405"/>
        <v>10.515532011255175</v>
      </c>
      <c r="DD62" s="9">
        <f t="shared" si="406"/>
        <v>10.406669644059654</v>
      </c>
      <c r="DE62" s="9">
        <f t="shared" si="407"/>
        <v>10.297807276864134</v>
      </c>
      <c r="DF62" s="9">
        <f t="shared" si="408"/>
        <v>10.188944909668614</v>
      </c>
      <c r="DG62" s="9">
        <f t="shared" si="409"/>
        <v>10.080082542473093</v>
      </c>
      <c r="DH62" s="9">
        <f t="shared" si="410"/>
        <v>9.9712201752775727</v>
      </c>
      <c r="DI62" s="9">
        <f t="shared" si="411"/>
        <v>9.8623578080820522</v>
      </c>
      <c r="DJ62" s="9">
        <f t="shared" si="412"/>
        <v>9.7534954408865318</v>
      </c>
      <c r="DK62" s="9">
        <f t="shared" si="413"/>
        <v>9.6446330736910113</v>
      </c>
    </row>
    <row r="63" spans="2:115">
      <c r="Y63" s="6"/>
      <c r="Z63" s="6">
        <v>2</v>
      </c>
      <c r="AA63" s="7">
        <v>2040</v>
      </c>
      <c r="AB63" s="6">
        <v>-2</v>
      </c>
      <c r="AC63" s="3">
        <f t="shared" si="165"/>
        <v>853.3548492990692</v>
      </c>
      <c r="AD63" s="34">
        <v>9.86</v>
      </c>
      <c r="AE63" s="23">
        <f t="shared" si="231"/>
        <v>10.0572</v>
      </c>
      <c r="AF63" s="23">
        <f t="shared" si="232"/>
        <v>10.258343999999999</v>
      </c>
      <c r="AG63" s="23">
        <f t="shared" si="233"/>
        <v>10.463510879999999</v>
      </c>
      <c r="AH63" s="23">
        <f t="shared" si="234"/>
        <v>10.6727810976</v>
      </c>
      <c r="AI63" s="23">
        <f t="shared" si="235"/>
        <v>10.886236719552</v>
      </c>
      <c r="AJ63" s="23">
        <f t="shared" si="236"/>
        <v>11.103961453943041</v>
      </c>
      <c r="AK63" s="23">
        <f t="shared" si="237"/>
        <v>11.326040683021903</v>
      </c>
      <c r="AL63" s="23">
        <f t="shared" si="238"/>
        <v>11.55256149668234</v>
      </c>
      <c r="AM63" s="23">
        <f t="shared" si="239"/>
        <v>11.783612726615987</v>
      </c>
      <c r="AN63" s="23">
        <f t="shared" si="240"/>
        <v>12.019284981148306</v>
      </c>
      <c r="AO63" s="23">
        <f t="shared" si="301"/>
        <v>12.259670680771272</v>
      </c>
      <c r="AP63" s="23">
        <f t="shared" si="302"/>
        <v>12.504864094386697</v>
      </c>
      <c r="AQ63" s="23">
        <f t="shared" si="303"/>
        <v>12.754961376274432</v>
      </c>
      <c r="AR63" s="23">
        <f t="shared" si="304"/>
        <v>13.010060603799921</v>
      </c>
      <c r="AS63" s="23">
        <f t="shared" si="305"/>
        <v>13.270261815875919</v>
      </c>
      <c r="AT63" s="23">
        <f t="shared" si="166"/>
        <v>13.535667052193437</v>
      </c>
      <c r="AU63" s="23">
        <f t="shared" si="167"/>
        <v>13.806380393237307</v>
      </c>
      <c r="AV63" s="23">
        <f t="shared" si="168"/>
        <v>14.082508001102052</v>
      </c>
      <c r="AW63" s="23">
        <f t="shared" si="169"/>
        <v>14.364158161124093</v>
      </c>
      <c r="AX63" s="23">
        <f t="shared" si="170"/>
        <v>14.651441324346575</v>
      </c>
      <c r="AY63" s="23">
        <f t="shared" si="171"/>
        <v>14.944470150833506</v>
      </c>
      <c r="AZ63" s="23">
        <f t="shared" si="172"/>
        <v>15.243359553850176</v>
      </c>
      <c r="BA63" s="23">
        <f t="shared" si="173"/>
        <v>15.548226744927181</v>
      </c>
      <c r="BB63" s="23">
        <f t="shared" si="174"/>
        <v>15.859191279825724</v>
      </c>
      <c r="BC63" s="23">
        <f t="shared" si="175"/>
        <v>16.176375105422238</v>
      </c>
      <c r="BD63" s="9">
        <f t="shared" si="241"/>
        <v>15.958650371031197</v>
      </c>
      <c r="BE63" s="9">
        <f t="shared" si="242"/>
        <v>15.740925636640156</v>
      </c>
      <c r="BF63" s="9">
        <f t="shared" si="243"/>
        <v>15.523200902249116</v>
      </c>
      <c r="BG63" s="9">
        <f t="shared" si="244"/>
        <v>15.305476167858075</v>
      </c>
      <c r="BH63" s="9">
        <f t="shared" si="245"/>
        <v>15.087751433467034</v>
      </c>
      <c r="BI63" s="9">
        <f t="shared" si="246"/>
        <v>14.870026699075993</v>
      </c>
      <c r="BJ63" s="9">
        <f t="shared" si="247"/>
        <v>14.652301964684952</v>
      </c>
      <c r="BK63" s="9">
        <f t="shared" si="248"/>
        <v>14.434577230293911</v>
      </c>
      <c r="BL63" s="9">
        <f t="shared" si="249"/>
        <v>14.21685249590287</v>
      </c>
      <c r="BM63" s="9">
        <f t="shared" si="250"/>
        <v>13.999127761511829</v>
      </c>
      <c r="BN63" s="9">
        <f t="shared" si="251"/>
        <v>13.781403027120788</v>
      </c>
      <c r="BO63" s="9">
        <f t="shared" si="252"/>
        <v>13.563678292729747</v>
      </c>
      <c r="BP63" s="9">
        <f t="shared" si="253"/>
        <v>13.345953558338707</v>
      </c>
      <c r="BQ63" s="9">
        <f t="shared" si="254"/>
        <v>13.128228823947666</v>
      </c>
      <c r="BR63" s="9">
        <f t="shared" si="255"/>
        <v>12.910504089556625</v>
      </c>
      <c r="BS63" s="9">
        <f t="shared" si="318"/>
        <v>12.692779355165584</v>
      </c>
      <c r="BT63" s="9">
        <f t="shared" si="319"/>
        <v>12.475054620774543</v>
      </c>
      <c r="BU63" s="9">
        <f t="shared" si="371"/>
        <v>12.257329886383502</v>
      </c>
      <c r="BV63" s="9">
        <f t="shared" si="372"/>
        <v>12.039605151992461</v>
      </c>
      <c r="BW63" s="9">
        <f t="shared" si="373"/>
        <v>11.82188041760142</v>
      </c>
      <c r="BX63" s="9">
        <f t="shared" si="374"/>
        <v>11.604155683210379</v>
      </c>
      <c r="BY63" s="9">
        <f t="shared" si="375"/>
        <v>11.386430948819338</v>
      </c>
      <c r="BZ63" s="9">
        <f t="shared" si="376"/>
        <v>11.168706214428298</v>
      </c>
      <c r="CA63" s="9">
        <f t="shared" si="377"/>
        <v>10.950981480037257</v>
      </c>
      <c r="CB63" s="9">
        <f t="shared" si="378"/>
        <v>10.733256745646216</v>
      </c>
      <c r="CC63" s="9">
        <f t="shared" si="379"/>
        <v>10.515532011255175</v>
      </c>
      <c r="CD63" s="9">
        <f t="shared" si="380"/>
        <v>10.297807276864134</v>
      </c>
      <c r="CE63" s="9">
        <f t="shared" si="381"/>
        <v>10.080082542473093</v>
      </c>
      <c r="CF63" s="9">
        <f t="shared" si="382"/>
        <v>9.8623578080820522</v>
      </c>
      <c r="CG63" s="9">
        <f t="shared" si="383"/>
        <v>9.6446330736910113</v>
      </c>
      <c r="CH63" s="9">
        <f t="shared" si="384"/>
        <v>9.4269083392999704</v>
      </c>
      <c r="CI63" s="9">
        <f t="shared" si="385"/>
        <v>9.2091836049089295</v>
      </c>
      <c r="CJ63" s="9">
        <f t="shared" si="386"/>
        <v>8.9914588705178886</v>
      </c>
      <c r="CK63" s="9">
        <f t="shared" si="387"/>
        <v>8.7737341361268477</v>
      </c>
      <c r="CL63" s="9">
        <f t="shared" si="388"/>
        <v>8.5560094017358068</v>
      </c>
      <c r="CM63" s="9">
        <f t="shared" si="389"/>
        <v>8.3382846673447659</v>
      </c>
      <c r="CN63" s="9">
        <f t="shared" si="390"/>
        <v>8.120559932953725</v>
      </c>
      <c r="CO63" s="9">
        <f t="shared" si="391"/>
        <v>7.902835198562685</v>
      </c>
      <c r="CP63" s="9">
        <f t="shared" si="392"/>
        <v>7.685110464171645</v>
      </c>
      <c r="CQ63" s="9">
        <f t="shared" si="393"/>
        <v>7.467385729780605</v>
      </c>
      <c r="CR63" s="9">
        <f t="shared" si="394"/>
        <v>7.249660995389565</v>
      </c>
      <c r="CS63" s="9">
        <f t="shared" si="395"/>
        <v>7.031936260998525</v>
      </c>
      <c r="CT63" s="9">
        <f t="shared" si="396"/>
        <v>6.814211526607485</v>
      </c>
      <c r="CU63" s="9">
        <f t="shared" si="397"/>
        <v>6.596486792216445</v>
      </c>
      <c r="CV63" s="9">
        <f t="shared" si="398"/>
        <v>6.378762057825405</v>
      </c>
      <c r="CW63" s="9">
        <f t="shared" si="399"/>
        <v>6.1610373234343649</v>
      </c>
      <c r="CX63" s="9">
        <f t="shared" si="400"/>
        <v>5.9433125890433249</v>
      </c>
      <c r="CY63" s="9">
        <f t="shared" si="401"/>
        <v>5.7255878546522849</v>
      </c>
      <c r="CZ63" s="9">
        <f t="shared" si="402"/>
        <v>5.5078631202612449</v>
      </c>
      <c r="DA63" s="9">
        <f t="shared" si="403"/>
        <v>5.2901383858702049</v>
      </c>
      <c r="DB63" s="9">
        <v>0</v>
      </c>
      <c r="DC63" s="9">
        <v>0</v>
      </c>
      <c r="DD63" s="9">
        <v>0</v>
      </c>
      <c r="DE63" s="9">
        <v>0</v>
      </c>
      <c r="DF63" s="9">
        <v>0</v>
      </c>
      <c r="DG63" s="9">
        <v>0</v>
      </c>
      <c r="DH63" s="9">
        <v>0</v>
      </c>
      <c r="DI63" s="9">
        <v>0</v>
      </c>
      <c r="DJ63" s="9">
        <v>0</v>
      </c>
      <c r="DK63" s="9">
        <v>0</v>
      </c>
    </row>
    <row r="64" spans="2:115">
      <c r="Y64" s="6"/>
      <c r="Z64" s="6">
        <v>2</v>
      </c>
      <c r="AA64" s="7">
        <v>2040</v>
      </c>
      <c r="AB64" s="6">
        <v>-3</v>
      </c>
      <c r="AC64" s="3">
        <f t="shared" si="165"/>
        <v>655.56338130145105</v>
      </c>
      <c r="AD64" s="34">
        <v>9.86</v>
      </c>
      <c r="AE64" s="23">
        <f t="shared" si="231"/>
        <v>10.0572</v>
      </c>
      <c r="AF64" s="23">
        <f t="shared" si="232"/>
        <v>10.258343999999999</v>
      </c>
      <c r="AG64" s="23">
        <f t="shared" si="233"/>
        <v>10.463510879999999</v>
      </c>
      <c r="AH64" s="23">
        <f t="shared" si="234"/>
        <v>10.6727810976</v>
      </c>
      <c r="AI64" s="23">
        <f t="shared" si="235"/>
        <v>10.886236719552</v>
      </c>
      <c r="AJ64" s="23">
        <f t="shared" si="236"/>
        <v>11.103961453943041</v>
      </c>
      <c r="AK64" s="23">
        <f t="shared" si="237"/>
        <v>11.326040683021903</v>
      </c>
      <c r="AL64" s="23">
        <f t="shared" si="238"/>
        <v>11.55256149668234</v>
      </c>
      <c r="AM64" s="23">
        <f t="shared" si="239"/>
        <v>11.783612726615987</v>
      </c>
      <c r="AN64" s="23">
        <f t="shared" si="240"/>
        <v>12.019284981148306</v>
      </c>
      <c r="AO64" s="23">
        <f t="shared" si="301"/>
        <v>12.259670680771272</v>
      </c>
      <c r="AP64" s="23">
        <f t="shared" si="302"/>
        <v>12.504864094386697</v>
      </c>
      <c r="AQ64" s="23">
        <f t="shared" si="303"/>
        <v>12.754961376274432</v>
      </c>
      <c r="AR64" s="23">
        <f t="shared" si="304"/>
        <v>13.010060603799921</v>
      </c>
      <c r="AS64" s="23">
        <f t="shared" si="305"/>
        <v>13.270261815875919</v>
      </c>
      <c r="AT64" s="23">
        <f t="shared" si="166"/>
        <v>13.535667052193437</v>
      </c>
      <c r="AU64" s="23">
        <f t="shared" si="167"/>
        <v>13.806380393237307</v>
      </c>
      <c r="AV64" s="23">
        <f t="shared" si="168"/>
        <v>14.082508001102052</v>
      </c>
      <c r="AW64" s="23">
        <f t="shared" si="169"/>
        <v>14.364158161124093</v>
      </c>
      <c r="AX64" s="23">
        <f t="shared" si="170"/>
        <v>14.651441324346575</v>
      </c>
      <c r="AY64" s="23">
        <f t="shared" si="171"/>
        <v>14.944470150833506</v>
      </c>
      <c r="AZ64" s="23">
        <f t="shared" si="172"/>
        <v>15.243359553850176</v>
      </c>
      <c r="BA64" s="23">
        <f t="shared" si="173"/>
        <v>15.548226744927181</v>
      </c>
      <c r="BB64" s="23">
        <f t="shared" si="174"/>
        <v>15.859191279825724</v>
      </c>
      <c r="BC64" s="23">
        <f t="shared" si="175"/>
        <v>16.176375105422238</v>
      </c>
      <c r="BD64" s="9">
        <f t="shared" si="241"/>
        <v>15.849788003835679</v>
      </c>
      <c r="BE64" s="9">
        <f t="shared" si="242"/>
        <v>15.523200902249119</v>
      </c>
      <c r="BF64" s="9">
        <f t="shared" si="243"/>
        <v>15.19661380066256</v>
      </c>
      <c r="BG64" s="9">
        <f t="shared" si="244"/>
        <v>14.870026699076</v>
      </c>
      <c r="BH64" s="9">
        <f t="shared" si="245"/>
        <v>14.54343959748944</v>
      </c>
      <c r="BI64" s="9">
        <f t="shared" si="246"/>
        <v>14.216852495902881</v>
      </c>
      <c r="BJ64" s="9">
        <f t="shared" si="247"/>
        <v>13.890265394316321</v>
      </c>
      <c r="BK64" s="9">
        <f t="shared" si="248"/>
        <v>13.563678292729762</v>
      </c>
      <c r="BL64" s="9">
        <f t="shared" si="249"/>
        <v>13.237091191143202</v>
      </c>
      <c r="BM64" s="9">
        <f t="shared" si="250"/>
        <v>12.910504089556643</v>
      </c>
      <c r="BN64" s="9">
        <f t="shared" si="251"/>
        <v>12.583916987970083</v>
      </c>
      <c r="BO64" s="9">
        <f t="shared" si="252"/>
        <v>12.257329886383523</v>
      </c>
      <c r="BP64" s="9">
        <f t="shared" si="253"/>
        <v>11.930742784796964</v>
      </c>
      <c r="BQ64" s="9">
        <f t="shared" si="254"/>
        <v>11.604155683210404</v>
      </c>
      <c r="BR64" s="9">
        <f t="shared" si="255"/>
        <v>11.277568581623845</v>
      </c>
      <c r="BS64" s="9">
        <f t="shared" si="318"/>
        <v>10.950981480037285</v>
      </c>
      <c r="BT64" s="9">
        <f t="shared" si="319"/>
        <v>10.624394378450726</v>
      </c>
      <c r="BU64" s="9">
        <f t="shared" si="371"/>
        <v>10.297807276864166</v>
      </c>
      <c r="BV64" s="9">
        <f t="shared" si="372"/>
        <v>9.9712201752776064</v>
      </c>
      <c r="BW64" s="9">
        <f t="shared" si="373"/>
        <v>9.6446330736910468</v>
      </c>
      <c r="BX64" s="9">
        <f t="shared" si="374"/>
        <v>9.3180459721044873</v>
      </c>
      <c r="BY64" s="9">
        <f t="shared" si="375"/>
        <v>8.9914588705179277</v>
      </c>
      <c r="BZ64" s="9">
        <f t="shared" si="376"/>
        <v>8.6648717689313681</v>
      </c>
      <c r="CA64" s="9">
        <f t="shared" si="377"/>
        <v>8.3382846673448086</v>
      </c>
      <c r="CB64" s="9">
        <f t="shared" si="378"/>
        <v>8.011697565758249</v>
      </c>
      <c r="CC64" s="9">
        <f t="shared" si="379"/>
        <v>7.6851104641716894</v>
      </c>
      <c r="CD64" s="9">
        <f t="shared" si="380"/>
        <v>7.3585233625851298</v>
      </c>
      <c r="CE64" s="9">
        <f t="shared" si="381"/>
        <v>7.0319362609985703</v>
      </c>
      <c r="CF64" s="9">
        <f t="shared" si="382"/>
        <v>6.7053491594120107</v>
      </c>
      <c r="CG64" s="9">
        <f t="shared" si="383"/>
        <v>6.3787620578254511</v>
      </c>
      <c r="CH64" s="9">
        <v>0</v>
      </c>
      <c r="CI64" s="9">
        <v>0</v>
      </c>
      <c r="CJ64" s="9">
        <v>0</v>
      </c>
      <c r="CK64" s="9">
        <v>0</v>
      </c>
      <c r="CL64" s="9">
        <v>0</v>
      </c>
      <c r="CM64" s="9">
        <v>0</v>
      </c>
      <c r="CN64" s="9">
        <v>0</v>
      </c>
      <c r="CO64" s="9">
        <v>0</v>
      </c>
      <c r="CP64" s="9">
        <v>0</v>
      </c>
      <c r="CQ64" s="9">
        <v>0</v>
      </c>
      <c r="CR64" s="9">
        <v>0</v>
      </c>
      <c r="CS64" s="9">
        <v>0</v>
      </c>
      <c r="CT64" s="9">
        <v>0</v>
      </c>
      <c r="CU64" s="9">
        <v>0</v>
      </c>
      <c r="CV64" s="9">
        <v>0</v>
      </c>
      <c r="CW64" s="9">
        <v>0</v>
      </c>
      <c r="CX64" s="9">
        <v>0</v>
      </c>
      <c r="CY64" s="9">
        <v>0</v>
      </c>
      <c r="CZ64" s="9">
        <v>0</v>
      </c>
      <c r="DA64" s="9">
        <v>0</v>
      </c>
      <c r="DB64" s="9">
        <v>0</v>
      </c>
      <c r="DC64" s="9">
        <v>0</v>
      </c>
      <c r="DD64" s="9">
        <v>0</v>
      </c>
      <c r="DE64" s="9">
        <v>0</v>
      </c>
      <c r="DF64" s="9">
        <v>0</v>
      </c>
      <c r="DG64" s="9">
        <v>0</v>
      </c>
      <c r="DH64" s="9">
        <v>0</v>
      </c>
      <c r="DI64" s="9">
        <v>0</v>
      </c>
      <c r="DJ64" s="9">
        <v>0</v>
      </c>
      <c r="DK64" s="9">
        <v>0</v>
      </c>
    </row>
    <row r="65" spans="13:115">
      <c r="Y65" s="6"/>
      <c r="Z65" s="6">
        <v>2</v>
      </c>
      <c r="AA65" s="7">
        <v>2040</v>
      </c>
      <c r="AB65" s="6">
        <v>-4</v>
      </c>
      <c r="AC65" s="3">
        <f t="shared" si="165"/>
        <v>554.21824404074209</v>
      </c>
      <c r="AD65" s="34">
        <v>9.86</v>
      </c>
      <c r="AE65" s="23">
        <f t="shared" si="231"/>
        <v>10.0572</v>
      </c>
      <c r="AF65" s="23">
        <f t="shared" si="232"/>
        <v>10.258343999999999</v>
      </c>
      <c r="AG65" s="23">
        <f t="shared" si="233"/>
        <v>10.463510879999999</v>
      </c>
      <c r="AH65" s="23">
        <f t="shared" si="234"/>
        <v>10.6727810976</v>
      </c>
      <c r="AI65" s="23">
        <f t="shared" si="235"/>
        <v>10.886236719552</v>
      </c>
      <c r="AJ65" s="23">
        <f t="shared" si="236"/>
        <v>11.103961453943041</v>
      </c>
      <c r="AK65" s="23">
        <f t="shared" si="237"/>
        <v>11.326040683021903</v>
      </c>
      <c r="AL65" s="23">
        <f t="shared" si="238"/>
        <v>11.55256149668234</v>
      </c>
      <c r="AM65" s="23">
        <f t="shared" si="239"/>
        <v>11.783612726615987</v>
      </c>
      <c r="AN65" s="23">
        <f t="shared" si="240"/>
        <v>12.019284981148306</v>
      </c>
      <c r="AO65" s="23">
        <f t="shared" si="301"/>
        <v>12.259670680771272</v>
      </c>
      <c r="AP65" s="23">
        <f t="shared" si="302"/>
        <v>12.504864094386697</v>
      </c>
      <c r="AQ65" s="23">
        <f t="shared" si="303"/>
        <v>12.754961376274432</v>
      </c>
      <c r="AR65" s="23">
        <f t="shared" si="304"/>
        <v>13.010060603799921</v>
      </c>
      <c r="AS65" s="23">
        <f t="shared" si="305"/>
        <v>13.270261815875919</v>
      </c>
      <c r="AT65" s="23">
        <f t="shared" si="166"/>
        <v>13.535667052193437</v>
      </c>
      <c r="AU65" s="23">
        <f t="shared" si="167"/>
        <v>13.806380393237307</v>
      </c>
      <c r="AV65" s="23">
        <f t="shared" si="168"/>
        <v>14.082508001102052</v>
      </c>
      <c r="AW65" s="23">
        <f t="shared" si="169"/>
        <v>14.364158161124093</v>
      </c>
      <c r="AX65" s="23">
        <f t="shared" si="170"/>
        <v>14.651441324346575</v>
      </c>
      <c r="AY65" s="23">
        <f t="shared" si="171"/>
        <v>14.944470150833506</v>
      </c>
      <c r="AZ65" s="23">
        <f t="shared" si="172"/>
        <v>15.243359553850176</v>
      </c>
      <c r="BA65" s="23">
        <f t="shared" si="173"/>
        <v>15.548226744927181</v>
      </c>
      <c r="BB65" s="23">
        <f t="shared" si="174"/>
        <v>15.859191279825724</v>
      </c>
      <c r="BC65" s="23">
        <f t="shared" si="175"/>
        <v>16.176375105422238</v>
      </c>
      <c r="BD65" s="9">
        <f t="shared" si="241"/>
        <v>15.740925636640158</v>
      </c>
      <c r="BE65" s="9">
        <f t="shared" si="242"/>
        <v>15.305476167858078</v>
      </c>
      <c r="BF65" s="9">
        <f t="shared" si="243"/>
        <v>14.870026699075998</v>
      </c>
      <c r="BG65" s="9">
        <f t="shared" si="244"/>
        <v>14.434577230293918</v>
      </c>
      <c r="BH65" s="9">
        <f t="shared" si="245"/>
        <v>13.999127761511838</v>
      </c>
      <c r="BI65" s="9">
        <f t="shared" si="246"/>
        <v>13.563678292729758</v>
      </c>
      <c r="BJ65" s="9">
        <f t="shared" si="247"/>
        <v>13.128228823947678</v>
      </c>
      <c r="BK65" s="9">
        <f t="shared" si="248"/>
        <v>12.692779355165598</v>
      </c>
      <c r="BL65" s="9">
        <f t="shared" si="249"/>
        <v>12.257329886383518</v>
      </c>
      <c r="BM65" s="9">
        <f t="shared" si="250"/>
        <v>11.821880417601438</v>
      </c>
      <c r="BN65" s="9">
        <f t="shared" si="251"/>
        <v>11.386430948819358</v>
      </c>
      <c r="BO65" s="9">
        <f t="shared" si="252"/>
        <v>10.950981480037278</v>
      </c>
      <c r="BP65" s="9">
        <f t="shared" si="253"/>
        <v>10.515532011255198</v>
      </c>
      <c r="BQ65" s="9">
        <f t="shared" si="254"/>
        <v>10.080082542473118</v>
      </c>
      <c r="BR65" s="9">
        <f t="shared" si="255"/>
        <v>9.6446330736910379</v>
      </c>
      <c r="BS65" s="9">
        <f t="shared" si="318"/>
        <v>9.2091836049089579</v>
      </c>
      <c r="BT65" s="9">
        <f t="shared" si="319"/>
        <v>8.7737341361268779</v>
      </c>
      <c r="BU65" s="9">
        <f>BT65+ ($AI65 * $AB65/100)</f>
        <v>8.3382846673447979</v>
      </c>
      <c r="BV65" s="9">
        <f>BU65+ ($AI65 * $AB65/100)</f>
        <v>7.9028351985627179</v>
      </c>
      <c r="BW65" s="9">
        <f>BV65+ ($AI65 * $AB65/100)</f>
        <v>7.4673857297806379</v>
      </c>
      <c r="BX65" s="9">
        <v>0</v>
      </c>
      <c r="BY65" s="9">
        <v>0</v>
      </c>
      <c r="BZ65" s="9">
        <v>0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9">
        <v>0</v>
      </c>
      <c r="CG65" s="9">
        <v>0</v>
      </c>
      <c r="CH65" s="9">
        <v>0</v>
      </c>
      <c r="CI65" s="9">
        <v>0</v>
      </c>
      <c r="CJ65" s="9">
        <v>0</v>
      </c>
      <c r="CK65" s="9">
        <v>0</v>
      </c>
      <c r="CL65" s="9">
        <v>0</v>
      </c>
      <c r="CM65" s="9">
        <v>0</v>
      </c>
      <c r="CN65" s="9">
        <v>0</v>
      </c>
      <c r="CO65" s="9">
        <v>0</v>
      </c>
      <c r="CP65" s="9">
        <v>0</v>
      </c>
      <c r="CQ65" s="9">
        <v>0</v>
      </c>
      <c r="CR65" s="9">
        <v>0</v>
      </c>
      <c r="CS65" s="9">
        <v>0</v>
      </c>
      <c r="CT65" s="9">
        <v>0</v>
      </c>
      <c r="CU65" s="9">
        <v>0</v>
      </c>
      <c r="CV65" s="9">
        <v>0</v>
      </c>
      <c r="CW65" s="9">
        <v>0</v>
      </c>
      <c r="CX65" s="9">
        <v>0</v>
      </c>
      <c r="CY65" s="9">
        <v>0</v>
      </c>
      <c r="CZ65" s="9">
        <v>0</v>
      </c>
      <c r="DA65" s="9">
        <v>0</v>
      </c>
      <c r="DB65" s="9">
        <v>0</v>
      </c>
      <c r="DC65" s="9">
        <v>0</v>
      </c>
      <c r="DD65" s="9">
        <v>0</v>
      </c>
      <c r="DE65" s="9">
        <v>0</v>
      </c>
      <c r="DF65" s="9">
        <v>0</v>
      </c>
      <c r="DG65" s="9">
        <v>0</v>
      </c>
      <c r="DH65" s="9">
        <v>0</v>
      </c>
      <c r="DI65" s="9">
        <v>0</v>
      </c>
      <c r="DJ65" s="9">
        <v>0</v>
      </c>
      <c r="DK65" s="9">
        <v>0</v>
      </c>
    </row>
    <row r="66" spans="13:115">
      <c r="Y66" s="7"/>
      <c r="Z66" s="7">
        <v>0</v>
      </c>
      <c r="AA66" s="7">
        <v>2050</v>
      </c>
      <c r="AB66" s="7">
        <v>0</v>
      </c>
      <c r="AC66" s="42">
        <f t="shared" si="165"/>
        <v>838.10000000000093</v>
      </c>
      <c r="AD66" s="34">
        <v>9.86</v>
      </c>
      <c r="AE66" s="23">
        <f>AD66*(1 + $Z66/100)</f>
        <v>9.86</v>
      </c>
      <c r="AF66" s="23">
        <f t="shared" si="232"/>
        <v>9.86</v>
      </c>
      <c r="AG66" s="23">
        <f t="shared" si="233"/>
        <v>9.86</v>
      </c>
      <c r="AH66" s="23">
        <f t="shared" si="234"/>
        <v>9.86</v>
      </c>
      <c r="AI66" s="23">
        <f t="shared" si="235"/>
        <v>9.86</v>
      </c>
      <c r="AJ66" s="23">
        <f t="shared" si="236"/>
        <v>9.86</v>
      </c>
      <c r="AK66" s="23">
        <f t="shared" si="237"/>
        <v>9.86</v>
      </c>
      <c r="AL66" s="23">
        <f t="shared" si="238"/>
        <v>9.86</v>
      </c>
      <c r="AM66" s="23">
        <f t="shared" si="239"/>
        <v>9.86</v>
      </c>
      <c r="AN66" s="23">
        <f t="shared" si="240"/>
        <v>9.86</v>
      </c>
      <c r="AO66" s="23">
        <f t="shared" si="301"/>
        <v>9.86</v>
      </c>
      <c r="AP66" s="23">
        <f t="shared" si="302"/>
        <v>9.86</v>
      </c>
      <c r="AQ66" s="23">
        <f t="shared" si="303"/>
        <v>9.86</v>
      </c>
      <c r="AR66" s="23">
        <f t="shared" si="304"/>
        <v>9.86</v>
      </c>
      <c r="AS66" s="23">
        <f t="shared" si="305"/>
        <v>9.86</v>
      </c>
      <c r="AT66" s="23">
        <f t="shared" si="166"/>
        <v>9.86</v>
      </c>
      <c r="AU66" s="23">
        <f t="shared" si="167"/>
        <v>9.86</v>
      </c>
      <c r="AV66" s="23">
        <f t="shared" si="168"/>
        <v>9.86</v>
      </c>
      <c r="AW66" s="23">
        <f t="shared" si="169"/>
        <v>9.86</v>
      </c>
      <c r="AX66" s="23">
        <f t="shared" si="170"/>
        <v>9.86</v>
      </c>
      <c r="AY66" s="23">
        <f t="shared" si="171"/>
        <v>9.86</v>
      </c>
      <c r="AZ66" s="23">
        <f t="shared" si="172"/>
        <v>9.86</v>
      </c>
      <c r="BA66" s="23">
        <f t="shared" si="173"/>
        <v>9.86</v>
      </c>
      <c r="BB66" s="23">
        <f t="shared" si="174"/>
        <v>9.86</v>
      </c>
      <c r="BC66" s="23">
        <f t="shared" si="175"/>
        <v>9.86</v>
      </c>
      <c r="BD66" s="23">
        <f t="shared" ref="BD66:BD80" si="414">BC66*(1 + $Z66/100)</f>
        <v>9.86</v>
      </c>
      <c r="BE66" s="23">
        <f t="shared" ref="BE66:BE80" si="415">BD66*(1 + $Z66/100)</f>
        <v>9.86</v>
      </c>
      <c r="BF66" s="23">
        <f t="shared" ref="BF66:BF80" si="416">BE66*(1 + $Z66/100)</f>
        <v>9.86</v>
      </c>
      <c r="BG66" s="23">
        <f t="shared" ref="BG66:BG80" si="417">BF66*(1 + $Z66/100)</f>
        <v>9.86</v>
      </c>
      <c r="BH66" s="23">
        <f t="shared" ref="BH66:BH80" si="418">BG66*(1 + $Z66/100)</f>
        <v>9.86</v>
      </c>
      <c r="BI66" s="23">
        <f t="shared" ref="BI66:BI80" si="419">BH66*(1 + $Z66/100)</f>
        <v>9.86</v>
      </c>
      <c r="BJ66" s="23">
        <f t="shared" ref="BJ66:BJ80" si="420">BI66*(1 + $Z66/100)</f>
        <v>9.86</v>
      </c>
      <c r="BK66" s="23">
        <f t="shared" ref="BK66:BK80" si="421">BJ66*(1 + $Z66/100)</f>
        <v>9.86</v>
      </c>
      <c r="BL66" s="23">
        <f t="shared" ref="BL66:BL80" si="422">BK66*(1 + $Z66/100)</f>
        <v>9.86</v>
      </c>
      <c r="BM66" s="23">
        <f t="shared" ref="BM66:BM80" si="423">BL66*(1 + $Z66/100)</f>
        <v>9.86</v>
      </c>
      <c r="BN66" s="8">
        <f t="shared" ref="BN66" si="424">BM66*(1 + $AB66/100)</f>
        <v>9.86</v>
      </c>
      <c r="BO66" s="8">
        <f t="shared" ref="BO66" si="425">BN66*(1 + $AB66/100)</f>
        <v>9.86</v>
      </c>
      <c r="BP66" s="8">
        <f t="shared" ref="BP66" si="426">BO66*(1 + $AB66/100)</f>
        <v>9.86</v>
      </c>
      <c r="BQ66" s="8">
        <f t="shared" ref="BQ66" si="427">BP66*(1 + $AB66/100)</f>
        <v>9.86</v>
      </c>
      <c r="BR66" s="8">
        <f t="shared" ref="BR66" si="428">BQ66*(1 + $AB66/100)</f>
        <v>9.86</v>
      </c>
      <c r="BS66" s="8">
        <f t="shared" ref="BS66" si="429">BR66*(1 + $AB66/100)</f>
        <v>9.86</v>
      </c>
      <c r="BT66" s="8">
        <f t="shared" ref="BT66" si="430">BS66*(1 + $AB66/100)</f>
        <v>9.86</v>
      </c>
      <c r="BU66" s="8">
        <f t="shared" ref="BU66" si="431">BT66*(1 + $AB66/100)</f>
        <v>9.86</v>
      </c>
      <c r="BV66" s="8">
        <f t="shared" ref="BV66" si="432">BU66*(1 + $AB66/100)</f>
        <v>9.86</v>
      </c>
      <c r="BW66" s="8">
        <f t="shared" ref="BW66" si="433">BV66*(1 + $AB66/100)</f>
        <v>9.86</v>
      </c>
      <c r="BX66" s="8">
        <f t="shared" ref="BX66" si="434">BW66*(1 + $AB66/100)</f>
        <v>9.86</v>
      </c>
      <c r="BY66" s="8">
        <f t="shared" ref="BY66" si="435">BX66*(1 + $AB66/100)</f>
        <v>9.86</v>
      </c>
      <c r="BZ66" s="8">
        <f t="shared" ref="BZ66" si="436">BY66*(1 + $AB66/100)</f>
        <v>9.86</v>
      </c>
      <c r="CA66" s="8">
        <f t="shared" ref="CA66" si="437">BZ66*(1 + $AB66/100)</f>
        <v>9.86</v>
      </c>
      <c r="CB66" s="8">
        <f t="shared" ref="CB66" si="438">CA66*(1 + $AB66/100)</f>
        <v>9.86</v>
      </c>
      <c r="CC66" s="8">
        <f t="shared" ref="CC66" si="439">CB66*(1 + $AB66/100)</f>
        <v>9.86</v>
      </c>
      <c r="CD66" s="8">
        <f t="shared" ref="CD66" si="440">CC66*(1 + $AB66/100)</f>
        <v>9.86</v>
      </c>
      <c r="CE66" s="8">
        <f t="shared" ref="CE66" si="441">CD66*(1 + $AB66/100)</f>
        <v>9.86</v>
      </c>
      <c r="CF66" s="8">
        <f t="shared" ref="CF66" si="442">CE66*(1 + $AB66/100)</f>
        <v>9.86</v>
      </c>
      <c r="CG66" s="8">
        <f t="shared" ref="CG66" si="443">CF66*(1 + $AB66/100)</f>
        <v>9.86</v>
      </c>
      <c r="CH66" s="8">
        <f t="shared" ref="CH66" si="444">CG66*(1 + $AB66/100)</f>
        <v>9.86</v>
      </c>
      <c r="CI66" s="8">
        <f t="shared" ref="CI66" si="445">CH66*(1 + $AB66/100)</f>
        <v>9.86</v>
      </c>
      <c r="CJ66" s="8">
        <f t="shared" ref="CJ66" si="446">CI66*(1 + $AB66/100)</f>
        <v>9.86</v>
      </c>
      <c r="CK66" s="8">
        <f t="shared" ref="CK66" si="447">CJ66*(1 + $AB66/100)</f>
        <v>9.86</v>
      </c>
      <c r="CL66" s="8">
        <f t="shared" ref="CL66" si="448">CK66*(1 + $AB66/100)</f>
        <v>9.86</v>
      </c>
      <c r="CM66" s="8">
        <f t="shared" ref="CM66" si="449">CL66*(1 + $AB66/100)</f>
        <v>9.86</v>
      </c>
      <c r="CN66" s="8">
        <f t="shared" ref="CN66" si="450">CM66*(1 + $AB66/100)</f>
        <v>9.86</v>
      </c>
      <c r="CO66" s="8">
        <f t="shared" ref="CO66" si="451">CN66*(1 + $AB66/100)</f>
        <v>9.86</v>
      </c>
      <c r="CP66" s="8">
        <f t="shared" ref="CP66" si="452">CO66*(1 + $AB66/100)</f>
        <v>9.86</v>
      </c>
      <c r="CQ66" s="8">
        <f t="shared" ref="CQ66" si="453">CP66*(1 + $AB66/100)</f>
        <v>9.86</v>
      </c>
      <c r="CR66" s="8">
        <f t="shared" ref="CR66" si="454">CQ66*(1 + $AB66/100)</f>
        <v>9.86</v>
      </c>
      <c r="CS66" s="8">
        <f t="shared" ref="CS66" si="455">CR66*(1 + $AB66/100)</f>
        <v>9.86</v>
      </c>
      <c r="CT66" s="8">
        <f t="shared" ref="CT66" si="456">CS66*(1 + $AB66/100)</f>
        <v>9.86</v>
      </c>
      <c r="CU66" s="8">
        <f t="shared" ref="CU66" si="457">CT66*(1 + $AB66/100)</f>
        <v>9.86</v>
      </c>
      <c r="CV66" s="8">
        <f t="shared" ref="CV66" si="458">CU66*(1 + $AB66/100)</f>
        <v>9.86</v>
      </c>
      <c r="CW66" s="8">
        <f t="shared" ref="CW66" si="459">CV66*(1 + $AB66/100)</f>
        <v>9.86</v>
      </c>
      <c r="CX66" s="8">
        <f t="shared" ref="CX66" si="460">CW66*(1 + $AB66/100)</f>
        <v>9.86</v>
      </c>
      <c r="CY66" s="8">
        <f t="shared" ref="CY66" si="461">CX66*(1 + $AB66/100)</f>
        <v>9.86</v>
      </c>
      <c r="CZ66" s="8">
        <f t="shared" ref="CZ66" si="462">CY66*(1 + $AB66/100)</f>
        <v>9.86</v>
      </c>
      <c r="DA66" s="8">
        <f t="shared" ref="DA66" si="463">CZ66*(1 + $AB66/100)</f>
        <v>9.86</v>
      </c>
      <c r="DB66" s="8">
        <f t="shared" ref="DB66" si="464">DA66*(1 + $AB66/100)</f>
        <v>9.86</v>
      </c>
      <c r="DC66" s="8">
        <f t="shared" ref="DC66" si="465">DB66*(1 + $AB66/100)</f>
        <v>9.86</v>
      </c>
      <c r="DD66" s="8">
        <f t="shared" ref="DD66" si="466">DC66*(1 + $AB66/100)</f>
        <v>9.86</v>
      </c>
      <c r="DE66" s="8">
        <f t="shared" ref="DE66" si="467">DD66*(1 + $AB66/100)</f>
        <v>9.86</v>
      </c>
      <c r="DF66" s="8">
        <f t="shared" ref="DF66" si="468">DE66*(1 + $AB66/100)</f>
        <v>9.86</v>
      </c>
      <c r="DG66" s="8">
        <f>DF66*(1 + $AB66/100)</f>
        <v>9.86</v>
      </c>
      <c r="DH66" s="8">
        <f>DG66*(1 + $AB66/100)</f>
        <v>9.86</v>
      </c>
      <c r="DI66" s="8">
        <f>DH66*(1 + $AB66/100)</f>
        <v>9.86</v>
      </c>
      <c r="DJ66" s="8">
        <f>DI66*(1 + $AB66/100)</f>
        <v>9.86</v>
      </c>
      <c r="DK66" s="8">
        <f>DJ66*(1 + $AB66/100)</f>
        <v>9.86</v>
      </c>
    </row>
    <row r="67" spans="13:115">
      <c r="Y67" s="6"/>
      <c r="Z67" s="6">
        <v>0</v>
      </c>
      <c r="AA67" s="7">
        <v>2050</v>
      </c>
      <c r="AB67" s="6">
        <v>-1</v>
      </c>
      <c r="AC67" s="3">
        <f t="shared" si="165"/>
        <v>712.38500000000056</v>
      </c>
      <c r="AD67" s="34">
        <v>9.86</v>
      </c>
      <c r="AE67" s="23">
        <f t="shared" ref="AE67:AE80" si="469">AD67*(1 + $Z67/100)</f>
        <v>9.86</v>
      </c>
      <c r="AF67" s="23">
        <f t="shared" si="232"/>
        <v>9.86</v>
      </c>
      <c r="AG67" s="23">
        <f t="shared" si="233"/>
        <v>9.86</v>
      </c>
      <c r="AH67" s="23">
        <f t="shared" si="234"/>
        <v>9.86</v>
      </c>
      <c r="AI67" s="23">
        <f t="shared" si="235"/>
        <v>9.86</v>
      </c>
      <c r="AJ67" s="23">
        <f t="shared" si="236"/>
        <v>9.86</v>
      </c>
      <c r="AK67" s="23">
        <f t="shared" si="237"/>
        <v>9.86</v>
      </c>
      <c r="AL67" s="23">
        <f t="shared" si="238"/>
        <v>9.86</v>
      </c>
      <c r="AM67" s="23">
        <f t="shared" si="239"/>
        <v>9.86</v>
      </c>
      <c r="AN67" s="23">
        <f t="shared" si="240"/>
        <v>9.86</v>
      </c>
      <c r="AO67" s="23">
        <f t="shared" si="301"/>
        <v>9.86</v>
      </c>
      <c r="AP67" s="23">
        <f t="shared" si="302"/>
        <v>9.86</v>
      </c>
      <c r="AQ67" s="23">
        <f t="shared" si="303"/>
        <v>9.86</v>
      </c>
      <c r="AR67" s="23">
        <f t="shared" si="304"/>
        <v>9.86</v>
      </c>
      <c r="AS67" s="23">
        <f t="shared" si="305"/>
        <v>9.86</v>
      </c>
      <c r="AT67" s="23">
        <f t="shared" ref="AT67:AT80" si="470">AS67*(1 + $Z67/100)</f>
        <v>9.86</v>
      </c>
      <c r="AU67" s="23">
        <f t="shared" ref="AU67:AU80" si="471">AT67*(1 + $Z67/100)</f>
        <v>9.86</v>
      </c>
      <c r="AV67" s="23">
        <f t="shared" ref="AV67:AV80" si="472">AU67*(1 + $Z67/100)</f>
        <v>9.86</v>
      </c>
      <c r="AW67" s="23">
        <f t="shared" ref="AW67:AW80" si="473">AV67*(1 + $Z67/100)</f>
        <v>9.86</v>
      </c>
      <c r="AX67" s="23">
        <f t="shared" ref="AX67:AX80" si="474">AW67*(1 + $Z67/100)</f>
        <v>9.86</v>
      </c>
      <c r="AY67" s="23">
        <f t="shared" ref="AY67:AY80" si="475">AX67*(1 + $Z67/100)</f>
        <v>9.86</v>
      </c>
      <c r="AZ67" s="23">
        <f t="shared" ref="AZ67:AZ80" si="476">AY67*(1 + $Z67/100)</f>
        <v>9.86</v>
      </c>
      <c r="BA67" s="23">
        <f t="shared" ref="BA67:BA80" si="477">AZ67*(1 + $Z67/100)</f>
        <v>9.86</v>
      </c>
      <c r="BB67" s="23">
        <f t="shared" ref="BB67:BB80" si="478">BA67*(1 + $Z67/100)</f>
        <v>9.86</v>
      </c>
      <c r="BC67" s="23">
        <f t="shared" si="175"/>
        <v>9.86</v>
      </c>
      <c r="BD67" s="23">
        <f t="shared" si="414"/>
        <v>9.86</v>
      </c>
      <c r="BE67" s="23">
        <f t="shared" si="415"/>
        <v>9.86</v>
      </c>
      <c r="BF67" s="23">
        <f t="shared" si="416"/>
        <v>9.86</v>
      </c>
      <c r="BG67" s="23">
        <f t="shared" si="417"/>
        <v>9.86</v>
      </c>
      <c r="BH67" s="23">
        <f t="shared" si="418"/>
        <v>9.86</v>
      </c>
      <c r="BI67" s="23">
        <f t="shared" si="419"/>
        <v>9.86</v>
      </c>
      <c r="BJ67" s="23">
        <f t="shared" si="420"/>
        <v>9.86</v>
      </c>
      <c r="BK67" s="23">
        <f t="shared" si="421"/>
        <v>9.86</v>
      </c>
      <c r="BL67" s="23">
        <f t="shared" si="422"/>
        <v>9.86</v>
      </c>
      <c r="BM67" s="23">
        <f t="shared" si="423"/>
        <v>9.86</v>
      </c>
      <c r="BN67" s="9">
        <f t="shared" ref="BN67:BN80" si="479">BM67+ ($AI67 * $AB67/100)</f>
        <v>9.7614000000000001</v>
      </c>
      <c r="BO67" s="9">
        <f t="shared" ref="BO67:BO80" si="480">BN67+ ($AI67 * $AB67/100)</f>
        <v>9.6628000000000007</v>
      </c>
      <c r="BP67" s="9">
        <f t="shared" ref="BP67:BP80" si="481">BO67+ ($AI67 * $AB67/100)</f>
        <v>9.5642000000000014</v>
      </c>
      <c r="BQ67" s="9">
        <f t="shared" ref="BQ67:BQ80" si="482">BP67+ ($AI67 * $AB67/100)</f>
        <v>9.465600000000002</v>
      </c>
      <c r="BR67" s="9">
        <f t="shared" ref="BR67:BR80" si="483">BQ67+ ($AI67 * $AB67/100)</f>
        <v>9.3670000000000027</v>
      </c>
      <c r="BS67" s="9">
        <f t="shared" ref="BS67:BS69" si="484">BR67+ ($AI67 * $AB67/100)</f>
        <v>9.2684000000000033</v>
      </c>
      <c r="BT67" s="9">
        <f t="shared" ref="BT67:BT69" si="485">BS67+ ($AI67 * $AB67/100)</f>
        <v>9.1698000000000039</v>
      </c>
      <c r="BU67" s="9">
        <f t="shared" ref="BU67:BU69" si="486">BT67+ ($AI67 * $AB67/100)</f>
        <v>9.0712000000000046</v>
      </c>
      <c r="BV67" s="9">
        <f t="shared" ref="BV67:BV69" si="487">BU67+ ($AI67 * $AB67/100)</f>
        <v>8.9726000000000052</v>
      </c>
      <c r="BW67" s="9">
        <f t="shared" ref="BW67:BW69" si="488">BV67+ ($AI67 * $AB67/100)</f>
        <v>8.8740000000000059</v>
      </c>
      <c r="BX67" s="9">
        <f t="shared" ref="BX67:BX69" si="489">BW67+ ($AI67 * $AB67/100)</f>
        <v>8.7754000000000065</v>
      </c>
      <c r="BY67" s="9">
        <f t="shared" ref="BY67:BY69" si="490">BX67+ ($AI67 * $AB67/100)</f>
        <v>8.6768000000000072</v>
      </c>
      <c r="BZ67" s="9">
        <f t="shared" ref="BZ67:BZ69" si="491">BY67+ ($AI67 * $AB67/100)</f>
        <v>8.5782000000000078</v>
      </c>
      <c r="CA67" s="9">
        <f t="shared" ref="CA67:CA68" si="492">BZ67+ ($AI67 * $AB67/100)</f>
        <v>8.4796000000000085</v>
      </c>
      <c r="CB67" s="9">
        <f t="shared" ref="CB67:CB68" si="493">CA67+ ($AI67 * $AB67/100)</f>
        <v>8.3810000000000091</v>
      </c>
      <c r="CC67" s="9">
        <f t="shared" ref="CC67:CC68" si="494">CB67+ ($AI67 * $AB67/100)</f>
        <v>8.2824000000000098</v>
      </c>
      <c r="CD67" s="9">
        <f t="shared" ref="CD67:CD68" si="495">CC67+ ($AI67 * $AB67/100)</f>
        <v>8.1838000000000104</v>
      </c>
      <c r="CE67" s="9">
        <f t="shared" ref="CE67:CE68" si="496">CD67+ ($AI67 * $AB67/100)</f>
        <v>8.085200000000011</v>
      </c>
      <c r="CF67" s="9">
        <f t="shared" ref="CF67:CF68" si="497">CE67+ ($AI67 * $AB67/100)</f>
        <v>7.9866000000000108</v>
      </c>
      <c r="CG67" s="9">
        <f t="shared" ref="CG67:CG68" si="498">CF67+ ($AI67 * $AB67/100)</f>
        <v>7.8880000000000106</v>
      </c>
      <c r="CH67" s="9">
        <f t="shared" ref="CH67:CH68" si="499">CG67+ ($AI67 * $AB67/100)</f>
        <v>7.7894000000000103</v>
      </c>
      <c r="CI67" s="9">
        <f t="shared" ref="CI67:CI68" si="500">CH67+ ($AI67 * $AB67/100)</f>
        <v>7.6908000000000101</v>
      </c>
      <c r="CJ67" s="9">
        <f t="shared" ref="CJ67:CJ68" si="501">CI67+ ($AI67 * $AB67/100)</f>
        <v>7.5922000000000098</v>
      </c>
      <c r="CK67" s="9">
        <f t="shared" ref="CK67:CK68" si="502">CJ67+ ($AI67 * $AB67/100)</f>
        <v>7.4936000000000096</v>
      </c>
      <c r="CL67" s="9">
        <f t="shared" ref="CL67:CL68" si="503">CK67+ ($AI67 * $AB67/100)</f>
        <v>7.3950000000000093</v>
      </c>
      <c r="CM67" s="9">
        <f t="shared" ref="CM67:CM68" si="504">CL67+ ($AI67 * $AB67/100)</f>
        <v>7.2964000000000091</v>
      </c>
      <c r="CN67" s="9">
        <f t="shared" ref="CN67:CN68" si="505">CM67+ ($AI67 * $AB67/100)</f>
        <v>7.1978000000000089</v>
      </c>
      <c r="CO67" s="9">
        <f t="shared" ref="CO67:CO68" si="506">CN67+ ($AI67 * $AB67/100)</f>
        <v>7.0992000000000086</v>
      </c>
      <c r="CP67" s="9">
        <f t="shared" ref="CP67:CP68" si="507">CO67+ ($AI67 * $AB67/100)</f>
        <v>7.0006000000000084</v>
      </c>
      <c r="CQ67" s="9">
        <f t="shared" ref="CQ67:CQ68" si="508">CP67+ ($AI67 * $AB67/100)</f>
        <v>6.9020000000000081</v>
      </c>
      <c r="CR67" s="9">
        <f t="shared" ref="CR67" si="509">CQ67+ ($AI67 * $AB67/100)</f>
        <v>6.8034000000000079</v>
      </c>
      <c r="CS67" s="9">
        <f t="shared" ref="CS67" si="510">CR67+ ($AI67 * $AB67/100)</f>
        <v>6.7048000000000076</v>
      </c>
      <c r="CT67" s="9">
        <f t="shared" ref="CT67" si="511">CS67+ ($AI67 * $AB67/100)</f>
        <v>6.6062000000000074</v>
      </c>
      <c r="CU67" s="9">
        <f t="shared" ref="CU67" si="512">CT67+ ($AI67 * $AB67/100)</f>
        <v>6.5076000000000072</v>
      </c>
      <c r="CV67" s="9">
        <f t="shared" ref="CV67" si="513">CU67+ ($AI67 * $AB67/100)</f>
        <v>6.4090000000000069</v>
      </c>
      <c r="CW67" s="9">
        <f t="shared" ref="CW67" si="514">CV67+ ($AI67 * $AB67/100)</f>
        <v>6.3104000000000067</v>
      </c>
      <c r="CX67" s="9">
        <f t="shared" ref="CX67" si="515">CW67+ ($AI67 * $AB67/100)</f>
        <v>6.2118000000000064</v>
      </c>
      <c r="CY67" s="9">
        <f t="shared" ref="CY67" si="516">CX67+ ($AI67 * $AB67/100)</f>
        <v>6.1132000000000062</v>
      </c>
      <c r="CZ67" s="9">
        <f t="shared" ref="CZ67" si="517">CY67+ ($AI67 * $AB67/100)</f>
        <v>6.0146000000000059</v>
      </c>
      <c r="DA67" s="9">
        <f t="shared" ref="DA67" si="518">CZ67+ ($AI67 * $AB67/100)</f>
        <v>5.9160000000000057</v>
      </c>
      <c r="DB67" s="9">
        <f t="shared" ref="DB67" si="519">DA67+ ($AI67 * $AB67/100)</f>
        <v>5.8174000000000055</v>
      </c>
      <c r="DC67" s="9">
        <f t="shared" ref="DC67" si="520">DB67+ ($AI67 * $AB67/100)</f>
        <v>5.7188000000000052</v>
      </c>
      <c r="DD67" s="9">
        <f t="shared" ref="DD67" si="521">DC67+ ($AI67 * $AB67/100)</f>
        <v>5.620200000000005</v>
      </c>
      <c r="DE67" s="9">
        <f t="shared" ref="DE67" si="522">DD67+ ($AI67 * $AB67/100)</f>
        <v>5.5216000000000047</v>
      </c>
      <c r="DF67" s="9">
        <f t="shared" ref="DF67" si="523">DE67+ ($AI67 * $AB67/100)</f>
        <v>5.4230000000000045</v>
      </c>
      <c r="DG67" s="9">
        <f t="shared" ref="DG67" si="524">DF67+ ($AI67 * $AB67/100)</f>
        <v>5.3244000000000042</v>
      </c>
      <c r="DH67" s="9">
        <f t="shared" ref="DH67" si="525">DG67+ ($AI67 * $AB67/100)</f>
        <v>5.225800000000004</v>
      </c>
      <c r="DI67" s="9">
        <f t="shared" ref="DI67" si="526">DH67+ ($AI67 * $AB67/100)</f>
        <v>5.1272000000000038</v>
      </c>
      <c r="DJ67" s="9">
        <f t="shared" ref="DJ67" si="527">DI67+ ($AI67 * $AB67/100)</f>
        <v>5.0286000000000035</v>
      </c>
      <c r="DK67" s="9">
        <f t="shared" ref="DK67" si="528">DJ67+ ($AI67 * $AB67/100)</f>
        <v>4.9300000000000033</v>
      </c>
    </row>
    <row r="68" spans="13:115">
      <c r="Y68" s="6"/>
      <c r="Z68" s="6">
        <v>0</v>
      </c>
      <c r="AA68" s="7">
        <v>2050</v>
      </c>
      <c r="AB68" s="6">
        <v>-2</v>
      </c>
      <c r="AC68" s="3">
        <f t="shared" si="165"/>
        <v>549.20200000000023</v>
      </c>
      <c r="AD68" s="34">
        <v>9.86</v>
      </c>
      <c r="AE68" s="23">
        <f t="shared" si="469"/>
        <v>9.86</v>
      </c>
      <c r="AF68" s="23">
        <f t="shared" si="232"/>
        <v>9.86</v>
      </c>
      <c r="AG68" s="23">
        <f t="shared" si="233"/>
        <v>9.86</v>
      </c>
      <c r="AH68" s="23">
        <f t="shared" si="234"/>
        <v>9.86</v>
      </c>
      <c r="AI68" s="23">
        <f t="shared" si="235"/>
        <v>9.86</v>
      </c>
      <c r="AJ68" s="23">
        <f t="shared" si="236"/>
        <v>9.86</v>
      </c>
      <c r="AK68" s="23">
        <f t="shared" si="237"/>
        <v>9.86</v>
      </c>
      <c r="AL68" s="23">
        <f t="shared" si="238"/>
        <v>9.86</v>
      </c>
      <c r="AM68" s="23">
        <f t="shared" si="239"/>
        <v>9.86</v>
      </c>
      <c r="AN68" s="23">
        <f t="shared" si="240"/>
        <v>9.86</v>
      </c>
      <c r="AO68" s="23">
        <f t="shared" si="301"/>
        <v>9.86</v>
      </c>
      <c r="AP68" s="23">
        <f t="shared" si="302"/>
        <v>9.86</v>
      </c>
      <c r="AQ68" s="23">
        <f t="shared" si="303"/>
        <v>9.86</v>
      </c>
      <c r="AR68" s="23">
        <f t="shared" si="304"/>
        <v>9.86</v>
      </c>
      <c r="AS68" s="23">
        <f t="shared" si="305"/>
        <v>9.86</v>
      </c>
      <c r="AT68" s="23">
        <f t="shared" si="470"/>
        <v>9.86</v>
      </c>
      <c r="AU68" s="23">
        <f t="shared" si="471"/>
        <v>9.86</v>
      </c>
      <c r="AV68" s="23">
        <f t="shared" si="472"/>
        <v>9.86</v>
      </c>
      <c r="AW68" s="23">
        <f t="shared" si="473"/>
        <v>9.86</v>
      </c>
      <c r="AX68" s="23">
        <f t="shared" si="474"/>
        <v>9.86</v>
      </c>
      <c r="AY68" s="23">
        <f t="shared" si="475"/>
        <v>9.86</v>
      </c>
      <c r="AZ68" s="23">
        <f t="shared" si="476"/>
        <v>9.86</v>
      </c>
      <c r="BA68" s="23">
        <f t="shared" si="477"/>
        <v>9.86</v>
      </c>
      <c r="BB68" s="23">
        <f t="shared" si="478"/>
        <v>9.86</v>
      </c>
      <c r="BC68" s="23">
        <f t="shared" si="175"/>
        <v>9.86</v>
      </c>
      <c r="BD68" s="23">
        <f t="shared" si="414"/>
        <v>9.86</v>
      </c>
      <c r="BE68" s="23">
        <f t="shared" si="415"/>
        <v>9.86</v>
      </c>
      <c r="BF68" s="23">
        <f t="shared" si="416"/>
        <v>9.86</v>
      </c>
      <c r="BG68" s="23">
        <f t="shared" si="417"/>
        <v>9.86</v>
      </c>
      <c r="BH68" s="23">
        <f t="shared" si="418"/>
        <v>9.86</v>
      </c>
      <c r="BI68" s="23">
        <f t="shared" si="419"/>
        <v>9.86</v>
      </c>
      <c r="BJ68" s="23">
        <f t="shared" si="420"/>
        <v>9.86</v>
      </c>
      <c r="BK68" s="23">
        <f t="shared" si="421"/>
        <v>9.86</v>
      </c>
      <c r="BL68" s="23">
        <f t="shared" si="422"/>
        <v>9.86</v>
      </c>
      <c r="BM68" s="23">
        <f t="shared" si="423"/>
        <v>9.86</v>
      </c>
      <c r="BN68" s="9">
        <f t="shared" si="479"/>
        <v>9.6627999999999989</v>
      </c>
      <c r="BO68" s="9">
        <f t="shared" si="480"/>
        <v>9.4655999999999985</v>
      </c>
      <c r="BP68" s="9">
        <f t="shared" si="481"/>
        <v>9.268399999999998</v>
      </c>
      <c r="BQ68" s="9">
        <f t="shared" si="482"/>
        <v>9.0711999999999975</v>
      </c>
      <c r="BR68" s="9">
        <f t="shared" si="483"/>
        <v>8.873999999999997</v>
      </c>
      <c r="BS68" s="9">
        <f t="shared" si="484"/>
        <v>8.6767999999999965</v>
      </c>
      <c r="BT68" s="9">
        <f t="shared" si="485"/>
        <v>8.479599999999996</v>
      </c>
      <c r="BU68" s="9">
        <f t="shared" si="486"/>
        <v>8.2823999999999955</v>
      </c>
      <c r="BV68" s="9">
        <f t="shared" si="487"/>
        <v>8.0851999999999951</v>
      </c>
      <c r="BW68" s="9">
        <f t="shared" si="488"/>
        <v>7.8879999999999955</v>
      </c>
      <c r="BX68" s="9">
        <f t="shared" si="489"/>
        <v>7.6907999999999959</v>
      </c>
      <c r="BY68" s="9">
        <f t="shared" si="490"/>
        <v>7.4935999999999963</v>
      </c>
      <c r="BZ68" s="9">
        <f t="shared" si="491"/>
        <v>7.2963999999999967</v>
      </c>
      <c r="CA68" s="9">
        <f t="shared" si="492"/>
        <v>7.0991999999999971</v>
      </c>
      <c r="CB68" s="9">
        <f t="shared" si="493"/>
        <v>6.9019999999999975</v>
      </c>
      <c r="CC68" s="9">
        <f t="shared" si="494"/>
        <v>6.7047999999999979</v>
      </c>
      <c r="CD68" s="9">
        <f t="shared" si="495"/>
        <v>6.5075999999999983</v>
      </c>
      <c r="CE68" s="9">
        <f t="shared" si="496"/>
        <v>6.3103999999999987</v>
      </c>
      <c r="CF68" s="9">
        <f t="shared" si="497"/>
        <v>6.1131999999999991</v>
      </c>
      <c r="CG68" s="9">
        <f t="shared" si="498"/>
        <v>5.9159999999999995</v>
      </c>
      <c r="CH68" s="9">
        <f t="shared" si="499"/>
        <v>5.7187999999999999</v>
      </c>
      <c r="CI68" s="9">
        <f t="shared" si="500"/>
        <v>5.5216000000000003</v>
      </c>
      <c r="CJ68" s="9">
        <f t="shared" si="501"/>
        <v>5.3244000000000007</v>
      </c>
      <c r="CK68" s="9">
        <f t="shared" si="502"/>
        <v>5.1272000000000011</v>
      </c>
      <c r="CL68" s="9">
        <f t="shared" si="503"/>
        <v>4.9300000000000015</v>
      </c>
      <c r="CM68" s="9">
        <f t="shared" si="504"/>
        <v>4.7328000000000019</v>
      </c>
      <c r="CN68" s="9">
        <f t="shared" si="505"/>
        <v>4.5356000000000023</v>
      </c>
      <c r="CO68" s="9">
        <f t="shared" si="506"/>
        <v>4.3384000000000027</v>
      </c>
      <c r="CP68" s="9">
        <f t="shared" si="507"/>
        <v>4.1412000000000031</v>
      </c>
      <c r="CQ68" s="9">
        <f t="shared" si="508"/>
        <v>3.9440000000000031</v>
      </c>
      <c r="CR68" s="9">
        <v>0</v>
      </c>
      <c r="CS68" s="9">
        <v>0</v>
      </c>
      <c r="CT68" s="9">
        <v>0</v>
      </c>
      <c r="CU68" s="9">
        <v>0</v>
      </c>
      <c r="CV68" s="9">
        <v>0</v>
      </c>
      <c r="CW68" s="9">
        <v>0</v>
      </c>
      <c r="CX68" s="9">
        <v>0</v>
      </c>
      <c r="CY68" s="9">
        <v>0</v>
      </c>
      <c r="CZ68" s="9">
        <v>0</v>
      </c>
      <c r="DA68" s="9">
        <v>0</v>
      </c>
      <c r="DB68" s="9">
        <v>0</v>
      </c>
      <c r="DC68" s="9">
        <v>0</v>
      </c>
      <c r="DD68" s="9">
        <v>0</v>
      </c>
      <c r="DE68" s="9">
        <v>0</v>
      </c>
      <c r="DF68" s="9">
        <v>0</v>
      </c>
      <c r="DG68" s="9">
        <v>0</v>
      </c>
      <c r="DH68" s="9">
        <v>0</v>
      </c>
      <c r="DI68" s="9">
        <v>0</v>
      </c>
      <c r="DJ68" s="9">
        <v>0</v>
      </c>
      <c r="DK68" s="9">
        <v>0</v>
      </c>
    </row>
    <row r="69" spans="13:115">
      <c r="Y69" s="6"/>
      <c r="Z69" s="6">
        <v>0</v>
      </c>
      <c r="AA69" s="7">
        <v>2050</v>
      </c>
      <c r="AB69" s="6">
        <v>-3</v>
      </c>
      <c r="AC69" s="3">
        <f t="shared" si="165"/>
        <v>446.36220000000037</v>
      </c>
      <c r="AD69" s="34">
        <v>9.86</v>
      </c>
      <c r="AE69" s="23">
        <f t="shared" si="469"/>
        <v>9.86</v>
      </c>
      <c r="AF69" s="23">
        <f t="shared" si="232"/>
        <v>9.86</v>
      </c>
      <c r="AG69" s="23">
        <f t="shared" si="233"/>
        <v>9.86</v>
      </c>
      <c r="AH69" s="23">
        <f t="shared" si="234"/>
        <v>9.86</v>
      </c>
      <c r="AI69" s="23">
        <f t="shared" si="235"/>
        <v>9.86</v>
      </c>
      <c r="AJ69" s="23">
        <f t="shared" si="236"/>
        <v>9.86</v>
      </c>
      <c r="AK69" s="23">
        <f t="shared" si="237"/>
        <v>9.86</v>
      </c>
      <c r="AL69" s="23">
        <f t="shared" si="238"/>
        <v>9.86</v>
      </c>
      <c r="AM69" s="23">
        <f t="shared" si="239"/>
        <v>9.86</v>
      </c>
      <c r="AN69" s="23">
        <f t="shared" si="240"/>
        <v>9.86</v>
      </c>
      <c r="AO69" s="23">
        <f t="shared" si="301"/>
        <v>9.86</v>
      </c>
      <c r="AP69" s="23">
        <f t="shared" si="302"/>
        <v>9.86</v>
      </c>
      <c r="AQ69" s="23">
        <f t="shared" si="303"/>
        <v>9.86</v>
      </c>
      <c r="AR69" s="23">
        <f t="shared" si="304"/>
        <v>9.86</v>
      </c>
      <c r="AS69" s="23">
        <f t="shared" si="305"/>
        <v>9.86</v>
      </c>
      <c r="AT69" s="23">
        <f t="shared" si="470"/>
        <v>9.86</v>
      </c>
      <c r="AU69" s="23">
        <f t="shared" si="471"/>
        <v>9.86</v>
      </c>
      <c r="AV69" s="23">
        <f t="shared" si="472"/>
        <v>9.86</v>
      </c>
      <c r="AW69" s="23">
        <f t="shared" si="473"/>
        <v>9.86</v>
      </c>
      <c r="AX69" s="23">
        <f t="shared" si="474"/>
        <v>9.86</v>
      </c>
      <c r="AY69" s="23">
        <f t="shared" si="475"/>
        <v>9.86</v>
      </c>
      <c r="AZ69" s="23">
        <f t="shared" si="476"/>
        <v>9.86</v>
      </c>
      <c r="BA69" s="23">
        <f t="shared" si="477"/>
        <v>9.86</v>
      </c>
      <c r="BB69" s="23">
        <f t="shared" si="478"/>
        <v>9.86</v>
      </c>
      <c r="BC69" s="23">
        <f t="shared" si="175"/>
        <v>9.86</v>
      </c>
      <c r="BD69" s="23">
        <f t="shared" si="414"/>
        <v>9.86</v>
      </c>
      <c r="BE69" s="23">
        <f t="shared" si="415"/>
        <v>9.86</v>
      </c>
      <c r="BF69" s="23">
        <f t="shared" si="416"/>
        <v>9.86</v>
      </c>
      <c r="BG69" s="23">
        <f t="shared" si="417"/>
        <v>9.86</v>
      </c>
      <c r="BH69" s="23">
        <f t="shared" si="418"/>
        <v>9.86</v>
      </c>
      <c r="BI69" s="23">
        <f t="shared" si="419"/>
        <v>9.86</v>
      </c>
      <c r="BJ69" s="23">
        <f t="shared" si="420"/>
        <v>9.86</v>
      </c>
      <c r="BK69" s="23">
        <f t="shared" si="421"/>
        <v>9.86</v>
      </c>
      <c r="BL69" s="23">
        <f t="shared" si="422"/>
        <v>9.86</v>
      </c>
      <c r="BM69" s="23">
        <f t="shared" si="423"/>
        <v>9.86</v>
      </c>
      <c r="BN69" s="9">
        <f t="shared" si="479"/>
        <v>9.5641999999999996</v>
      </c>
      <c r="BO69" s="9">
        <f t="shared" si="480"/>
        <v>9.2683999999999997</v>
      </c>
      <c r="BP69" s="9">
        <f t="shared" si="481"/>
        <v>8.9725999999999999</v>
      </c>
      <c r="BQ69" s="9">
        <f t="shared" si="482"/>
        <v>8.6768000000000001</v>
      </c>
      <c r="BR69" s="9">
        <f t="shared" si="483"/>
        <v>8.3810000000000002</v>
      </c>
      <c r="BS69" s="9">
        <f t="shared" si="484"/>
        <v>8.0852000000000004</v>
      </c>
      <c r="BT69" s="9">
        <f t="shared" si="485"/>
        <v>7.7894000000000005</v>
      </c>
      <c r="BU69" s="9">
        <f t="shared" si="486"/>
        <v>7.4936000000000007</v>
      </c>
      <c r="BV69" s="9">
        <f t="shared" si="487"/>
        <v>7.1978000000000009</v>
      </c>
      <c r="BW69" s="9">
        <f t="shared" si="488"/>
        <v>6.902000000000001</v>
      </c>
      <c r="BX69" s="9">
        <f t="shared" si="489"/>
        <v>6.6062000000000012</v>
      </c>
      <c r="BY69" s="9">
        <f t="shared" si="490"/>
        <v>6.3104000000000013</v>
      </c>
      <c r="BZ69" s="9">
        <f t="shared" si="491"/>
        <v>6.0146000000000015</v>
      </c>
      <c r="CA69" s="9">
        <v>0</v>
      </c>
      <c r="CB69" s="9">
        <v>0</v>
      </c>
      <c r="CC69" s="9">
        <v>0</v>
      </c>
      <c r="CD69" s="9">
        <v>0</v>
      </c>
      <c r="CE69" s="9">
        <v>0</v>
      </c>
      <c r="CF69" s="9">
        <v>0</v>
      </c>
      <c r="CG69" s="9">
        <v>0</v>
      </c>
      <c r="CH69" s="9">
        <v>0</v>
      </c>
      <c r="CI69" s="9">
        <v>0</v>
      </c>
      <c r="CJ69" s="9">
        <v>0</v>
      </c>
      <c r="CK69" s="9">
        <v>0</v>
      </c>
      <c r="CL69" s="9">
        <v>0</v>
      </c>
      <c r="CM69" s="9">
        <v>0</v>
      </c>
      <c r="CN69" s="9">
        <v>0</v>
      </c>
      <c r="CO69" s="9">
        <v>0</v>
      </c>
      <c r="CP69" s="9">
        <v>0</v>
      </c>
      <c r="CQ69" s="9">
        <v>0</v>
      </c>
      <c r="CR69" s="9">
        <v>0</v>
      </c>
      <c r="CS69" s="9">
        <v>0</v>
      </c>
      <c r="CT69" s="9">
        <v>0</v>
      </c>
      <c r="CU69" s="9">
        <v>0</v>
      </c>
      <c r="CV69" s="9">
        <v>0</v>
      </c>
      <c r="CW69" s="9">
        <v>0</v>
      </c>
      <c r="CX69" s="9">
        <v>0</v>
      </c>
      <c r="CY69" s="9">
        <v>0</v>
      </c>
      <c r="CZ69" s="9">
        <v>0</v>
      </c>
      <c r="DA69" s="9">
        <v>0</v>
      </c>
      <c r="DB69" s="9">
        <v>0</v>
      </c>
      <c r="DC69" s="9">
        <v>0</v>
      </c>
      <c r="DD69" s="9">
        <v>0</v>
      </c>
      <c r="DE69" s="9">
        <v>0</v>
      </c>
      <c r="DF69" s="9">
        <v>0</v>
      </c>
      <c r="DG69" s="9">
        <v>0</v>
      </c>
      <c r="DH69" s="9">
        <v>0</v>
      </c>
      <c r="DI69" s="9">
        <v>0</v>
      </c>
      <c r="DJ69" s="9">
        <v>0</v>
      </c>
      <c r="DK69" s="9">
        <v>0</v>
      </c>
    </row>
    <row r="70" spans="13:115">
      <c r="Y70" s="6"/>
      <c r="Z70" s="6">
        <v>0</v>
      </c>
      <c r="AA70" s="7">
        <v>2050</v>
      </c>
      <c r="AB70" s="6">
        <v>-4</v>
      </c>
      <c r="AC70" s="3">
        <f t="shared" si="165"/>
        <v>388.48400000000026</v>
      </c>
      <c r="AD70" s="34">
        <v>9.86</v>
      </c>
      <c r="AE70" s="23">
        <f t="shared" si="469"/>
        <v>9.86</v>
      </c>
      <c r="AF70" s="23">
        <f t="shared" si="232"/>
        <v>9.86</v>
      </c>
      <c r="AG70" s="23">
        <f t="shared" si="233"/>
        <v>9.86</v>
      </c>
      <c r="AH70" s="23">
        <f t="shared" si="234"/>
        <v>9.86</v>
      </c>
      <c r="AI70" s="23">
        <f t="shared" si="235"/>
        <v>9.86</v>
      </c>
      <c r="AJ70" s="23">
        <f t="shared" si="236"/>
        <v>9.86</v>
      </c>
      <c r="AK70" s="23">
        <f t="shared" si="237"/>
        <v>9.86</v>
      </c>
      <c r="AL70" s="23">
        <f t="shared" si="238"/>
        <v>9.86</v>
      </c>
      <c r="AM70" s="23">
        <f t="shared" si="239"/>
        <v>9.86</v>
      </c>
      <c r="AN70" s="23">
        <f t="shared" si="240"/>
        <v>9.86</v>
      </c>
      <c r="AO70" s="23">
        <f t="shared" si="301"/>
        <v>9.86</v>
      </c>
      <c r="AP70" s="23">
        <f t="shared" si="302"/>
        <v>9.86</v>
      </c>
      <c r="AQ70" s="23">
        <f t="shared" si="303"/>
        <v>9.86</v>
      </c>
      <c r="AR70" s="23">
        <f t="shared" si="304"/>
        <v>9.86</v>
      </c>
      <c r="AS70" s="23">
        <f t="shared" si="305"/>
        <v>9.86</v>
      </c>
      <c r="AT70" s="23">
        <f t="shared" si="470"/>
        <v>9.86</v>
      </c>
      <c r="AU70" s="23">
        <f t="shared" si="471"/>
        <v>9.86</v>
      </c>
      <c r="AV70" s="23">
        <f t="shared" si="472"/>
        <v>9.86</v>
      </c>
      <c r="AW70" s="23">
        <f t="shared" si="473"/>
        <v>9.86</v>
      </c>
      <c r="AX70" s="23">
        <f t="shared" si="474"/>
        <v>9.86</v>
      </c>
      <c r="AY70" s="23">
        <f t="shared" si="475"/>
        <v>9.86</v>
      </c>
      <c r="AZ70" s="23">
        <f t="shared" si="476"/>
        <v>9.86</v>
      </c>
      <c r="BA70" s="23">
        <f t="shared" si="477"/>
        <v>9.86</v>
      </c>
      <c r="BB70" s="23">
        <f t="shared" si="478"/>
        <v>9.86</v>
      </c>
      <c r="BC70" s="23">
        <f t="shared" si="175"/>
        <v>9.86</v>
      </c>
      <c r="BD70" s="23">
        <f t="shared" si="414"/>
        <v>9.86</v>
      </c>
      <c r="BE70" s="23">
        <f t="shared" si="415"/>
        <v>9.86</v>
      </c>
      <c r="BF70" s="23">
        <f t="shared" si="416"/>
        <v>9.86</v>
      </c>
      <c r="BG70" s="23">
        <f t="shared" si="417"/>
        <v>9.86</v>
      </c>
      <c r="BH70" s="23">
        <f t="shared" si="418"/>
        <v>9.86</v>
      </c>
      <c r="BI70" s="23">
        <f t="shared" si="419"/>
        <v>9.86</v>
      </c>
      <c r="BJ70" s="23">
        <f t="shared" si="420"/>
        <v>9.86</v>
      </c>
      <c r="BK70" s="23">
        <f t="shared" si="421"/>
        <v>9.86</v>
      </c>
      <c r="BL70" s="23">
        <f t="shared" si="422"/>
        <v>9.86</v>
      </c>
      <c r="BM70" s="23">
        <f t="shared" si="423"/>
        <v>9.86</v>
      </c>
      <c r="BN70" s="9">
        <f t="shared" si="479"/>
        <v>9.4656000000000002</v>
      </c>
      <c r="BO70" s="9">
        <f t="shared" si="480"/>
        <v>9.071200000000001</v>
      </c>
      <c r="BP70" s="9">
        <f t="shared" si="481"/>
        <v>8.6768000000000018</v>
      </c>
      <c r="BQ70" s="9">
        <f t="shared" si="482"/>
        <v>8.2824000000000026</v>
      </c>
      <c r="BR70" s="9">
        <f t="shared" si="483"/>
        <v>7.8880000000000026</v>
      </c>
      <c r="BS70" s="9">
        <v>0</v>
      </c>
      <c r="BT70" s="9">
        <v>0</v>
      </c>
      <c r="BU70" s="9">
        <v>0</v>
      </c>
      <c r="BV70" s="9">
        <v>0</v>
      </c>
      <c r="BW70" s="9">
        <v>0</v>
      </c>
      <c r="BX70" s="9">
        <v>0</v>
      </c>
      <c r="BY70" s="9">
        <v>0</v>
      </c>
      <c r="BZ70" s="9">
        <v>0</v>
      </c>
      <c r="CA70" s="9">
        <v>0</v>
      </c>
      <c r="CB70" s="9">
        <v>0</v>
      </c>
      <c r="CC70" s="9">
        <v>0</v>
      </c>
      <c r="CD70" s="9">
        <v>0</v>
      </c>
      <c r="CE70" s="9">
        <v>0</v>
      </c>
      <c r="CF70" s="9">
        <v>0</v>
      </c>
      <c r="CG70" s="9">
        <v>0</v>
      </c>
      <c r="CH70" s="9">
        <v>0</v>
      </c>
      <c r="CI70" s="9">
        <v>0</v>
      </c>
      <c r="CJ70" s="9">
        <v>0</v>
      </c>
      <c r="CK70" s="9">
        <v>0</v>
      </c>
      <c r="CL70" s="9">
        <v>0</v>
      </c>
      <c r="CM70" s="9">
        <v>0</v>
      </c>
      <c r="CN70" s="9">
        <v>0</v>
      </c>
      <c r="CO70" s="9">
        <v>0</v>
      </c>
      <c r="CP70" s="9">
        <v>0</v>
      </c>
      <c r="CQ70" s="9">
        <v>0</v>
      </c>
      <c r="CR70" s="9">
        <v>0</v>
      </c>
      <c r="CS70" s="9">
        <v>0</v>
      </c>
      <c r="CT70" s="9">
        <v>0</v>
      </c>
      <c r="CU70" s="9">
        <v>0</v>
      </c>
      <c r="CV70" s="9">
        <v>0</v>
      </c>
      <c r="CW70" s="9">
        <v>0</v>
      </c>
      <c r="CX70" s="9">
        <v>0</v>
      </c>
      <c r="CY70" s="9">
        <v>0</v>
      </c>
      <c r="CZ70" s="9">
        <v>0</v>
      </c>
      <c r="DA70" s="9">
        <v>0</v>
      </c>
      <c r="DB70" s="9">
        <v>0</v>
      </c>
      <c r="DC70" s="9">
        <v>0</v>
      </c>
      <c r="DD70" s="9">
        <v>0</v>
      </c>
      <c r="DE70" s="9">
        <v>0</v>
      </c>
      <c r="DF70" s="9">
        <v>0</v>
      </c>
      <c r="DG70" s="9">
        <v>0</v>
      </c>
      <c r="DH70" s="9">
        <v>0</v>
      </c>
      <c r="DI70" s="9">
        <v>0</v>
      </c>
      <c r="DJ70" s="9">
        <v>0</v>
      </c>
      <c r="DK70" s="9">
        <v>0</v>
      </c>
    </row>
    <row r="71" spans="13:115">
      <c r="Y71" s="6"/>
      <c r="Z71" s="6">
        <v>1</v>
      </c>
      <c r="AA71" s="7">
        <v>2050</v>
      </c>
      <c r="AB71" s="6">
        <v>0</v>
      </c>
      <c r="AC71" s="3">
        <f t="shared" si="165"/>
        <v>1113.2631793447133</v>
      </c>
      <c r="AD71" s="34">
        <v>9.86</v>
      </c>
      <c r="AE71" s="23">
        <f t="shared" si="469"/>
        <v>9.9585999999999988</v>
      </c>
      <c r="AF71" s="23">
        <f t="shared" si="232"/>
        <v>10.058185999999999</v>
      </c>
      <c r="AG71" s="23">
        <f t="shared" si="233"/>
        <v>10.158767859999999</v>
      </c>
      <c r="AH71" s="23">
        <f t="shared" si="234"/>
        <v>10.260355538599999</v>
      </c>
      <c r="AI71" s="23">
        <f t="shared" si="235"/>
        <v>10.362959093985999</v>
      </c>
      <c r="AJ71" s="23">
        <f t="shared" si="236"/>
        <v>10.46658868492586</v>
      </c>
      <c r="AK71" s="23">
        <f t="shared" si="237"/>
        <v>10.571254571775118</v>
      </c>
      <c r="AL71" s="23">
        <f t="shared" si="238"/>
        <v>10.676967117492868</v>
      </c>
      <c r="AM71" s="23">
        <f t="shared" si="239"/>
        <v>10.783736788667797</v>
      </c>
      <c r="AN71" s="23">
        <f t="shared" si="240"/>
        <v>10.891574156554475</v>
      </c>
      <c r="AO71" s="23">
        <f t="shared" si="301"/>
        <v>11.000489898120019</v>
      </c>
      <c r="AP71" s="23">
        <f t="shared" si="302"/>
        <v>11.11049479710122</v>
      </c>
      <c r="AQ71" s="23">
        <f t="shared" si="303"/>
        <v>11.221599745072233</v>
      </c>
      <c r="AR71" s="23">
        <f t="shared" si="304"/>
        <v>11.333815742522955</v>
      </c>
      <c r="AS71" s="23">
        <f t="shared" si="305"/>
        <v>11.447153899948184</v>
      </c>
      <c r="AT71" s="23">
        <f t="shared" si="470"/>
        <v>11.561625438947665</v>
      </c>
      <c r="AU71" s="23">
        <f t="shared" si="471"/>
        <v>11.677241693337141</v>
      </c>
      <c r="AV71" s="23">
        <f t="shared" si="472"/>
        <v>11.794014110270513</v>
      </c>
      <c r="AW71" s="23">
        <f t="shared" si="473"/>
        <v>11.911954251373219</v>
      </c>
      <c r="AX71" s="23">
        <f t="shared" si="474"/>
        <v>12.031073793886952</v>
      </c>
      <c r="AY71" s="23">
        <f t="shared" si="475"/>
        <v>12.151384531825821</v>
      </c>
      <c r="AZ71" s="23">
        <f t="shared" si="476"/>
        <v>12.272898377144079</v>
      </c>
      <c r="BA71" s="23">
        <f t="shared" si="477"/>
        <v>12.395627360915521</v>
      </c>
      <c r="BB71" s="23">
        <f t="shared" si="478"/>
        <v>12.519583634524675</v>
      </c>
      <c r="BC71" s="23">
        <f t="shared" si="175"/>
        <v>12.644779470869922</v>
      </c>
      <c r="BD71" s="23">
        <f t="shared" si="414"/>
        <v>12.771227265578622</v>
      </c>
      <c r="BE71" s="23">
        <f t="shared" si="415"/>
        <v>12.898939538234409</v>
      </c>
      <c r="BF71" s="23">
        <f t="shared" si="416"/>
        <v>13.027928933616753</v>
      </c>
      <c r="BG71" s="23">
        <f t="shared" si="417"/>
        <v>13.15820822295292</v>
      </c>
      <c r="BH71" s="23">
        <f t="shared" si="418"/>
        <v>13.28979030518245</v>
      </c>
      <c r="BI71" s="23">
        <f t="shared" si="419"/>
        <v>13.422688208234275</v>
      </c>
      <c r="BJ71" s="23">
        <f t="shared" si="420"/>
        <v>13.556915090316618</v>
      </c>
      <c r="BK71" s="23">
        <f t="shared" si="421"/>
        <v>13.692484241219784</v>
      </c>
      <c r="BL71" s="23">
        <f t="shared" si="422"/>
        <v>13.829409083631981</v>
      </c>
      <c r="BM71" s="23">
        <f t="shared" si="423"/>
        <v>13.967703174468301</v>
      </c>
      <c r="BN71" s="9">
        <f t="shared" si="479"/>
        <v>13.967703174468301</v>
      </c>
      <c r="BO71" s="9">
        <f t="shared" si="480"/>
        <v>13.967703174468301</v>
      </c>
      <c r="BP71" s="9">
        <f t="shared" si="481"/>
        <v>13.967703174468301</v>
      </c>
      <c r="BQ71" s="9">
        <f t="shared" si="482"/>
        <v>13.967703174468301</v>
      </c>
      <c r="BR71" s="9">
        <f t="shared" si="483"/>
        <v>13.967703174468301</v>
      </c>
      <c r="BS71" s="9">
        <f t="shared" ref="BS71:BS80" si="529">BR71+ ($AI71 * $AB71/100)</f>
        <v>13.967703174468301</v>
      </c>
      <c r="BT71" s="9">
        <f t="shared" ref="BT71:BT80" si="530">BS71+ ($AI71 * $AB71/100)</f>
        <v>13.967703174468301</v>
      </c>
      <c r="BU71" s="9">
        <f t="shared" ref="BU71:BU74" si="531">BT71+ ($AI71 * $AB71/100)</f>
        <v>13.967703174468301</v>
      </c>
      <c r="BV71" s="9">
        <f t="shared" ref="BV71:BV74" si="532">BU71+ ($AI71 * $AB71/100)</f>
        <v>13.967703174468301</v>
      </c>
      <c r="BW71" s="9">
        <f t="shared" ref="BW71:BW74" si="533">BV71+ ($AI71 * $AB71/100)</f>
        <v>13.967703174468301</v>
      </c>
      <c r="BX71" s="9">
        <f t="shared" ref="BX71:BX74" si="534">BW71+ ($AI71 * $AB71/100)</f>
        <v>13.967703174468301</v>
      </c>
      <c r="BY71" s="9">
        <f t="shared" ref="BY71:BY74" si="535">BX71+ ($AI71 * $AB71/100)</f>
        <v>13.967703174468301</v>
      </c>
      <c r="BZ71" s="9">
        <f t="shared" ref="BZ71:BZ74" si="536">BY71+ ($AI71 * $AB71/100)</f>
        <v>13.967703174468301</v>
      </c>
      <c r="CA71" s="9">
        <f t="shared" ref="CA71:CA74" si="537">BZ71+ ($AI71 * $AB71/100)</f>
        <v>13.967703174468301</v>
      </c>
      <c r="CB71" s="9">
        <f t="shared" ref="CB71:CB74" si="538">CA71+ ($AI71 * $AB71/100)</f>
        <v>13.967703174468301</v>
      </c>
      <c r="CC71" s="9">
        <f t="shared" ref="CC71:CC74" si="539">CB71+ ($AI71 * $AB71/100)</f>
        <v>13.967703174468301</v>
      </c>
      <c r="CD71" s="9">
        <f t="shared" ref="CD71:CD73" si="540">CC71+ ($AI71 * $AB71/100)</f>
        <v>13.967703174468301</v>
      </c>
      <c r="CE71" s="9">
        <f t="shared" ref="CE71:CE73" si="541">CD71+ ($AI71 * $AB71/100)</f>
        <v>13.967703174468301</v>
      </c>
      <c r="CF71" s="9">
        <f t="shared" ref="CF71:CF73" si="542">CE71+ ($AI71 * $AB71/100)</f>
        <v>13.967703174468301</v>
      </c>
      <c r="CG71" s="9">
        <f t="shared" ref="CG71:CG73" si="543">CF71+ ($AI71 * $AB71/100)</f>
        <v>13.967703174468301</v>
      </c>
      <c r="CH71" s="9">
        <f t="shared" ref="CH71:CH73" si="544">CG71+ ($AI71 * $AB71/100)</f>
        <v>13.967703174468301</v>
      </c>
      <c r="CI71" s="9">
        <f t="shared" ref="CI71:CI73" si="545">CH71+ ($AI71 * $AB71/100)</f>
        <v>13.967703174468301</v>
      </c>
      <c r="CJ71" s="9">
        <f t="shared" ref="CJ71:CJ73" si="546">CI71+ ($AI71 * $AB71/100)</f>
        <v>13.967703174468301</v>
      </c>
      <c r="CK71" s="9">
        <f t="shared" ref="CK71:CK73" si="547">CJ71+ ($AI71 * $AB71/100)</f>
        <v>13.967703174468301</v>
      </c>
      <c r="CL71" s="9">
        <f t="shared" ref="CL71:CL73" si="548">CK71+ ($AI71 * $AB71/100)</f>
        <v>13.967703174468301</v>
      </c>
      <c r="CM71" s="9">
        <f t="shared" ref="CM71:CM73" si="549">CL71+ ($AI71 * $AB71/100)</f>
        <v>13.967703174468301</v>
      </c>
      <c r="CN71" s="9">
        <f t="shared" ref="CN71:CN73" si="550">CM71+ ($AI71 * $AB71/100)</f>
        <v>13.967703174468301</v>
      </c>
      <c r="CO71" s="9">
        <f t="shared" ref="CO71:CO73" si="551">CN71+ ($AI71 * $AB71/100)</f>
        <v>13.967703174468301</v>
      </c>
      <c r="CP71" s="9">
        <f t="shared" ref="CP71:CP73" si="552">CO71+ ($AI71 * $AB71/100)</f>
        <v>13.967703174468301</v>
      </c>
      <c r="CQ71" s="9">
        <f t="shared" ref="CQ71:CQ73" si="553">CP71+ ($AI71 * $AB71/100)</f>
        <v>13.967703174468301</v>
      </c>
      <c r="CR71" s="9">
        <f t="shared" ref="CR71:CR73" si="554">CQ71+ ($AI71 * $AB71/100)</f>
        <v>13.967703174468301</v>
      </c>
      <c r="CS71" s="9">
        <f t="shared" ref="CS71:CS73" si="555">CR71+ ($AI71 * $AB71/100)</f>
        <v>13.967703174468301</v>
      </c>
      <c r="CT71" s="9">
        <f t="shared" ref="CT71:CT73" si="556">CS71+ ($AI71 * $AB71/100)</f>
        <v>13.967703174468301</v>
      </c>
      <c r="CU71" s="9">
        <f t="shared" ref="CU71:CU73" si="557">CT71+ ($AI71 * $AB71/100)</f>
        <v>13.967703174468301</v>
      </c>
      <c r="CV71" s="9">
        <f t="shared" ref="CV71:CV73" si="558">CU71+ ($AI71 * $AB71/100)</f>
        <v>13.967703174468301</v>
      </c>
      <c r="CW71" s="9">
        <f t="shared" ref="CW71:CW72" si="559">CV71+ ($AI71 * $AB71/100)</f>
        <v>13.967703174468301</v>
      </c>
      <c r="CX71" s="9">
        <f t="shared" ref="CX71:CX72" si="560">CW71+ ($AI71 * $AB71/100)</f>
        <v>13.967703174468301</v>
      </c>
      <c r="CY71" s="9">
        <f t="shared" ref="CY71:CY72" si="561">CX71+ ($AI71 * $AB71/100)</f>
        <v>13.967703174468301</v>
      </c>
      <c r="CZ71" s="9">
        <f t="shared" ref="CZ71:CZ72" si="562">CY71+ ($AI71 * $AB71/100)</f>
        <v>13.967703174468301</v>
      </c>
      <c r="DA71" s="9">
        <f t="shared" ref="DA71:DA72" si="563">CZ71+ ($AI71 * $AB71/100)</f>
        <v>13.967703174468301</v>
      </c>
      <c r="DB71" s="9">
        <f t="shared" ref="DB71:DB72" si="564">DA71+ ($AI71 * $AB71/100)</f>
        <v>13.967703174468301</v>
      </c>
      <c r="DC71" s="9">
        <f t="shared" ref="DC71:DC72" si="565">DB71+ ($AI71 * $AB71/100)</f>
        <v>13.967703174468301</v>
      </c>
      <c r="DD71" s="9">
        <f t="shared" ref="DD71:DD72" si="566">DC71+ ($AI71 * $AB71/100)</f>
        <v>13.967703174468301</v>
      </c>
      <c r="DE71" s="9">
        <f t="shared" ref="DE71:DE72" si="567">DD71+ ($AI71 * $AB71/100)</f>
        <v>13.967703174468301</v>
      </c>
      <c r="DF71" s="9">
        <f t="shared" ref="DF71:DF72" si="568">DE71+ ($AI71 * $AB71/100)</f>
        <v>13.967703174468301</v>
      </c>
      <c r="DG71" s="9">
        <f t="shared" ref="DG71:DG72" si="569">DF71+ ($AI71 * $AB71/100)</f>
        <v>13.967703174468301</v>
      </c>
      <c r="DH71" s="9">
        <f t="shared" ref="DH71:DH72" si="570">DG71+ ($AI71 * $AB71/100)</f>
        <v>13.967703174468301</v>
      </c>
      <c r="DI71" s="9">
        <f t="shared" ref="DI71:DI72" si="571">DH71+ ($AI71 * $AB71/100)</f>
        <v>13.967703174468301</v>
      </c>
      <c r="DJ71" s="9">
        <f t="shared" ref="DJ71:DJ72" si="572">DI71+ ($AI71 * $AB71/100)</f>
        <v>13.967703174468301</v>
      </c>
      <c r="DK71" s="9">
        <f t="shared" ref="DK71:DK72" si="573">DJ71+ ($AI71 * $AB71/100)</f>
        <v>13.967703174468301</v>
      </c>
    </row>
    <row r="72" spans="13:115">
      <c r="Y72" s="6"/>
      <c r="Z72" s="6">
        <v>1</v>
      </c>
      <c r="AA72" s="7">
        <v>2050</v>
      </c>
      <c r="AB72" s="6">
        <v>-1</v>
      </c>
      <c r="AC72" s="3">
        <f t="shared" si="165"/>
        <v>981.1354508963916</v>
      </c>
      <c r="AD72" s="34">
        <v>9.86</v>
      </c>
      <c r="AE72" s="23">
        <f t="shared" si="469"/>
        <v>9.9585999999999988</v>
      </c>
      <c r="AF72" s="23">
        <f t="shared" si="232"/>
        <v>10.058185999999999</v>
      </c>
      <c r="AG72" s="23">
        <f t="shared" si="233"/>
        <v>10.158767859999999</v>
      </c>
      <c r="AH72" s="23">
        <f t="shared" si="234"/>
        <v>10.260355538599999</v>
      </c>
      <c r="AI72" s="23">
        <f t="shared" si="235"/>
        <v>10.362959093985999</v>
      </c>
      <c r="AJ72" s="23">
        <f t="shared" si="236"/>
        <v>10.46658868492586</v>
      </c>
      <c r="AK72" s="23">
        <f t="shared" si="237"/>
        <v>10.571254571775118</v>
      </c>
      <c r="AL72" s="23">
        <f t="shared" si="238"/>
        <v>10.676967117492868</v>
      </c>
      <c r="AM72" s="23">
        <f t="shared" si="239"/>
        <v>10.783736788667797</v>
      </c>
      <c r="AN72" s="23">
        <f t="shared" si="240"/>
        <v>10.891574156554475</v>
      </c>
      <c r="AO72" s="23">
        <f t="shared" si="301"/>
        <v>11.000489898120019</v>
      </c>
      <c r="AP72" s="23">
        <f t="shared" si="302"/>
        <v>11.11049479710122</v>
      </c>
      <c r="AQ72" s="23">
        <f t="shared" si="303"/>
        <v>11.221599745072233</v>
      </c>
      <c r="AR72" s="23">
        <f t="shared" si="304"/>
        <v>11.333815742522955</v>
      </c>
      <c r="AS72" s="23">
        <f t="shared" si="305"/>
        <v>11.447153899948184</v>
      </c>
      <c r="AT72" s="23">
        <f t="shared" si="470"/>
        <v>11.561625438947665</v>
      </c>
      <c r="AU72" s="23">
        <f t="shared" si="471"/>
        <v>11.677241693337141</v>
      </c>
      <c r="AV72" s="23">
        <f t="shared" si="472"/>
        <v>11.794014110270513</v>
      </c>
      <c r="AW72" s="23">
        <f t="shared" si="473"/>
        <v>11.911954251373219</v>
      </c>
      <c r="AX72" s="23">
        <f t="shared" si="474"/>
        <v>12.031073793886952</v>
      </c>
      <c r="AY72" s="23">
        <f t="shared" si="475"/>
        <v>12.151384531825821</v>
      </c>
      <c r="AZ72" s="23">
        <f t="shared" si="476"/>
        <v>12.272898377144079</v>
      </c>
      <c r="BA72" s="23">
        <f t="shared" si="477"/>
        <v>12.395627360915521</v>
      </c>
      <c r="BB72" s="23">
        <f t="shared" si="478"/>
        <v>12.519583634524675</v>
      </c>
      <c r="BC72" s="23">
        <f t="shared" si="175"/>
        <v>12.644779470869922</v>
      </c>
      <c r="BD72" s="23">
        <f t="shared" si="414"/>
        <v>12.771227265578622</v>
      </c>
      <c r="BE72" s="23">
        <f t="shared" si="415"/>
        <v>12.898939538234409</v>
      </c>
      <c r="BF72" s="23">
        <f t="shared" si="416"/>
        <v>13.027928933616753</v>
      </c>
      <c r="BG72" s="23">
        <f t="shared" si="417"/>
        <v>13.15820822295292</v>
      </c>
      <c r="BH72" s="23">
        <f t="shared" si="418"/>
        <v>13.28979030518245</v>
      </c>
      <c r="BI72" s="23">
        <f t="shared" si="419"/>
        <v>13.422688208234275</v>
      </c>
      <c r="BJ72" s="23">
        <f t="shared" si="420"/>
        <v>13.556915090316618</v>
      </c>
      <c r="BK72" s="23">
        <f t="shared" si="421"/>
        <v>13.692484241219784</v>
      </c>
      <c r="BL72" s="23">
        <f t="shared" si="422"/>
        <v>13.829409083631981</v>
      </c>
      <c r="BM72" s="23">
        <f t="shared" si="423"/>
        <v>13.967703174468301</v>
      </c>
      <c r="BN72" s="9">
        <f t="shared" si="479"/>
        <v>13.864073583528441</v>
      </c>
      <c r="BO72" s="9">
        <f t="shared" si="480"/>
        <v>13.760443992588581</v>
      </c>
      <c r="BP72" s="9">
        <f t="shared" si="481"/>
        <v>13.65681440164872</v>
      </c>
      <c r="BQ72" s="9">
        <f t="shared" si="482"/>
        <v>13.55318481070886</v>
      </c>
      <c r="BR72" s="9">
        <f t="shared" si="483"/>
        <v>13.449555219769</v>
      </c>
      <c r="BS72" s="9">
        <f t="shared" si="529"/>
        <v>13.345925628829139</v>
      </c>
      <c r="BT72" s="9">
        <f t="shared" si="530"/>
        <v>13.242296037889279</v>
      </c>
      <c r="BU72" s="9">
        <f t="shared" si="531"/>
        <v>13.138666446949419</v>
      </c>
      <c r="BV72" s="9">
        <f t="shared" si="532"/>
        <v>13.035036856009558</v>
      </c>
      <c r="BW72" s="9">
        <f t="shared" si="533"/>
        <v>12.931407265069698</v>
      </c>
      <c r="BX72" s="9">
        <f t="shared" si="534"/>
        <v>12.827777674129837</v>
      </c>
      <c r="BY72" s="9">
        <f t="shared" si="535"/>
        <v>12.724148083189977</v>
      </c>
      <c r="BZ72" s="9">
        <f t="shared" si="536"/>
        <v>12.620518492250117</v>
      </c>
      <c r="CA72" s="9">
        <f t="shared" si="537"/>
        <v>12.516888901310256</v>
      </c>
      <c r="CB72" s="9">
        <f t="shared" si="538"/>
        <v>12.413259310370396</v>
      </c>
      <c r="CC72" s="9">
        <f t="shared" si="539"/>
        <v>12.309629719430536</v>
      </c>
      <c r="CD72" s="9">
        <f t="shared" si="540"/>
        <v>12.206000128490675</v>
      </c>
      <c r="CE72" s="9">
        <f t="shared" si="541"/>
        <v>12.102370537550815</v>
      </c>
      <c r="CF72" s="9">
        <f t="shared" si="542"/>
        <v>11.998740946610955</v>
      </c>
      <c r="CG72" s="9">
        <f t="shared" si="543"/>
        <v>11.895111355671094</v>
      </c>
      <c r="CH72" s="9">
        <f t="shared" si="544"/>
        <v>11.791481764731234</v>
      </c>
      <c r="CI72" s="9">
        <f t="shared" si="545"/>
        <v>11.687852173791374</v>
      </c>
      <c r="CJ72" s="9">
        <f t="shared" si="546"/>
        <v>11.584222582851513</v>
      </c>
      <c r="CK72" s="9">
        <f t="shared" si="547"/>
        <v>11.480592991911653</v>
      </c>
      <c r="CL72" s="9">
        <f t="shared" si="548"/>
        <v>11.376963400971793</v>
      </c>
      <c r="CM72" s="9">
        <f t="shared" si="549"/>
        <v>11.273333810031932</v>
      </c>
      <c r="CN72" s="9">
        <f t="shared" si="550"/>
        <v>11.169704219092072</v>
      </c>
      <c r="CO72" s="9">
        <f t="shared" si="551"/>
        <v>11.066074628152212</v>
      </c>
      <c r="CP72" s="9">
        <f t="shared" si="552"/>
        <v>10.962445037212351</v>
      </c>
      <c r="CQ72" s="9">
        <f t="shared" si="553"/>
        <v>10.858815446272491</v>
      </c>
      <c r="CR72" s="9">
        <f t="shared" si="554"/>
        <v>10.75518585533263</v>
      </c>
      <c r="CS72" s="9">
        <f t="shared" si="555"/>
        <v>10.65155626439277</v>
      </c>
      <c r="CT72" s="9">
        <f t="shared" si="556"/>
        <v>10.54792667345291</v>
      </c>
      <c r="CU72" s="9">
        <f t="shared" si="557"/>
        <v>10.444297082513049</v>
      </c>
      <c r="CV72" s="9">
        <f t="shared" si="558"/>
        <v>10.340667491573189</v>
      </c>
      <c r="CW72" s="9">
        <f t="shared" si="559"/>
        <v>10.237037900633329</v>
      </c>
      <c r="CX72" s="9">
        <f t="shared" si="560"/>
        <v>10.133408309693468</v>
      </c>
      <c r="CY72" s="9">
        <f t="shared" si="561"/>
        <v>10.029778718753608</v>
      </c>
      <c r="CZ72" s="9">
        <f t="shared" si="562"/>
        <v>9.9261491278137477</v>
      </c>
      <c r="DA72" s="9">
        <f t="shared" si="563"/>
        <v>9.8225195368738873</v>
      </c>
      <c r="DB72" s="9">
        <f t="shared" si="564"/>
        <v>9.718889945934027</v>
      </c>
      <c r="DC72" s="9">
        <f t="shared" si="565"/>
        <v>9.6152603549941666</v>
      </c>
      <c r="DD72" s="9">
        <f t="shared" si="566"/>
        <v>9.5116307640543063</v>
      </c>
      <c r="DE72" s="9">
        <f t="shared" si="567"/>
        <v>9.4080011731144459</v>
      </c>
      <c r="DF72" s="9">
        <f t="shared" si="568"/>
        <v>9.3043715821745856</v>
      </c>
      <c r="DG72" s="9">
        <f t="shared" si="569"/>
        <v>9.2007419912347252</v>
      </c>
      <c r="DH72" s="9">
        <f t="shared" si="570"/>
        <v>9.0971124002948649</v>
      </c>
      <c r="DI72" s="9">
        <f t="shared" si="571"/>
        <v>8.9934828093550045</v>
      </c>
      <c r="DJ72" s="9">
        <f t="shared" si="572"/>
        <v>8.8898532184151442</v>
      </c>
      <c r="DK72" s="9">
        <f t="shared" si="573"/>
        <v>8.7862236274752838</v>
      </c>
    </row>
    <row r="73" spans="13:115">
      <c r="Y73" s="6"/>
      <c r="Z73" s="6">
        <v>1</v>
      </c>
      <c r="AA73" s="7">
        <v>2050</v>
      </c>
      <c r="AB73" s="6">
        <v>-2</v>
      </c>
      <c r="AC73" s="3">
        <f t="shared" si="165"/>
        <v>773.17434714346473</v>
      </c>
      <c r="AD73" s="34">
        <v>9.86</v>
      </c>
      <c r="AE73" s="23">
        <f t="shared" si="469"/>
        <v>9.9585999999999988</v>
      </c>
      <c r="AF73" s="23">
        <f t="shared" si="232"/>
        <v>10.058185999999999</v>
      </c>
      <c r="AG73" s="23">
        <f t="shared" si="233"/>
        <v>10.158767859999999</v>
      </c>
      <c r="AH73" s="23">
        <f t="shared" si="234"/>
        <v>10.260355538599999</v>
      </c>
      <c r="AI73" s="23">
        <f t="shared" si="235"/>
        <v>10.362959093985999</v>
      </c>
      <c r="AJ73" s="23">
        <f t="shared" si="236"/>
        <v>10.46658868492586</v>
      </c>
      <c r="AK73" s="23">
        <f t="shared" si="237"/>
        <v>10.571254571775118</v>
      </c>
      <c r="AL73" s="23">
        <f t="shared" si="238"/>
        <v>10.676967117492868</v>
      </c>
      <c r="AM73" s="23">
        <f t="shared" si="239"/>
        <v>10.783736788667797</v>
      </c>
      <c r="AN73" s="23">
        <f t="shared" si="240"/>
        <v>10.891574156554475</v>
      </c>
      <c r="AO73" s="23">
        <f t="shared" si="301"/>
        <v>11.000489898120019</v>
      </c>
      <c r="AP73" s="23">
        <f t="shared" si="302"/>
        <v>11.11049479710122</v>
      </c>
      <c r="AQ73" s="23">
        <f t="shared" si="303"/>
        <v>11.221599745072233</v>
      </c>
      <c r="AR73" s="23">
        <f t="shared" si="304"/>
        <v>11.333815742522955</v>
      </c>
      <c r="AS73" s="23">
        <f t="shared" si="305"/>
        <v>11.447153899948184</v>
      </c>
      <c r="AT73" s="23">
        <f t="shared" si="470"/>
        <v>11.561625438947665</v>
      </c>
      <c r="AU73" s="23">
        <f t="shared" si="471"/>
        <v>11.677241693337141</v>
      </c>
      <c r="AV73" s="23">
        <f t="shared" si="472"/>
        <v>11.794014110270513</v>
      </c>
      <c r="AW73" s="23">
        <f t="shared" si="473"/>
        <v>11.911954251373219</v>
      </c>
      <c r="AX73" s="23">
        <f t="shared" si="474"/>
        <v>12.031073793886952</v>
      </c>
      <c r="AY73" s="23">
        <f t="shared" si="475"/>
        <v>12.151384531825821</v>
      </c>
      <c r="AZ73" s="23">
        <f t="shared" si="476"/>
        <v>12.272898377144079</v>
      </c>
      <c r="BA73" s="23">
        <f t="shared" si="477"/>
        <v>12.395627360915521</v>
      </c>
      <c r="BB73" s="23">
        <f t="shared" si="478"/>
        <v>12.519583634524675</v>
      </c>
      <c r="BC73" s="23">
        <f t="shared" si="175"/>
        <v>12.644779470869922</v>
      </c>
      <c r="BD73" s="23">
        <f t="shared" si="414"/>
        <v>12.771227265578622</v>
      </c>
      <c r="BE73" s="23">
        <f t="shared" si="415"/>
        <v>12.898939538234409</v>
      </c>
      <c r="BF73" s="23">
        <f t="shared" si="416"/>
        <v>13.027928933616753</v>
      </c>
      <c r="BG73" s="23">
        <f t="shared" si="417"/>
        <v>13.15820822295292</v>
      </c>
      <c r="BH73" s="23">
        <f t="shared" si="418"/>
        <v>13.28979030518245</v>
      </c>
      <c r="BI73" s="23">
        <f t="shared" si="419"/>
        <v>13.422688208234275</v>
      </c>
      <c r="BJ73" s="23">
        <f t="shared" si="420"/>
        <v>13.556915090316618</v>
      </c>
      <c r="BK73" s="23">
        <f t="shared" si="421"/>
        <v>13.692484241219784</v>
      </c>
      <c r="BL73" s="23">
        <f t="shared" si="422"/>
        <v>13.829409083631981</v>
      </c>
      <c r="BM73" s="23">
        <f t="shared" si="423"/>
        <v>13.967703174468301</v>
      </c>
      <c r="BN73" s="9">
        <f t="shared" si="479"/>
        <v>13.760443992588581</v>
      </c>
      <c r="BO73" s="9">
        <f t="shared" si="480"/>
        <v>13.55318481070886</v>
      </c>
      <c r="BP73" s="9">
        <f t="shared" si="481"/>
        <v>13.345925628829139</v>
      </c>
      <c r="BQ73" s="9">
        <f t="shared" si="482"/>
        <v>13.138666446949419</v>
      </c>
      <c r="BR73" s="9">
        <f t="shared" si="483"/>
        <v>12.931407265069698</v>
      </c>
      <c r="BS73" s="9">
        <f t="shared" si="529"/>
        <v>12.724148083189977</v>
      </c>
      <c r="BT73" s="9">
        <f t="shared" si="530"/>
        <v>12.516888901310256</v>
      </c>
      <c r="BU73" s="9">
        <f t="shared" si="531"/>
        <v>12.309629719430536</v>
      </c>
      <c r="BV73" s="9">
        <f t="shared" si="532"/>
        <v>12.102370537550815</v>
      </c>
      <c r="BW73" s="9">
        <f t="shared" si="533"/>
        <v>11.895111355671094</v>
      </c>
      <c r="BX73" s="9">
        <f t="shared" si="534"/>
        <v>11.687852173791374</v>
      </c>
      <c r="BY73" s="9">
        <f t="shared" si="535"/>
        <v>11.480592991911653</v>
      </c>
      <c r="BZ73" s="9">
        <f t="shared" si="536"/>
        <v>11.273333810031932</v>
      </c>
      <c r="CA73" s="9">
        <f t="shared" si="537"/>
        <v>11.066074628152212</v>
      </c>
      <c r="CB73" s="9">
        <f t="shared" si="538"/>
        <v>10.858815446272491</v>
      </c>
      <c r="CC73" s="9">
        <f t="shared" si="539"/>
        <v>10.65155626439277</v>
      </c>
      <c r="CD73" s="9">
        <f t="shared" si="540"/>
        <v>10.444297082513049</v>
      </c>
      <c r="CE73" s="9">
        <f t="shared" si="541"/>
        <v>10.237037900633329</v>
      </c>
      <c r="CF73" s="9">
        <f t="shared" si="542"/>
        <v>10.029778718753608</v>
      </c>
      <c r="CG73" s="9">
        <f t="shared" si="543"/>
        <v>9.8225195368738873</v>
      </c>
      <c r="CH73" s="9">
        <f t="shared" si="544"/>
        <v>9.6152603549941666</v>
      </c>
      <c r="CI73" s="9">
        <f t="shared" si="545"/>
        <v>9.4080011731144459</v>
      </c>
      <c r="CJ73" s="9">
        <f t="shared" si="546"/>
        <v>9.2007419912347252</v>
      </c>
      <c r="CK73" s="9">
        <f t="shared" si="547"/>
        <v>8.9934828093550045</v>
      </c>
      <c r="CL73" s="9">
        <f t="shared" si="548"/>
        <v>8.7862236274752838</v>
      </c>
      <c r="CM73" s="9">
        <f t="shared" si="549"/>
        <v>8.5789644455955631</v>
      </c>
      <c r="CN73" s="9">
        <f t="shared" si="550"/>
        <v>8.3717052637158424</v>
      </c>
      <c r="CO73" s="9">
        <f t="shared" si="551"/>
        <v>8.1644460818361217</v>
      </c>
      <c r="CP73" s="9">
        <f t="shared" si="552"/>
        <v>7.9571868999564019</v>
      </c>
      <c r="CQ73" s="9">
        <f t="shared" si="553"/>
        <v>7.7499277180766821</v>
      </c>
      <c r="CR73" s="9">
        <f t="shared" si="554"/>
        <v>7.5426685361969623</v>
      </c>
      <c r="CS73" s="9">
        <f t="shared" si="555"/>
        <v>7.3354093543172425</v>
      </c>
      <c r="CT73" s="9">
        <f t="shared" si="556"/>
        <v>7.1281501724375227</v>
      </c>
      <c r="CU73" s="9">
        <f t="shared" si="557"/>
        <v>6.9208909905578029</v>
      </c>
      <c r="CV73" s="9">
        <f t="shared" si="558"/>
        <v>6.7136318086780831</v>
      </c>
      <c r="CW73" s="9">
        <v>0</v>
      </c>
      <c r="CX73" s="9">
        <v>0</v>
      </c>
      <c r="CY73" s="9">
        <v>0</v>
      </c>
      <c r="CZ73" s="9">
        <v>0</v>
      </c>
      <c r="DA73" s="9">
        <v>0</v>
      </c>
      <c r="DB73" s="9">
        <v>0</v>
      </c>
      <c r="DC73" s="9">
        <v>0</v>
      </c>
      <c r="DD73" s="9">
        <v>0</v>
      </c>
      <c r="DE73" s="9">
        <v>0</v>
      </c>
      <c r="DF73" s="9">
        <v>0</v>
      </c>
      <c r="DG73" s="9">
        <v>0</v>
      </c>
      <c r="DH73" s="9">
        <v>0</v>
      </c>
      <c r="DI73" s="9">
        <v>0</v>
      </c>
      <c r="DJ73" s="9">
        <v>0</v>
      </c>
      <c r="DK73" s="9">
        <v>0</v>
      </c>
    </row>
    <row r="74" spans="13:115">
      <c r="Y74" s="6"/>
      <c r="Z74" s="6">
        <v>1</v>
      </c>
      <c r="AA74" s="7">
        <v>2050</v>
      </c>
      <c r="AB74" s="6">
        <v>-3</v>
      </c>
      <c r="AC74" s="3">
        <f t="shared" si="165"/>
        <v>596.08039830932842</v>
      </c>
      <c r="AD74" s="34">
        <v>9.86</v>
      </c>
      <c r="AE74" s="23">
        <f t="shared" si="469"/>
        <v>9.9585999999999988</v>
      </c>
      <c r="AF74" s="23">
        <f t="shared" si="232"/>
        <v>10.058185999999999</v>
      </c>
      <c r="AG74" s="23">
        <f t="shared" si="233"/>
        <v>10.158767859999999</v>
      </c>
      <c r="AH74" s="23">
        <f t="shared" si="234"/>
        <v>10.260355538599999</v>
      </c>
      <c r="AI74" s="23">
        <f t="shared" si="235"/>
        <v>10.362959093985999</v>
      </c>
      <c r="AJ74" s="23">
        <f t="shared" si="236"/>
        <v>10.46658868492586</v>
      </c>
      <c r="AK74" s="23">
        <f t="shared" si="237"/>
        <v>10.571254571775118</v>
      </c>
      <c r="AL74" s="23">
        <f t="shared" si="238"/>
        <v>10.676967117492868</v>
      </c>
      <c r="AM74" s="23">
        <f t="shared" si="239"/>
        <v>10.783736788667797</v>
      </c>
      <c r="AN74" s="23">
        <f t="shared" si="240"/>
        <v>10.891574156554475</v>
      </c>
      <c r="AO74" s="23">
        <f t="shared" si="301"/>
        <v>11.000489898120019</v>
      </c>
      <c r="AP74" s="23">
        <f t="shared" si="302"/>
        <v>11.11049479710122</v>
      </c>
      <c r="AQ74" s="23">
        <f t="shared" si="303"/>
        <v>11.221599745072233</v>
      </c>
      <c r="AR74" s="23">
        <f t="shared" si="304"/>
        <v>11.333815742522955</v>
      </c>
      <c r="AS74" s="23">
        <f t="shared" si="305"/>
        <v>11.447153899948184</v>
      </c>
      <c r="AT74" s="23">
        <f t="shared" si="470"/>
        <v>11.561625438947665</v>
      </c>
      <c r="AU74" s="23">
        <f t="shared" si="471"/>
        <v>11.677241693337141</v>
      </c>
      <c r="AV74" s="23">
        <f t="shared" si="472"/>
        <v>11.794014110270513</v>
      </c>
      <c r="AW74" s="23">
        <f t="shared" si="473"/>
        <v>11.911954251373219</v>
      </c>
      <c r="AX74" s="23">
        <f t="shared" si="474"/>
        <v>12.031073793886952</v>
      </c>
      <c r="AY74" s="23">
        <f t="shared" si="475"/>
        <v>12.151384531825821</v>
      </c>
      <c r="AZ74" s="23">
        <f t="shared" si="476"/>
        <v>12.272898377144079</v>
      </c>
      <c r="BA74" s="23">
        <f t="shared" si="477"/>
        <v>12.395627360915521</v>
      </c>
      <c r="BB74" s="23">
        <f t="shared" si="478"/>
        <v>12.519583634524675</v>
      </c>
      <c r="BC74" s="23">
        <f t="shared" si="175"/>
        <v>12.644779470869922</v>
      </c>
      <c r="BD74" s="23">
        <f t="shared" si="414"/>
        <v>12.771227265578622</v>
      </c>
      <c r="BE74" s="23">
        <f t="shared" si="415"/>
        <v>12.898939538234409</v>
      </c>
      <c r="BF74" s="23">
        <f t="shared" si="416"/>
        <v>13.027928933616753</v>
      </c>
      <c r="BG74" s="23">
        <f t="shared" si="417"/>
        <v>13.15820822295292</v>
      </c>
      <c r="BH74" s="23">
        <f t="shared" si="418"/>
        <v>13.28979030518245</v>
      </c>
      <c r="BI74" s="23">
        <f t="shared" si="419"/>
        <v>13.422688208234275</v>
      </c>
      <c r="BJ74" s="23">
        <f t="shared" si="420"/>
        <v>13.556915090316618</v>
      </c>
      <c r="BK74" s="23">
        <f t="shared" si="421"/>
        <v>13.692484241219784</v>
      </c>
      <c r="BL74" s="23">
        <f t="shared" si="422"/>
        <v>13.829409083631981</v>
      </c>
      <c r="BM74" s="23">
        <f t="shared" si="423"/>
        <v>13.967703174468301</v>
      </c>
      <c r="BN74" s="9">
        <f t="shared" si="479"/>
        <v>13.656814401648722</v>
      </c>
      <c r="BO74" s="9">
        <f t="shared" si="480"/>
        <v>13.345925628829143</v>
      </c>
      <c r="BP74" s="9">
        <f t="shared" si="481"/>
        <v>13.035036856009564</v>
      </c>
      <c r="BQ74" s="9">
        <f t="shared" si="482"/>
        <v>12.724148083189984</v>
      </c>
      <c r="BR74" s="9">
        <f t="shared" si="483"/>
        <v>12.413259310370405</v>
      </c>
      <c r="BS74" s="9">
        <f t="shared" si="529"/>
        <v>12.102370537550826</v>
      </c>
      <c r="BT74" s="9">
        <f t="shared" si="530"/>
        <v>11.791481764731246</v>
      </c>
      <c r="BU74" s="9">
        <f t="shared" si="531"/>
        <v>11.480592991911667</v>
      </c>
      <c r="BV74" s="9">
        <f t="shared" si="532"/>
        <v>11.169704219092088</v>
      </c>
      <c r="BW74" s="9">
        <f t="shared" si="533"/>
        <v>10.858815446272509</v>
      </c>
      <c r="BX74" s="9">
        <f t="shared" si="534"/>
        <v>10.547926673452929</v>
      </c>
      <c r="BY74" s="9">
        <f t="shared" si="535"/>
        <v>10.23703790063335</v>
      </c>
      <c r="BZ74" s="9">
        <f t="shared" si="536"/>
        <v>9.9261491278137708</v>
      </c>
      <c r="CA74" s="9">
        <f t="shared" si="537"/>
        <v>9.6152603549941915</v>
      </c>
      <c r="CB74" s="9">
        <f t="shared" si="538"/>
        <v>9.3043715821746122</v>
      </c>
      <c r="CC74" s="9">
        <f t="shared" si="539"/>
        <v>8.993482809355033</v>
      </c>
      <c r="CD74" s="9">
        <v>0</v>
      </c>
      <c r="CE74" s="9">
        <v>0</v>
      </c>
      <c r="CF74" s="9">
        <v>0</v>
      </c>
      <c r="CG74" s="9">
        <v>0</v>
      </c>
      <c r="CH74" s="9">
        <v>0</v>
      </c>
      <c r="CI74" s="9">
        <v>0</v>
      </c>
      <c r="CJ74" s="9">
        <v>0</v>
      </c>
      <c r="CK74" s="9">
        <v>0</v>
      </c>
      <c r="CL74" s="9">
        <v>0</v>
      </c>
      <c r="CM74" s="9">
        <v>0</v>
      </c>
      <c r="CN74" s="9">
        <v>0</v>
      </c>
      <c r="CO74" s="9">
        <v>0</v>
      </c>
      <c r="CP74" s="9">
        <v>0</v>
      </c>
      <c r="CQ74" s="9">
        <v>0</v>
      </c>
      <c r="CR74" s="9">
        <v>0</v>
      </c>
      <c r="CS74" s="9">
        <v>0</v>
      </c>
      <c r="CT74" s="9">
        <v>0</v>
      </c>
      <c r="CU74" s="9">
        <v>0</v>
      </c>
      <c r="CV74" s="9">
        <v>0</v>
      </c>
      <c r="CW74" s="9">
        <v>0</v>
      </c>
      <c r="CX74" s="9">
        <v>0</v>
      </c>
      <c r="CY74" s="9">
        <v>0</v>
      </c>
      <c r="CZ74" s="9">
        <v>0</v>
      </c>
      <c r="DA74" s="9">
        <v>0</v>
      </c>
      <c r="DB74" s="9">
        <v>0</v>
      </c>
      <c r="DC74" s="9">
        <v>0</v>
      </c>
      <c r="DD74" s="9">
        <v>0</v>
      </c>
      <c r="DE74" s="9">
        <v>0</v>
      </c>
      <c r="DF74" s="9">
        <v>0</v>
      </c>
      <c r="DG74" s="9">
        <v>0</v>
      </c>
      <c r="DH74" s="9">
        <v>0</v>
      </c>
      <c r="DI74" s="9">
        <v>0</v>
      </c>
      <c r="DJ74" s="9">
        <v>0</v>
      </c>
      <c r="DK74" s="9">
        <v>0</v>
      </c>
    </row>
    <row r="75" spans="13:115">
      <c r="Y75" s="6"/>
      <c r="Z75" s="6">
        <v>1</v>
      </c>
      <c r="AA75" s="7">
        <v>2050</v>
      </c>
      <c r="AB75" s="6">
        <v>-4</v>
      </c>
      <c r="AC75" s="3">
        <f t="shared" si="165"/>
        <v>501.04542865731207</v>
      </c>
      <c r="AD75" s="34">
        <v>9.86</v>
      </c>
      <c r="AE75" s="23">
        <f t="shared" si="469"/>
        <v>9.9585999999999988</v>
      </c>
      <c r="AF75" s="23">
        <f t="shared" si="232"/>
        <v>10.058185999999999</v>
      </c>
      <c r="AG75" s="23">
        <f t="shared" si="233"/>
        <v>10.158767859999999</v>
      </c>
      <c r="AH75" s="23">
        <f t="shared" si="234"/>
        <v>10.260355538599999</v>
      </c>
      <c r="AI75" s="23">
        <f t="shared" si="235"/>
        <v>10.362959093985999</v>
      </c>
      <c r="AJ75" s="23">
        <f t="shared" si="236"/>
        <v>10.46658868492586</v>
      </c>
      <c r="AK75" s="23">
        <f t="shared" si="237"/>
        <v>10.571254571775118</v>
      </c>
      <c r="AL75" s="23">
        <f t="shared" si="238"/>
        <v>10.676967117492868</v>
      </c>
      <c r="AM75" s="23">
        <f t="shared" si="239"/>
        <v>10.783736788667797</v>
      </c>
      <c r="AN75" s="23">
        <f t="shared" si="240"/>
        <v>10.891574156554475</v>
      </c>
      <c r="AO75" s="23">
        <f t="shared" si="301"/>
        <v>11.000489898120019</v>
      </c>
      <c r="AP75" s="23">
        <f t="shared" si="302"/>
        <v>11.11049479710122</v>
      </c>
      <c r="AQ75" s="23">
        <f t="shared" si="303"/>
        <v>11.221599745072233</v>
      </c>
      <c r="AR75" s="23">
        <f t="shared" si="304"/>
        <v>11.333815742522955</v>
      </c>
      <c r="AS75" s="23">
        <f t="shared" si="305"/>
        <v>11.447153899948184</v>
      </c>
      <c r="AT75" s="23">
        <f t="shared" si="470"/>
        <v>11.561625438947665</v>
      </c>
      <c r="AU75" s="23">
        <f t="shared" si="471"/>
        <v>11.677241693337141</v>
      </c>
      <c r="AV75" s="23">
        <f t="shared" si="472"/>
        <v>11.794014110270513</v>
      </c>
      <c r="AW75" s="23">
        <f t="shared" si="473"/>
        <v>11.911954251373219</v>
      </c>
      <c r="AX75" s="23">
        <f t="shared" si="474"/>
        <v>12.031073793886952</v>
      </c>
      <c r="AY75" s="23">
        <f t="shared" si="475"/>
        <v>12.151384531825821</v>
      </c>
      <c r="AZ75" s="23">
        <f t="shared" si="476"/>
        <v>12.272898377144079</v>
      </c>
      <c r="BA75" s="23">
        <f t="shared" si="477"/>
        <v>12.395627360915521</v>
      </c>
      <c r="BB75" s="23">
        <f t="shared" si="478"/>
        <v>12.519583634524675</v>
      </c>
      <c r="BC75" s="23">
        <f t="shared" si="175"/>
        <v>12.644779470869922</v>
      </c>
      <c r="BD75" s="23">
        <f t="shared" si="414"/>
        <v>12.771227265578622</v>
      </c>
      <c r="BE75" s="23">
        <f t="shared" si="415"/>
        <v>12.898939538234409</v>
      </c>
      <c r="BF75" s="23">
        <f t="shared" si="416"/>
        <v>13.027928933616753</v>
      </c>
      <c r="BG75" s="23">
        <f t="shared" si="417"/>
        <v>13.15820822295292</v>
      </c>
      <c r="BH75" s="23">
        <f t="shared" si="418"/>
        <v>13.28979030518245</v>
      </c>
      <c r="BI75" s="23">
        <f t="shared" si="419"/>
        <v>13.422688208234275</v>
      </c>
      <c r="BJ75" s="23">
        <f t="shared" si="420"/>
        <v>13.556915090316618</v>
      </c>
      <c r="BK75" s="23">
        <f t="shared" si="421"/>
        <v>13.692484241219784</v>
      </c>
      <c r="BL75" s="23">
        <f t="shared" si="422"/>
        <v>13.829409083631981</v>
      </c>
      <c r="BM75" s="23">
        <f t="shared" si="423"/>
        <v>13.967703174468301</v>
      </c>
      <c r="BN75" s="9">
        <f t="shared" si="479"/>
        <v>13.553184810708862</v>
      </c>
      <c r="BO75" s="9">
        <f t="shared" si="480"/>
        <v>13.138666446949422</v>
      </c>
      <c r="BP75" s="9">
        <f t="shared" si="481"/>
        <v>12.724148083189982</v>
      </c>
      <c r="BQ75" s="9">
        <f t="shared" si="482"/>
        <v>12.309629719430543</v>
      </c>
      <c r="BR75" s="9">
        <f t="shared" si="483"/>
        <v>11.895111355671103</v>
      </c>
      <c r="BS75" s="9">
        <f t="shared" si="529"/>
        <v>11.480592991911664</v>
      </c>
      <c r="BT75" s="9">
        <f t="shared" si="530"/>
        <v>11.066074628152224</v>
      </c>
      <c r="BU75" s="9">
        <v>0</v>
      </c>
      <c r="BV75" s="9">
        <v>0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9">
        <v>0</v>
      </c>
      <c r="CG75" s="9">
        <v>0</v>
      </c>
      <c r="CH75" s="9">
        <v>0</v>
      </c>
      <c r="CI75" s="9">
        <v>0</v>
      </c>
      <c r="CJ75" s="9">
        <v>0</v>
      </c>
      <c r="CK75" s="9">
        <v>0</v>
      </c>
      <c r="CL75" s="9">
        <v>0</v>
      </c>
      <c r="CM75" s="9">
        <v>0</v>
      </c>
      <c r="CN75" s="9">
        <v>0</v>
      </c>
      <c r="CO75" s="9">
        <v>0</v>
      </c>
      <c r="CP75" s="9">
        <v>0</v>
      </c>
      <c r="CQ75" s="9">
        <v>0</v>
      </c>
      <c r="CR75" s="9">
        <v>0</v>
      </c>
      <c r="CS75" s="9">
        <v>0</v>
      </c>
      <c r="CT75" s="9">
        <v>0</v>
      </c>
      <c r="CU75" s="9">
        <v>0</v>
      </c>
      <c r="CV75" s="9">
        <v>0</v>
      </c>
      <c r="CW75" s="9">
        <v>0</v>
      </c>
      <c r="CX75" s="9">
        <v>0</v>
      </c>
      <c r="CY75" s="9">
        <v>0</v>
      </c>
      <c r="CZ75" s="9">
        <v>0</v>
      </c>
      <c r="DA75" s="9">
        <v>0</v>
      </c>
      <c r="DB75" s="9">
        <v>0</v>
      </c>
      <c r="DC75" s="9">
        <v>0</v>
      </c>
      <c r="DD75" s="9">
        <v>0</v>
      </c>
      <c r="DE75" s="9">
        <v>0</v>
      </c>
      <c r="DF75" s="9">
        <v>0</v>
      </c>
      <c r="DG75" s="9">
        <v>0</v>
      </c>
      <c r="DH75" s="9">
        <v>0</v>
      </c>
      <c r="DI75" s="9">
        <v>0</v>
      </c>
      <c r="DJ75" s="9">
        <v>0</v>
      </c>
      <c r="DK75" s="9">
        <v>0</v>
      </c>
    </row>
    <row r="76" spans="13:115">
      <c r="Y76" s="6"/>
      <c r="Z76" s="6">
        <v>2</v>
      </c>
      <c r="AA76" s="7">
        <v>2050</v>
      </c>
      <c r="AB76" s="6">
        <v>0</v>
      </c>
      <c r="AC76" s="3">
        <f t="shared" si="165"/>
        <v>1488.7500099144329</v>
      </c>
      <c r="AD76" s="34">
        <v>9.86</v>
      </c>
      <c r="AE76" s="23">
        <f t="shared" si="469"/>
        <v>10.0572</v>
      </c>
      <c r="AF76" s="23">
        <f t="shared" si="232"/>
        <v>10.258343999999999</v>
      </c>
      <c r="AG76" s="23">
        <f t="shared" si="233"/>
        <v>10.463510879999999</v>
      </c>
      <c r="AH76" s="23">
        <f t="shared" si="234"/>
        <v>10.6727810976</v>
      </c>
      <c r="AI76" s="23">
        <f t="shared" si="235"/>
        <v>10.886236719552</v>
      </c>
      <c r="AJ76" s="23">
        <f t="shared" si="236"/>
        <v>11.103961453943041</v>
      </c>
      <c r="AK76" s="23">
        <f t="shared" si="237"/>
        <v>11.326040683021903</v>
      </c>
      <c r="AL76" s="23">
        <f t="shared" si="238"/>
        <v>11.55256149668234</v>
      </c>
      <c r="AM76" s="23">
        <f t="shared" si="239"/>
        <v>11.783612726615987</v>
      </c>
      <c r="AN76" s="23">
        <f t="shared" si="240"/>
        <v>12.019284981148306</v>
      </c>
      <c r="AO76" s="23">
        <f t="shared" si="301"/>
        <v>12.259670680771272</v>
      </c>
      <c r="AP76" s="23">
        <f t="shared" si="302"/>
        <v>12.504864094386697</v>
      </c>
      <c r="AQ76" s="23">
        <f t="shared" si="303"/>
        <v>12.754961376274432</v>
      </c>
      <c r="AR76" s="23">
        <f t="shared" si="304"/>
        <v>13.010060603799921</v>
      </c>
      <c r="AS76" s="23">
        <f t="shared" si="305"/>
        <v>13.270261815875919</v>
      </c>
      <c r="AT76" s="23">
        <f t="shared" si="470"/>
        <v>13.535667052193437</v>
      </c>
      <c r="AU76" s="23">
        <f t="shared" si="471"/>
        <v>13.806380393237307</v>
      </c>
      <c r="AV76" s="23">
        <f t="shared" si="472"/>
        <v>14.082508001102052</v>
      </c>
      <c r="AW76" s="23">
        <f t="shared" si="473"/>
        <v>14.364158161124093</v>
      </c>
      <c r="AX76" s="23">
        <f t="shared" si="474"/>
        <v>14.651441324346575</v>
      </c>
      <c r="AY76" s="23">
        <f t="shared" si="475"/>
        <v>14.944470150833506</v>
      </c>
      <c r="AZ76" s="23">
        <f t="shared" si="476"/>
        <v>15.243359553850176</v>
      </c>
      <c r="BA76" s="23">
        <f t="shared" si="477"/>
        <v>15.548226744927181</v>
      </c>
      <c r="BB76" s="23">
        <f t="shared" si="478"/>
        <v>15.859191279825724</v>
      </c>
      <c r="BC76" s="23">
        <f t="shared" si="175"/>
        <v>16.176375105422238</v>
      </c>
      <c r="BD76" s="23">
        <f t="shared" si="414"/>
        <v>16.499902607530682</v>
      </c>
      <c r="BE76" s="23">
        <f t="shared" si="415"/>
        <v>16.829900659681297</v>
      </c>
      <c r="BF76" s="23">
        <f t="shared" si="416"/>
        <v>17.166498672874923</v>
      </c>
      <c r="BG76" s="23">
        <f t="shared" si="417"/>
        <v>17.509828646332423</v>
      </c>
      <c r="BH76" s="23">
        <f t="shared" si="418"/>
        <v>17.860025219259072</v>
      </c>
      <c r="BI76" s="23">
        <f t="shared" si="419"/>
        <v>18.217225723644255</v>
      </c>
      <c r="BJ76" s="23">
        <f t="shared" si="420"/>
        <v>18.581570238117141</v>
      </c>
      <c r="BK76" s="23">
        <f t="shared" si="421"/>
        <v>18.953201642879485</v>
      </c>
      <c r="BL76" s="23">
        <f t="shared" si="422"/>
        <v>19.332265675737073</v>
      </c>
      <c r="BM76" s="23">
        <f t="shared" si="423"/>
        <v>19.718910989251814</v>
      </c>
      <c r="BN76" s="9">
        <f t="shared" si="479"/>
        <v>19.718910989251814</v>
      </c>
      <c r="BO76" s="9">
        <f t="shared" si="480"/>
        <v>19.718910989251814</v>
      </c>
      <c r="BP76" s="9">
        <f t="shared" si="481"/>
        <v>19.718910989251814</v>
      </c>
      <c r="BQ76" s="9">
        <f t="shared" si="482"/>
        <v>19.718910989251814</v>
      </c>
      <c r="BR76" s="9">
        <f t="shared" si="483"/>
        <v>19.718910989251814</v>
      </c>
      <c r="BS76" s="9">
        <f t="shared" si="529"/>
        <v>19.718910989251814</v>
      </c>
      <c r="BT76" s="9">
        <f t="shared" si="530"/>
        <v>19.718910989251814</v>
      </c>
      <c r="BU76" s="9">
        <f t="shared" ref="BU76:BU79" si="574">BT76+ ($AI76 * $AB76/100)</f>
        <v>19.718910989251814</v>
      </c>
      <c r="BV76" s="9">
        <f t="shared" ref="BV76:BV79" si="575">BU76+ ($AI76 * $AB76/100)</f>
        <v>19.718910989251814</v>
      </c>
      <c r="BW76" s="9">
        <f t="shared" ref="BW76:BW79" si="576">BV76+ ($AI76 * $AB76/100)</f>
        <v>19.718910989251814</v>
      </c>
      <c r="BX76" s="9">
        <f t="shared" ref="BX76:BX79" si="577">BW76+ ($AI76 * $AB76/100)</f>
        <v>19.718910989251814</v>
      </c>
      <c r="BY76" s="9">
        <f t="shared" ref="BY76:BY79" si="578">BX76+ ($AI76 * $AB76/100)</f>
        <v>19.718910989251814</v>
      </c>
      <c r="BZ76" s="9">
        <f t="shared" ref="BZ76:BZ79" si="579">BY76+ ($AI76 * $AB76/100)</f>
        <v>19.718910989251814</v>
      </c>
      <c r="CA76" s="9">
        <f t="shared" ref="CA76:CA79" si="580">BZ76+ ($AI76 * $AB76/100)</f>
        <v>19.718910989251814</v>
      </c>
      <c r="CB76" s="9">
        <f t="shared" ref="CB76:CB79" si="581">CA76+ ($AI76 * $AB76/100)</f>
        <v>19.718910989251814</v>
      </c>
      <c r="CC76" s="9">
        <f t="shared" ref="CC76:CC79" si="582">CB76+ ($AI76 * $AB76/100)</f>
        <v>19.718910989251814</v>
      </c>
      <c r="CD76" s="9">
        <f t="shared" ref="CD76:CD79" si="583">CC76+ ($AI76 * $AB76/100)</f>
        <v>19.718910989251814</v>
      </c>
      <c r="CE76" s="9">
        <f t="shared" ref="CE76:CE79" si="584">CD76+ ($AI76 * $AB76/100)</f>
        <v>19.718910989251814</v>
      </c>
      <c r="CF76" s="9">
        <f t="shared" ref="CF76:CF79" si="585">CE76+ ($AI76 * $AB76/100)</f>
        <v>19.718910989251814</v>
      </c>
      <c r="CG76" s="9">
        <f t="shared" ref="CG76:CG79" si="586">CF76+ ($AI76 * $AB76/100)</f>
        <v>19.718910989251814</v>
      </c>
      <c r="CH76" s="9">
        <f t="shared" ref="CH76:CH78" si="587">CG76+ ($AI76 * $AB76/100)</f>
        <v>19.718910989251814</v>
      </c>
      <c r="CI76" s="9">
        <f t="shared" ref="CI76:CI78" si="588">CH76+ ($AI76 * $AB76/100)</f>
        <v>19.718910989251814</v>
      </c>
      <c r="CJ76" s="9">
        <f t="shared" ref="CJ76:CJ78" si="589">CI76+ ($AI76 * $AB76/100)</f>
        <v>19.718910989251814</v>
      </c>
      <c r="CK76" s="9">
        <f t="shared" ref="CK76:CK78" si="590">CJ76+ ($AI76 * $AB76/100)</f>
        <v>19.718910989251814</v>
      </c>
      <c r="CL76" s="9">
        <f t="shared" ref="CL76:CL78" si="591">CK76+ ($AI76 * $AB76/100)</f>
        <v>19.718910989251814</v>
      </c>
      <c r="CM76" s="9">
        <f t="shared" ref="CM76:CM78" si="592">CL76+ ($AI76 * $AB76/100)</f>
        <v>19.718910989251814</v>
      </c>
      <c r="CN76" s="9">
        <f t="shared" ref="CN76:CN78" si="593">CM76+ ($AI76 * $AB76/100)</f>
        <v>19.718910989251814</v>
      </c>
      <c r="CO76" s="9">
        <f t="shared" ref="CO76:CO78" si="594">CN76+ ($AI76 * $AB76/100)</f>
        <v>19.718910989251814</v>
      </c>
      <c r="CP76" s="9">
        <f t="shared" ref="CP76:CP78" si="595">CO76+ ($AI76 * $AB76/100)</f>
        <v>19.718910989251814</v>
      </c>
      <c r="CQ76" s="9">
        <f t="shared" ref="CQ76:CQ78" si="596">CP76+ ($AI76 * $AB76/100)</f>
        <v>19.718910989251814</v>
      </c>
      <c r="CR76" s="9">
        <f t="shared" ref="CR76:CR78" si="597">CQ76+ ($AI76 * $AB76/100)</f>
        <v>19.718910989251814</v>
      </c>
      <c r="CS76" s="9">
        <f t="shared" ref="CS76:CS78" si="598">CR76+ ($AI76 * $AB76/100)</f>
        <v>19.718910989251814</v>
      </c>
      <c r="CT76" s="9">
        <f t="shared" ref="CT76:CT78" si="599">CS76+ ($AI76 * $AB76/100)</f>
        <v>19.718910989251814</v>
      </c>
      <c r="CU76" s="9">
        <f t="shared" ref="CU76:CU78" si="600">CT76+ ($AI76 * $AB76/100)</f>
        <v>19.718910989251814</v>
      </c>
      <c r="CV76" s="9">
        <f t="shared" ref="CV76:CV78" si="601">CU76+ ($AI76 * $AB76/100)</f>
        <v>19.718910989251814</v>
      </c>
      <c r="CW76" s="9">
        <f t="shared" ref="CW76:CW78" si="602">CV76+ ($AI76 * $AB76/100)</f>
        <v>19.718910989251814</v>
      </c>
      <c r="CX76" s="9">
        <f t="shared" ref="CX76:CX78" si="603">CW76+ ($AI76 * $AB76/100)</f>
        <v>19.718910989251814</v>
      </c>
      <c r="CY76" s="9">
        <f t="shared" ref="CY76:CY78" si="604">CX76+ ($AI76 * $AB76/100)</f>
        <v>19.718910989251814</v>
      </c>
      <c r="CZ76" s="9">
        <f t="shared" ref="CZ76:CZ78" si="605">CY76+ ($AI76 * $AB76/100)</f>
        <v>19.718910989251814</v>
      </c>
      <c r="DA76" s="9">
        <f t="shared" ref="DA76:DA78" si="606">CZ76+ ($AI76 * $AB76/100)</f>
        <v>19.718910989251814</v>
      </c>
      <c r="DB76" s="9">
        <f t="shared" ref="DB76:DB77" si="607">DA76+ ($AI76 * $AB76/100)</f>
        <v>19.718910989251814</v>
      </c>
      <c r="DC76" s="9">
        <f t="shared" ref="DC76:DC77" si="608">DB76+ ($AI76 * $AB76/100)</f>
        <v>19.718910989251814</v>
      </c>
      <c r="DD76" s="9">
        <f t="shared" ref="DD76:DD77" si="609">DC76+ ($AI76 * $AB76/100)</f>
        <v>19.718910989251814</v>
      </c>
      <c r="DE76" s="9">
        <f t="shared" ref="DE76:DE77" si="610">DD76+ ($AI76 * $AB76/100)</f>
        <v>19.718910989251814</v>
      </c>
      <c r="DF76" s="9">
        <f t="shared" ref="DF76:DF77" si="611">DE76+ ($AI76 * $AB76/100)</f>
        <v>19.718910989251814</v>
      </c>
      <c r="DG76" s="9">
        <f t="shared" ref="DG76:DG77" si="612">DF76+ ($AI76 * $AB76/100)</f>
        <v>19.718910989251814</v>
      </c>
      <c r="DH76" s="9">
        <f t="shared" ref="DH76:DH77" si="613">DG76+ ($AI76 * $AB76/100)</f>
        <v>19.718910989251814</v>
      </c>
      <c r="DI76" s="9">
        <f t="shared" ref="DI76:DI77" si="614">DH76+ ($AI76 * $AB76/100)</f>
        <v>19.718910989251814</v>
      </c>
      <c r="DJ76" s="9">
        <f t="shared" ref="DJ76:DJ77" si="615">DI76+ ($AI76 * $AB76/100)</f>
        <v>19.718910989251814</v>
      </c>
      <c r="DK76" s="9">
        <f t="shared" ref="DK76:DK77" si="616">DJ76+ ($AI76 * $AB76/100)</f>
        <v>19.718910989251814</v>
      </c>
    </row>
    <row r="77" spans="13:115">
      <c r="Y77" s="6"/>
      <c r="Z77" s="6">
        <v>2</v>
      </c>
      <c r="AA77" s="7">
        <v>2050</v>
      </c>
      <c r="AB77" s="6">
        <v>-1</v>
      </c>
      <c r="AC77" s="3">
        <f t="shared" si="165"/>
        <v>1349.9504917401443</v>
      </c>
      <c r="AD77" s="34">
        <v>9.86</v>
      </c>
      <c r="AE77" s="23">
        <f t="shared" si="469"/>
        <v>10.0572</v>
      </c>
      <c r="AF77" s="23">
        <f t="shared" si="232"/>
        <v>10.258343999999999</v>
      </c>
      <c r="AG77" s="23">
        <f t="shared" si="233"/>
        <v>10.463510879999999</v>
      </c>
      <c r="AH77" s="23">
        <f t="shared" si="234"/>
        <v>10.6727810976</v>
      </c>
      <c r="AI77" s="23">
        <f t="shared" si="235"/>
        <v>10.886236719552</v>
      </c>
      <c r="AJ77" s="23">
        <f t="shared" si="236"/>
        <v>11.103961453943041</v>
      </c>
      <c r="AK77" s="23">
        <f t="shared" si="237"/>
        <v>11.326040683021903</v>
      </c>
      <c r="AL77" s="23">
        <f t="shared" si="238"/>
        <v>11.55256149668234</v>
      </c>
      <c r="AM77" s="23">
        <f t="shared" si="239"/>
        <v>11.783612726615987</v>
      </c>
      <c r="AN77" s="23">
        <f t="shared" si="240"/>
        <v>12.019284981148306</v>
      </c>
      <c r="AO77" s="23">
        <f t="shared" si="301"/>
        <v>12.259670680771272</v>
      </c>
      <c r="AP77" s="23">
        <f t="shared" si="302"/>
        <v>12.504864094386697</v>
      </c>
      <c r="AQ77" s="23">
        <f t="shared" si="303"/>
        <v>12.754961376274432</v>
      </c>
      <c r="AR77" s="23">
        <f t="shared" si="304"/>
        <v>13.010060603799921</v>
      </c>
      <c r="AS77" s="23">
        <f t="shared" si="305"/>
        <v>13.270261815875919</v>
      </c>
      <c r="AT77" s="23">
        <f t="shared" si="470"/>
        <v>13.535667052193437</v>
      </c>
      <c r="AU77" s="23">
        <f t="shared" si="471"/>
        <v>13.806380393237307</v>
      </c>
      <c r="AV77" s="23">
        <f t="shared" si="472"/>
        <v>14.082508001102052</v>
      </c>
      <c r="AW77" s="23">
        <f t="shared" si="473"/>
        <v>14.364158161124093</v>
      </c>
      <c r="AX77" s="23">
        <f t="shared" si="474"/>
        <v>14.651441324346575</v>
      </c>
      <c r="AY77" s="23">
        <f t="shared" si="475"/>
        <v>14.944470150833506</v>
      </c>
      <c r="AZ77" s="23">
        <f t="shared" si="476"/>
        <v>15.243359553850176</v>
      </c>
      <c r="BA77" s="23">
        <f t="shared" si="477"/>
        <v>15.548226744927181</v>
      </c>
      <c r="BB77" s="23">
        <f t="shared" si="478"/>
        <v>15.859191279825724</v>
      </c>
      <c r="BC77" s="23">
        <f t="shared" si="175"/>
        <v>16.176375105422238</v>
      </c>
      <c r="BD77" s="23">
        <f t="shared" si="414"/>
        <v>16.499902607530682</v>
      </c>
      <c r="BE77" s="23">
        <f t="shared" si="415"/>
        <v>16.829900659681297</v>
      </c>
      <c r="BF77" s="23">
        <f t="shared" si="416"/>
        <v>17.166498672874923</v>
      </c>
      <c r="BG77" s="23">
        <f t="shared" si="417"/>
        <v>17.509828646332423</v>
      </c>
      <c r="BH77" s="23">
        <f t="shared" si="418"/>
        <v>17.860025219259072</v>
      </c>
      <c r="BI77" s="23">
        <f t="shared" si="419"/>
        <v>18.217225723644255</v>
      </c>
      <c r="BJ77" s="23">
        <f t="shared" si="420"/>
        <v>18.581570238117141</v>
      </c>
      <c r="BK77" s="23">
        <f t="shared" si="421"/>
        <v>18.953201642879485</v>
      </c>
      <c r="BL77" s="23">
        <f t="shared" si="422"/>
        <v>19.332265675737073</v>
      </c>
      <c r="BM77" s="23">
        <f t="shared" si="423"/>
        <v>19.718910989251814</v>
      </c>
      <c r="BN77" s="9">
        <f t="shared" si="479"/>
        <v>19.610048622056294</v>
      </c>
      <c r="BO77" s="9">
        <f t="shared" si="480"/>
        <v>19.501186254860773</v>
      </c>
      <c r="BP77" s="9">
        <f t="shared" si="481"/>
        <v>19.392323887665253</v>
      </c>
      <c r="BQ77" s="9">
        <f t="shared" si="482"/>
        <v>19.283461520469732</v>
      </c>
      <c r="BR77" s="9">
        <f t="shared" si="483"/>
        <v>19.174599153274212</v>
      </c>
      <c r="BS77" s="9">
        <f t="shared" si="529"/>
        <v>19.065736786078691</v>
      </c>
      <c r="BT77" s="9">
        <f t="shared" si="530"/>
        <v>18.956874418883171</v>
      </c>
      <c r="BU77" s="9">
        <f t="shared" si="574"/>
        <v>18.84801205168765</v>
      </c>
      <c r="BV77" s="9">
        <f t="shared" si="575"/>
        <v>18.73914968449213</v>
      </c>
      <c r="BW77" s="9">
        <f t="shared" si="576"/>
        <v>18.630287317296609</v>
      </c>
      <c r="BX77" s="9">
        <f t="shared" si="577"/>
        <v>18.521424950101089</v>
      </c>
      <c r="BY77" s="9">
        <f t="shared" si="578"/>
        <v>18.412562582905569</v>
      </c>
      <c r="BZ77" s="9">
        <f t="shared" si="579"/>
        <v>18.303700215710048</v>
      </c>
      <c r="CA77" s="9">
        <f t="shared" si="580"/>
        <v>18.194837848514528</v>
      </c>
      <c r="CB77" s="9">
        <f t="shared" si="581"/>
        <v>18.085975481319007</v>
      </c>
      <c r="CC77" s="9">
        <f t="shared" si="582"/>
        <v>17.977113114123487</v>
      </c>
      <c r="CD77" s="9">
        <f t="shared" si="583"/>
        <v>17.868250746927966</v>
      </c>
      <c r="CE77" s="9">
        <f t="shared" si="584"/>
        <v>17.759388379732446</v>
      </c>
      <c r="CF77" s="9">
        <f t="shared" si="585"/>
        <v>17.650526012536925</v>
      </c>
      <c r="CG77" s="9">
        <f t="shared" si="586"/>
        <v>17.541663645341405</v>
      </c>
      <c r="CH77" s="9">
        <f t="shared" si="587"/>
        <v>17.432801278145885</v>
      </c>
      <c r="CI77" s="9">
        <f t="shared" si="588"/>
        <v>17.323938910950364</v>
      </c>
      <c r="CJ77" s="9">
        <f t="shared" si="589"/>
        <v>17.215076543754844</v>
      </c>
      <c r="CK77" s="9">
        <f t="shared" si="590"/>
        <v>17.106214176559323</v>
      </c>
      <c r="CL77" s="9">
        <f t="shared" si="591"/>
        <v>16.997351809363803</v>
      </c>
      <c r="CM77" s="9">
        <f t="shared" si="592"/>
        <v>16.888489442168282</v>
      </c>
      <c r="CN77" s="9">
        <f t="shared" si="593"/>
        <v>16.779627074972762</v>
      </c>
      <c r="CO77" s="9">
        <f t="shared" si="594"/>
        <v>16.670764707777241</v>
      </c>
      <c r="CP77" s="9">
        <f t="shared" si="595"/>
        <v>16.561902340581721</v>
      </c>
      <c r="CQ77" s="9">
        <f t="shared" si="596"/>
        <v>16.453039973386201</v>
      </c>
      <c r="CR77" s="9">
        <f t="shared" si="597"/>
        <v>16.34417760619068</v>
      </c>
      <c r="CS77" s="9">
        <f t="shared" si="598"/>
        <v>16.23531523899516</v>
      </c>
      <c r="CT77" s="9">
        <f t="shared" si="599"/>
        <v>16.126452871799639</v>
      </c>
      <c r="CU77" s="9">
        <f t="shared" si="600"/>
        <v>16.017590504604119</v>
      </c>
      <c r="CV77" s="9">
        <f t="shared" si="601"/>
        <v>15.908728137408598</v>
      </c>
      <c r="CW77" s="9">
        <f t="shared" si="602"/>
        <v>15.799865770213078</v>
      </c>
      <c r="CX77" s="9">
        <f t="shared" si="603"/>
        <v>15.691003403017557</v>
      </c>
      <c r="CY77" s="9">
        <f t="shared" si="604"/>
        <v>15.582141035822037</v>
      </c>
      <c r="CZ77" s="9">
        <f t="shared" si="605"/>
        <v>15.473278668626516</v>
      </c>
      <c r="DA77" s="9">
        <f t="shared" si="606"/>
        <v>15.364416301430996</v>
      </c>
      <c r="DB77" s="9">
        <f t="shared" si="607"/>
        <v>15.255553934235476</v>
      </c>
      <c r="DC77" s="9">
        <f t="shared" si="608"/>
        <v>15.146691567039955</v>
      </c>
      <c r="DD77" s="9">
        <f t="shared" si="609"/>
        <v>15.037829199844435</v>
      </c>
      <c r="DE77" s="9">
        <f t="shared" si="610"/>
        <v>14.928966832648914</v>
      </c>
      <c r="DF77" s="9">
        <f t="shared" si="611"/>
        <v>14.820104465453394</v>
      </c>
      <c r="DG77" s="9">
        <f t="shared" si="612"/>
        <v>14.711242098257873</v>
      </c>
      <c r="DH77" s="9">
        <f t="shared" si="613"/>
        <v>14.602379731062353</v>
      </c>
      <c r="DI77" s="9">
        <f t="shared" si="614"/>
        <v>14.493517363866832</v>
      </c>
      <c r="DJ77" s="9">
        <f t="shared" si="615"/>
        <v>14.384654996671312</v>
      </c>
      <c r="DK77" s="9">
        <f t="shared" si="616"/>
        <v>14.275792629475792</v>
      </c>
    </row>
    <row r="78" spans="13:115">
      <c r="Y78" s="6"/>
      <c r="Z78" s="6">
        <v>2</v>
      </c>
      <c r="AA78" s="7">
        <v>2050</v>
      </c>
      <c r="AB78" s="6">
        <v>-2</v>
      </c>
      <c r="AC78" s="3">
        <f t="shared" si="165"/>
        <v>1113.0266178212614</v>
      </c>
      <c r="AD78" s="34">
        <v>9.86</v>
      </c>
      <c r="AE78" s="23">
        <f t="shared" si="469"/>
        <v>10.0572</v>
      </c>
      <c r="AF78" s="23">
        <f t="shared" si="232"/>
        <v>10.258343999999999</v>
      </c>
      <c r="AG78" s="23">
        <f t="shared" si="233"/>
        <v>10.463510879999999</v>
      </c>
      <c r="AH78" s="23">
        <f t="shared" si="234"/>
        <v>10.6727810976</v>
      </c>
      <c r="AI78" s="23">
        <f t="shared" si="235"/>
        <v>10.886236719552</v>
      </c>
      <c r="AJ78" s="23">
        <f t="shared" si="236"/>
        <v>11.103961453943041</v>
      </c>
      <c r="AK78" s="23">
        <f t="shared" si="237"/>
        <v>11.326040683021903</v>
      </c>
      <c r="AL78" s="23">
        <f t="shared" si="238"/>
        <v>11.55256149668234</v>
      </c>
      <c r="AM78" s="23">
        <f t="shared" si="239"/>
        <v>11.783612726615987</v>
      </c>
      <c r="AN78" s="23">
        <f t="shared" si="240"/>
        <v>12.019284981148306</v>
      </c>
      <c r="AO78" s="23">
        <f t="shared" si="301"/>
        <v>12.259670680771272</v>
      </c>
      <c r="AP78" s="23">
        <f t="shared" si="302"/>
        <v>12.504864094386697</v>
      </c>
      <c r="AQ78" s="23">
        <f t="shared" si="303"/>
        <v>12.754961376274432</v>
      </c>
      <c r="AR78" s="23">
        <f t="shared" si="304"/>
        <v>13.010060603799921</v>
      </c>
      <c r="AS78" s="23">
        <f t="shared" si="305"/>
        <v>13.270261815875919</v>
      </c>
      <c r="AT78" s="23">
        <f t="shared" si="470"/>
        <v>13.535667052193437</v>
      </c>
      <c r="AU78" s="23">
        <f t="shared" si="471"/>
        <v>13.806380393237307</v>
      </c>
      <c r="AV78" s="23">
        <f t="shared" si="472"/>
        <v>14.082508001102052</v>
      </c>
      <c r="AW78" s="23">
        <f t="shared" si="473"/>
        <v>14.364158161124093</v>
      </c>
      <c r="AX78" s="23">
        <f t="shared" si="474"/>
        <v>14.651441324346575</v>
      </c>
      <c r="AY78" s="23">
        <f t="shared" si="475"/>
        <v>14.944470150833506</v>
      </c>
      <c r="AZ78" s="23">
        <f t="shared" si="476"/>
        <v>15.243359553850176</v>
      </c>
      <c r="BA78" s="23">
        <f t="shared" si="477"/>
        <v>15.548226744927181</v>
      </c>
      <c r="BB78" s="23">
        <f t="shared" si="478"/>
        <v>15.859191279825724</v>
      </c>
      <c r="BC78" s="23">
        <f t="shared" si="175"/>
        <v>16.176375105422238</v>
      </c>
      <c r="BD78" s="23">
        <f t="shared" si="414"/>
        <v>16.499902607530682</v>
      </c>
      <c r="BE78" s="23">
        <f t="shared" si="415"/>
        <v>16.829900659681297</v>
      </c>
      <c r="BF78" s="23">
        <f t="shared" si="416"/>
        <v>17.166498672874923</v>
      </c>
      <c r="BG78" s="23">
        <f t="shared" si="417"/>
        <v>17.509828646332423</v>
      </c>
      <c r="BH78" s="23">
        <f t="shared" si="418"/>
        <v>17.860025219259072</v>
      </c>
      <c r="BI78" s="23">
        <f t="shared" si="419"/>
        <v>18.217225723644255</v>
      </c>
      <c r="BJ78" s="23">
        <f t="shared" si="420"/>
        <v>18.581570238117141</v>
      </c>
      <c r="BK78" s="23">
        <f t="shared" si="421"/>
        <v>18.953201642879485</v>
      </c>
      <c r="BL78" s="23">
        <f t="shared" si="422"/>
        <v>19.332265675737073</v>
      </c>
      <c r="BM78" s="23">
        <f t="shared" si="423"/>
        <v>19.718910989251814</v>
      </c>
      <c r="BN78" s="9">
        <f t="shared" si="479"/>
        <v>19.501186254860773</v>
      </c>
      <c r="BO78" s="9">
        <f t="shared" si="480"/>
        <v>19.283461520469732</v>
      </c>
      <c r="BP78" s="9">
        <f t="shared" si="481"/>
        <v>19.065736786078691</v>
      </c>
      <c r="BQ78" s="9">
        <f t="shared" si="482"/>
        <v>18.84801205168765</v>
      </c>
      <c r="BR78" s="9">
        <f t="shared" si="483"/>
        <v>18.630287317296609</v>
      </c>
      <c r="BS78" s="9">
        <f t="shared" si="529"/>
        <v>18.412562582905569</v>
      </c>
      <c r="BT78" s="9">
        <f t="shared" si="530"/>
        <v>18.194837848514528</v>
      </c>
      <c r="BU78" s="9">
        <f t="shared" si="574"/>
        <v>17.977113114123487</v>
      </c>
      <c r="BV78" s="9">
        <f t="shared" si="575"/>
        <v>17.759388379732446</v>
      </c>
      <c r="BW78" s="9">
        <f t="shared" si="576"/>
        <v>17.541663645341405</v>
      </c>
      <c r="BX78" s="9">
        <f t="shared" si="577"/>
        <v>17.323938910950364</v>
      </c>
      <c r="BY78" s="9">
        <f t="shared" si="578"/>
        <v>17.106214176559323</v>
      </c>
      <c r="BZ78" s="9">
        <f t="shared" si="579"/>
        <v>16.888489442168282</v>
      </c>
      <c r="CA78" s="9">
        <f t="shared" si="580"/>
        <v>16.670764707777241</v>
      </c>
      <c r="CB78" s="9">
        <f t="shared" si="581"/>
        <v>16.453039973386201</v>
      </c>
      <c r="CC78" s="9">
        <f t="shared" si="582"/>
        <v>16.23531523899516</v>
      </c>
      <c r="CD78" s="9">
        <f t="shared" si="583"/>
        <v>16.017590504604119</v>
      </c>
      <c r="CE78" s="9">
        <f t="shared" si="584"/>
        <v>15.799865770213078</v>
      </c>
      <c r="CF78" s="9">
        <f t="shared" si="585"/>
        <v>15.582141035822037</v>
      </c>
      <c r="CG78" s="9">
        <f t="shared" si="586"/>
        <v>15.364416301430996</v>
      </c>
      <c r="CH78" s="9">
        <f t="shared" si="587"/>
        <v>15.146691567039955</v>
      </c>
      <c r="CI78" s="9">
        <f t="shared" si="588"/>
        <v>14.928966832648914</v>
      </c>
      <c r="CJ78" s="9">
        <f t="shared" si="589"/>
        <v>14.711242098257873</v>
      </c>
      <c r="CK78" s="9">
        <f t="shared" si="590"/>
        <v>14.493517363866832</v>
      </c>
      <c r="CL78" s="9">
        <f t="shared" si="591"/>
        <v>14.275792629475792</v>
      </c>
      <c r="CM78" s="9">
        <f t="shared" si="592"/>
        <v>14.058067895084751</v>
      </c>
      <c r="CN78" s="9">
        <f t="shared" si="593"/>
        <v>13.84034316069371</v>
      </c>
      <c r="CO78" s="9">
        <f t="shared" si="594"/>
        <v>13.622618426302669</v>
      </c>
      <c r="CP78" s="9">
        <f t="shared" si="595"/>
        <v>13.404893691911628</v>
      </c>
      <c r="CQ78" s="9">
        <f t="shared" si="596"/>
        <v>13.187168957520587</v>
      </c>
      <c r="CR78" s="9">
        <f t="shared" si="597"/>
        <v>12.969444223129546</v>
      </c>
      <c r="CS78" s="9">
        <f t="shared" si="598"/>
        <v>12.751719488738505</v>
      </c>
      <c r="CT78" s="9">
        <f t="shared" si="599"/>
        <v>12.533994754347464</v>
      </c>
      <c r="CU78" s="9">
        <f t="shared" si="600"/>
        <v>12.316270019956423</v>
      </c>
      <c r="CV78" s="9">
        <f t="shared" si="601"/>
        <v>12.098545285565383</v>
      </c>
      <c r="CW78" s="9">
        <f t="shared" si="602"/>
        <v>11.880820551174342</v>
      </c>
      <c r="CX78" s="9">
        <f t="shared" si="603"/>
        <v>11.663095816783301</v>
      </c>
      <c r="CY78" s="9">
        <f t="shared" si="604"/>
        <v>11.44537108239226</v>
      </c>
      <c r="CZ78" s="9">
        <f t="shared" si="605"/>
        <v>11.227646348001219</v>
      </c>
      <c r="DA78" s="9">
        <f t="shared" si="606"/>
        <v>11.009921613610178</v>
      </c>
      <c r="DB78" s="9">
        <v>0</v>
      </c>
      <c r="DC78" s="9">
        <v>0</v>
      </c>
      <c r="DD78" s="9">
        <v>0</v>
      </c>
      <c r="DE78" s="9">
        <v>0</v>
      </c>
      <c r="DF78" s="9">
        <v>0</v>
      </c>
      <c r="DG78" s="9">
        <v>0</v>
      </c>
      <c r="DH78" s="9">
        <v>0</v>
      </c>
      <c r="DI78" s="9">
        <v>0</v>
      </c>
      <c r="DJ78" s="9">
        <v>0</v>
      </c>
      <c r="DK78" s="9">
        <v>0</v>
      </c>
    </row>
    <row r="79" spans="13:115" ht="15.75" thickBot="1">
      <c r="M79" s="90"/>
      <c r="N79" s="90"/>
      <c r="O79" s="90"/>
      <c r="Y79" s="6"/>
      <c r="Z79" s="6">
        <v>2</v>
      </c>
      <c r="AA79" s="7">
        <v>2050</v>
      </c>
      <c r="AB79" s="6">
        <v>-3</v>
      </c>
      <c r="AC79" s="3">
        <f t="shared" si="165"/>
        <v>828.59938890370074</v>
      </c>
      <c r="AD79" s="34">
        <v>9.86</v>
      </c>
      <c r="AE79" s="23">
        <f t="shared" si="469"/>
        <v>10.0572</v>
      </c>
      <c r="AF79" s="23">
        <f t="shared" si="232"/>
        <v>10.258343999999999</v>
      </c>
      <c r="AG79" s="23">
        <f t="shared" si="233"/>
        <v>10.463510879999999</v>
      </c>
      <c r="AH79" s="23">
        <f t="shared" si="234"/>
        <v>10.6727810976</v>
      </c>
      <c r="AI79" s="23">
        <f t="shared" si="235"/>
        <v>10.886236719552</v>
      </c>
      <c r="AJ79" s="23">
        <f t="shared" si="236"/>
        <v>11.103961453943041</v>
      </c>
      <c r="AK79" s="23">
        <f t="shared" si="237"/>
        <v>11.326040683021903</v>
      </c>
      <c r="AL79" s="23">
        <f t="shared" si="238"/>
        <v>11.55256149668234</v>
      </c>
      <c r="AM79" s="23">
        <f t="shared" si="239"/>
        <v>11.783612726615987</v>
      </c>
      <c r="AN79" s="23">
        <f t="shared" si="240"/>
        <v>12.019284981148306</v>
      </c>
      <c r="AO79" s="23">
        <f t="shared" si="301"/>
        <v>12.259670680771272</v>
      </c>
      <c r="AP79" s="23">
        <f t="shared" si="302"/>
        <v>12.504864094386697</v>
      </c>
      <c r="AQ79" s="23">
        <f t="shared" si="303"/>
        <v>12.754961376274432</v>
      </c>
      <c r="AR79" s="23">
        <f t="shared" si="304"/>
        <v>13.010060603799921</v>
      </c>
      <c r="AS79" s="23">
        <f t="shared" si="305"/>
        <v>13.270261815875919</v>
      </c>
      <c r="AT79" s="23">
        <f t="shared" si="470"/>
        <v>13.535667052193437</v>
      </c>
      <c r="AU79" s="23">
        <f t="shared" si="471"/>
        <v>13.806380393237307</v>
      </c>
      <c r="AV79" s="23">
        <f t="shared" si="472"/>
        <v>14.082508001102052</v>
      </c>
      <c r="AW79" s="23">
        <f t="shared" si="473"/>
        <v>14.364158161124093</v>
      </c>
      <c r="AX79" s="23">
        <f t="shared" si="474"/>
        <v>14.651441324346575</v>
      </c>
      <c r="AY79" s="23">
        <f t="shared" si="475"/>
        <v>14.944470150833506</v>
      </c>
      <c r="AZ79" s="23">
        <f t="shared" si="476"/>
        <v>15.243359553850176</v>
      </c>
      <c r="BA79" s="23">
        <f t="shared" si="477"/>
        <v>15.548226744927181</v>
      </c>
      <c r="BB79" s="23">
        <f t="shared" si="478"/>
        <v>15.859191279825724</v>
      </c>
      <c r="BC79" s="23">
        <f t="shared" si="175"/>
        <v>16.176375105422238</v>
      </c>
      <c r="BD79" s="23">
        <f t="shared" si="414"/>
        <v>16.499902607530682</v>
      </c>
      <c r="BE79" s="23">
        <f t="shared" si="415"/>
        <v>16.829900659681297</v>
      </c>
      <c r="BF79" s="23">
        <f t="shared" si="416"/>
        <v>17.166498672874923</v>
      </c>
      <c r="BG79" s="23">
        <f t="shared" si="417"/>
        <v>17.509828646332423</v>
      </c>
      <c r="BH79" s="23">
        <f t="shared" si="418"/>
        <v>17.860025219259072</v>
      </c>
      <c r="BI79" s="23">
        <f t="shared" si="419"/>
        <v>18.217225723644255</v>
      </c>
      <c r="BJ79" s="23">
        <f t="shared" si="420"/>
        <v>18.581570238117141</v>
      </c>
      <c r="BK79" s="23">
        <f t="shared" si="421"/>
        <v>18.953201642879485</v>
      </c>
      <c r="BL79" s="23">
        <f t="shared" si="422"/>
        <v>19.332265675737073</v>
      </c>
      <c r="BM79" s="23">
        <f t="shared" si="423"/>
        <v>19.718910989251814</v>
      </c>
      <c r="BN79" s="9">
        <f t="shared" si="479"/>
        <v>19.392323887665253</v>
      </c>
      <c r="BO79" s="9">
        <f t="shared" si="480"/>
        <v>19.065736786078691</v>
      </c>
      <c r="BP79" s="9">
        <f t="shared" si="481"/>
        <v>18.73914968449213</v>
      </c>
      <c r="BQ79" s="9">
        <f t="shared" si="482"/>
        <v>18.412562582905569</v>
      </c>
      <c r="BR79" s="9">
        <f t="shared" si="483"/>
        <v>18.085975481319007</v>
      </c>
      <c r="BS79" s="9">
        <f t="shared" si="529"/>
        <v>17.759388379732446</v>
      </c>
      <c r="BT79" s="9">
        <f t="shared" si="530"/>
        <v>17.432801278145885</v>
      </c>
      <c r="BU79" s="9">
        <f t="shared" si="574"/>
        <v>17.106214176559323</v>
      </c>
      <c r="BV79" s="9">
        <f t="shared" si="575"/>
        <v>16.779627074972762</v>
      </c>
      <c r="BW79" s="9">
        <f t="shared" si="576"/>
        <v>16.453039973386201</v>
      </c>
      <c r="BX79" s="9">
        <f t="shared" si="577"/>
        <v>16.126452871799639</v>
      </c>
      <c r="BY79" s="9">
        <f t="shared" si="578"/>
        <v>15.79986577021308</v>
      </c>
      <c r="BZ79" s="9">
        <f t="shared" si="579"/>
        <v>15.47327866862652</v>
      </c>
      <c r="CA79" s="9">
        <f t="shared" si="580"/>
        <v>15.14669156703996</v>
      </c>
      <c r="CB79" s="9">
        <f t="shared" si="581"/>
        <v>14.820104465453401</v>
      </c>
      <c r="CC79" s="9">
        <f t="shared" si="582"/>
        <v>14.493517363866841</v>
      </c>
      <c r="CD79" s="9">
        <f t="shared" si="583"/>
        <v>14.166930262280282</v>
      </c>
      <c r="CE79" s="9">
        <f t="shared" si="584"/>
        <v>13.840343160693722</v>
      </c>
      <c r="CF79" s="9">
        <f t="shared" si="585"/>
        <v>13.513756059107163</v>
      </c>
      <c r="CG79" s="9">
        <f t="shared" si="586"/>
        <v>13.187168957520603</v>
      </c>
      <c r="CH79" s="9">
        <v>0</v>
      </c>
      <c r="CI79" s="9">
        <v>0</v>
      </c>
      <c r="CJ79" s="9">
        <v>0</v>
      </c>
      <c r="CK79" s="9">
        <v>0</v>
      </c>
      <c r="CL79" s="9">
        <v>0</v>
      </c>
      <c r="CM79" s="9">
        <v>0</v>
      </c>
      <c r="CN79" s="9">
        <v>0</v>
      </c>
      <c r="CO79" s="9">
        <v>0</v>
      </c>
      <c r="CP79" s="9">
        <v>0</v>
      </c>
      <c r="CQ79" s="9">
        <v>0</v>
      </c>
      <c r="CR79" s="9">
        <v>0</v>
      </c>
      <c r="CS79" s="9">
        <v>0</v>
      </c>
      <c r="CT79" s="9">
        <v>0</v>
      </c>
      <c r="CU79" s="9">
        <v>0</v>
      </c>
      <c r="CV79" s="9">
        <v>0</v>
      </c>
      <c r="CW79" s="9">
        <v>0</v>
      </c>
      <c r="CX79" s="9">
        <v>0</v>
      </c>
      <c r="CY79" s="9">
        <v>0</v>
      </c>
      <c r="CZ79" s="9">
        <v>0</v>
      </c>
      <c r="DA79" s="9">
        <v>0</v>
      </c>
      <c r="DB79" s="9">
        <v>0</v>
      </c>
      <c r="DC79" s="9">
        <v>0</v>
      </c>
      <c r="DD79" s="9">
        <v>0</v>
      </c>
      <c r="DE79" s="9">
        <v>0</v>
      </c>
      <c r="DF79" s="9">
        <v>0</v>
      </c>
      <c r="DG79" s="9">
        <v>0</v>
      </c>
      <c r="DH79" s="9">
        <v>0</v>
      </c>
      <c r="DI79" s="9">
        <v>0</v>
      </c>
      <c r="DJ79" s="9">
        <v>0</v>
      </c>
      <c r="DK79" s="9">
        <v>0</v>
      </c>
    </row>
    <row r="80" spans="13:115" ht="15.75" thickBot="1">
      <c r="M80" s="90"/>
      <c r="N80" s="90"/>
      <c r="O80" s="90"/>
      <c r="Y80" s="6"/>
      <c r="Z80" s="6">
        <v>2</v>
      </c>
      <c r="AA80" s="7">
        <v>2050</v>
      </c>
      <c r="AB80" s="6">
        <v>-4</v>
      </c>
      <c r="AC80" s="3">
        <f t="shared" si="165"/>
        <v>676.04384956134595</v>
      </c>
      <c r="AD80" s="34">
        <v>9.86</v>
      </c>
      <c r="AE80" s="23">
        <f t="shared" si="469"/>
        <v>10.0572</v>
      </c>
      <c r="AF80" s="23">
        <f t="shared" si="232"/>
        <v>10.258343999999999</v>
      </c>
      <c r="AG80" s="23">
        <f t="shared" si="233"/>
        <v>10.463510879999999</v>
      </c>
      <c r="AH80" s="23">
        <f t="shared" si="234"/>
        <v>10.6727810976</v>
      </c>
      <c r="AI80" s="23">
        <f t="shared" si="235"/>
        <v>10.886236719552</v>
      </c>
      <c r="AJ80" s="23">
        <f t="shared" si="236"/>
        <v>11.103961453943041</v>
      </c>
      <c r="AK80" s="23">
        <f t="shared" si="237"/>
        <v>11.326040683021903</v>
      </c>
      <c r="AL80" s="23">
        <f t="shared" si="238"/>
        <v>11.55256149668234</v>
      </c>
      <c r="AM80" s="23">
        <f t="shared" si="239"/>
        <v>11.783612726615987</v>
      </c>
      <c r="AN80" s="23">
        <f t="shared" si="240"/>
        <v>12.019284981148306</v>
      </c>
      <c r="AO80" s="23">
        <f t="shared" si="301"/>
        <v>12.259670680771272</v>
      </c>
      <c r="AP80" s="23">
        <f t="shared" si="302"/>
        <v>12.504864094386697</v>
      </c>
      <c r="AQ80" s="23">
        <f t="shared" si="303"/>
        <v>12.754961376274432</v>
      </c>
      <c r="AR80" s="23">
        <f t="shared" si="304"/>
        <v>13.010060603799921</v>
      </c>
      <c r="AS80" s="23">
        <f t="shared" si="305"/>
        <v>13.270261815875919</v>
      </c>
      <c r="AT80" s="23">
        <f t="shared" si="470"/>
        <v>13.535667052193437</v>
      </c>
      <c r="AU80" s="23">
        <f t="shared" si="471"/>
        <v>13.806380393237307</v>
      </c>
      <c r="AV80" s="23">
        <f t="shared" si="472"/>
        <v>14.082508001102052</v>
      </c>
      <c r="AW80" s="23">
        <f t="shared" si="473"/>
        <v>14.364158161124093</v>
      </c>
      <c r="AX80" s="23">
        <f t="shared" si="474"/>
        <v>14.651441324346575</v>
      </c>
      <c r="AY80" s="23">
        <f t="shared" si="475"/>
        <v>14.944470150833506</v>
      </c>
      <c r="AZ80" s="23">
        <f t="shared" si="476"/>
        <v>15.243359553850176</v>
      </c>
      <c r="BA80" s="23">
        <f t="shared" si="477"/>
        <v>15.548226744927181</v>
      </c>
      <c r="BB80" s="23">
        <f t="shared" si="478"/>
        <v>15.859191279825724</v>
      </c>
      <c r="BC80" s="23">
        <f t="shared" si="175"/>
        <v>16.176375105422238</v>
      </c>
      <c r="BD80" s="23">
        <f t="shared" si="414"/>
        <v>16.499902607530682</v>
      </c>
      <c r="BE80" s="23">
        <f t="shared" si="415"/>
        <v>16.829900659681297</v>
      </c>
      <c r="BF80" s="23">
        <f t="shared" si="416"/>
        <v>17.166498672874923</v>
      </c>
      <c r="BG80" s="23">
        <f t="shared" si="417"/>
        <v>17.509828646332423</v>
      </c>
      <c r="BH80" s="23">
        <f t="shared" si="418"/>
        <v>17.860025219259072</v>
      </c>
      <c r="BI80" s="23">
        <f t="shared" si="419"/>
        <v>18.217225723644255</v>
      </c>
      <c r="BJ80" s="23">
        <f t="shared" si="420"/>
        <v>18.581570238117141</v>
      </c>
      <c r="BK80" s="23">
        <f t="shared" si="421"/>
        <v>18.953201642879485</v>
      </c>
      <c r="BL80" s="23">
        <f t="shared" si="422"/>
        <v>19.332265675737073</v>
      </c>
      <c r="BM80" s="23">
        <f t="shared" si="423"/>
        <v>19.718910989251814</v>
      </c>
      <c r="BN80" s="9">
        <f t="shared" si="479"/>
        <v>19.283461520469736</v>
      </c>
      <c r="BO80" s="9">
        <f t="shared" si="480"/>
        <v>18.848012051687654</v>
      </c>
      <c r="BP80" s="9">
        <f t="shared" si="481"/>
        <v>18.412562582905572</v>
      </c>
      <c r="BQ80" s="9">
        <f t="shared" si="482"/>
        <v>17.97711311412349</v>
      </c>
      <c r="BR80" s="9">
        <f t="shared" si="483"/>
        <v>17.541663645341409</v>
      </c>
      <c r="BS80" s="9">
        <f t="shared" si="529"/>
        <v>17.106214176559327</v>
      </c>
      <c r="BT80" s="9">
        <f t="shared" si="530"/>
        <v>16.670764707777245</v>
      </c>
      <c r="BU80" s="9">
        <f>BT80+ ($AI80 * $AB80/100)</f>
        <v>16.235315238995163</v>
      </c>
      <c r="BV80" s="9">
        <f>BU80+ ($AI80 * $AB80/100)</f>
        <v>15.799865770213083</v>
      </c>
      <c r="BW80" s="9">
        <f>BV80+ ($AI80 * $AB80/100)</f>
        <v>15.364416301431003</v>
      </c>
      <c r="BX80" s="9">
        <v>0</v>
      </c>
      <c r="BY80" s="9">
        <v>0</v>
      </c>
      <c r="BZ80" s="9">
        <v>0</v>
      </c>
      <c r="CA80" s="9">
        <v>0</v>
      </c>
      <c r="CB80" s="9">
        <v>0</v>
      </c>
      <c r="CC80" s="9">
        <v>0</v>
      </c>
      <c r="CD80" s="9">
        <v>0</v>
      </c>
      <c r="CE80" s="9">
        <v>0</v>
      </c>
      <c r="CF80" s="9">
        <v>0</v>
      </c>
      <c r="CG80" s="9">
        <v>0</v>
      </c>
      <c r="CH80" s="9">
        <v>0</v>
      </c>
      <c r="CI80" s="9">
        <v>0</v>
      </c>
      <c r="CJ80" s="9">
        <v>0</v>
      </c>
      <c r="CK80" s="9">
        <v>0</v>
      </c>
      <c r="CL80" s="9">
        <v>0</v>
      </c>
      <c r="CM80" s="9">
        <v>0</v>
      </c>
      <c r="CN80" s="9">
        <v>0</v>
      </c>
      <c r="CO80" s="9">
        <v>0</v>
      </c>
      <c r="CP80" s="9">
        <v>0</v>
      </c>
      <c r="CQ80" s="9">
        <v>0</v>
      </c>
      <c r="CR80" s="9">
        <v>0</v>
      </c>
      <c r="CS80" s="9">
        <v>0</v>
      </c>
      <c r="CT80" s="9">
        <v>0</v>
      </c>
      <c r="CU80" s="9">
        <v>0</v>
      </c>
      <c r="CV80" s="9">
        <v>0</v>
      </c>
      <c r="CW80" s="9">
        <v>0</v>
      </c>
      <c r="CX80" s="9">
        <v>0</v>
      </c>
      <c r="CY80" s="9">
        <v>0</v>
      </c>
      <c r="CZ80" s="9">
        <v>0</v>
      </c>
      <c r="DA80" s="9">
        <v>0</v>
      </c>
      <c r="DB80" s="9">
        <v>0</v>
      </c>
      <c r="DC80" s="9">
        <v>0</v>
      </c>
      <c r="DD80" s="9">
        <v>0</v>
      </c>
      <c r="DE80" s="9">
        <v>0</v>
      </c>
      <c r="DF80" s="9">
        <v>0</v>
      </c>
      <c r="DG80" s="9">
        <v>0</v>
      </c>
      <c r="DH80" s="9">
        <v>0</v>
      </c>
      <c r="DI80" s="9">
        <v>0</v>
      </c>
      <c r="DJ80" s="9">
        <v>0</v>
      </c>
      <c r="DK80" s="9">
        <v>0</v>
      </c>
    </row>
    <row r="81" spans="15:115">
      <c r="O81"/>
      <c r="Y81" s="6"/>
      <c r="Z81" s="6" t="s">
        <v>50</v>
      </c>
      <c r="AA81" s="6" t="s">
        <v>49</v>
      </c>
      <c r="AB81" s="6" t="s">
        <v>51</v>
      </c>
      <c r="AC81" s="6" t="s">
        <v>48</v>
      </c>
      <c r="AD81" s="34">
        <v>2015</v>
      </c>
      <c r="AE81" s="34">
        <f>AD81+1</f>
        <v>2016</v>
      </c>
      <c r="AF81" s="34">
        <f t="shared" ref="AF81" si="617">AE81+1</f>
        <v>2017</v>
      </c>
      <c r="AG81" s="34">
        <f t="shared" ref="AG81" si="618">AF81+1</f>
        <v>2018</v>
      </c>
      <c r="AH81" s="34">
        <f t="shared" ref="AH81" si="619">AG81+1</f>
        <v>2019</v>
      </c>
      <c r="AI81" s="34">
        <f t="shared" ref="AI81" si="620">AH81+1</f>
        <v>2020</v>
      </c>
      <c r="AJ81" s="34">
        <f t="shared" ref="AJ81" si="621">AI81+1</f>
        <v>2021</v>
      </c>
      <c r="AK81" s="34">
        <f t="shared" ref="AK81" si="622">AJ81+1</f>
        <v>2022</v>
      </c>
      <c r="AL81" s="34">
        <f t="shared" ref="AL81" si="623">AK81+1</f>
        <v>2023</v>
      </c>
      <c r="AM81" s="34">
        <f t="shared" ref="AM81" si="624">AL81+1</f>
        <v>2024</v>
      </c>
      <c r="AN81" s="34">
        <f t="shared" ref="AN81" si="625">AM81+1</f>
        <v>2025</v>
      </c>
      <c r="AO81" s="34">
        <f t="shared" ref="AO81" si="626">AN81+1</f>
        <v>2026</v>
      </c>
      <c r="AP81" s="34">
        <f t="shared" ref="AP81" si="627">AO81+1</f>
        <v>2027</v>
      </c>
      <c r="AQ81" s="34">
        <f t="shared" ref="AQ81" si="628">AP81+1</f>
        <v>2028</v>
      </c>
      <c r="AR81" s="34">
        <f t="shared" ref="AR81" si="629">AQ81+1</f>
        <v>2029</v>
      </c>
      <c r="AS81" s="34">
        <f t="shared" ref="AS81" si="630">AR81+1</f>
        <v>2030</v>
      </c>
      <c r="AT81" s="34">
        <f t="shared" ref="AT81" si="631">AS81+1</f>
        <v>2031</v>
      </c>
      <c r="AU81" s="34">
        <f t="shared" ref="AU81" si="632">AT81+1</f>
        <v>2032</v>
      </c>
      <c r="AV81" s="34">
        <f t="shared" ref="AV81" si="633">AU81+1</f>
        <v>2033</v>
      </c>
      <c r="AW81" s="34">
        <f t="shared" ref="AW81" si="634">AV81+1</f>
        <v>2034</v>
      </c>
      <c r="AX81" s="34">
        <f t="shared" ref="AX81" si="635">AW81+1</f>
        <v>2035</v>
      </c>
      <c r="AY81" s="34">
        <f t="shared" ref="AY81" si="636">AX81+1</f>
        <v>2036</v>
      </c>
      <c r="AZ81" s="34">
        <f t="shared" ref="AZ81" si="637">AY81+1</f>
        <v>2037</v>
      </c>
      <c r="BA81" s="34">
        <f t="shared" ref="BA81" si="638">AZ81+1</f>
        <v>2038</v>
      </c>
      <c r="BB81" s="34">
        <f t="shared" ref="BB81" si="639">BA81+1</f>
        <v>2039</v>
      </c>
      <c r="BC81" s="34">
        <f t="shared" ref="BC81" si="640">BB81+1</f>
        <v>2040</v>
      </c>
      <c r="BD81" s="34">
        <f t="shared" ref="BD81" si="641">BC81+1</f>
        <v>2041</v>
      </c>
      <c r="BE81" s="34">
        <f t="shared" ref="BE81" si="642">BD81+1</f>
        <v>2042</v>
      </c>
      <c r="BF81" s="34">
        <f t="shared" ref="BF81" si="643">BE81+1</f>
        <v>2043</v>
      </c>
      <c r="BG81" s="34">
        <f t="shared" ref="BG81" si="644">BF81+1</f>
        <v>2044</v>
      </c>
      <c r="BH81" s="34">
        <f t="shared" ref="BH81" si="645">BG81+1</f>
        <v>2045</v>
      </c>
      <c r="BI81" s="34">
        <f t="shared" ref="BI81" si="646">BH81+1</f>
        <v>2046</v>
      </c>
      <c r="BJ81" s="34">
        <f t="shared" ref="BJ81" si="647">BI81+1</f>
        <v>2047</v>
      </c>
      <c r="BK81" s="34">
        <f t="shared" ref="BK81" si="648">BJ81+1</f>
        <v>2048</v>
      </c>
      <c r="BL81" s="34">
        <f t="shared" ref="BL81" si="649">BK81+1</f>
        <v>2049</v>
      </c>
      <c r="BM81" s="34">
        <f t="shared" ref="BM81" si="650">BL81+1</f>
        <v>2050</v>
      </c>
      <c r="BN81" s="6">
        <f t="shared" ref="BN81" si="651">BM81+1</f>
        <v>2051</v>
      </c>
      <c r="BO81" s="6">
        <f t="shared" ref="BO81" si="652">BN81+1</f>
        <v>2052</v>
      </c>
      <c r="BP81" s="6">
        <f t="shared" ref="BP81" si="653">BO81+1</f>
        <v>2053</v>
      </c>
      <c r="BQ81" s="6">
        <f t="shared" ref="BQ81" si="654">BP81+1</f>
        <v>2054</v>
      </c>
      <c r="BR81" s="6">
        <f t="shared" ref="BR81" si="655">BQ81+1</f>
        <v>2055</v>
      </c>
      <c r="BS81" s="6">
        <f t="shared" ref="BS81" si="656">BR81+1</f>
        <v>2056</v>
      </c>
      <c r="BT81" s="6">
        <f t="shared" ref="BT81" si="657">BS81+1</f>
        <v>2057</v>
      </c>
      <c r="BU81" s="6">
        <f t="shared" ref="BU81" si="658">BT81+1</f>
        <v>2058</v>
      </c>
      <c r="BV81" s="6">
        <f t="shared" ref="BV81" si="659">BU81+1</f>
        <v>2059</v>
      </c>
      <c r="BW81" s="6">
        <f t="shared" ref="BW81" si="660">BV81+1</f>
        <v>2060</v>
      </c>
      <c r="BX81" s="6">
        <f t="shared" ref="BX81" si="661">BW81+1</f>
        <v>2061</v>
      </c>
      <c r="BY81" s="6">
        <f t="shared" ref="BY81" si="662">BX81+1</f>
        <v>2062</v>
      </c>
      <c r="BZ81" s="6">
        <f t="shared" ref="BZ81" si="663">BY81+1</f>
        <v>2063</v>
      </c>
      <c r="CA81" s="6">
        <f t="shared" ref="CA81" si="664">BZ81+1</f>
        <v>2064</v>
      </c>
      <c r="CB81" s="6">
        <f t="shared" ref="CB81" si="665">CA81+1</f>
        <v>2065</v>
      </c>
      <c r="CC81" s="6">
        <f t="shared" ref="CC81" si="666">CB81+1</f>
        <v>2066</v>
      </c>
      <c r="CD81" s="6">
        <f t="shared" ref="CD81" si="667">CC81+1</f>
        <v>2067</v>
      </c>
      <c r="CE81" s="6">
        <f t="shared" ref="CE81" si="668">CD81+1</f>
        <v>2068</v>
      </c>
      <c r="CF81" s="6">
        <f t="shared" ref="CF81" si="669">CE81+1</f>
        <v>2069</v>
      </c>
      <c r="CG81" s="6">
        <f t="shared" ref="CG81" si="670">CF81+1</f>
        <v>2070</v>
      </c>
      <c r="CH81" s="6">
        <f t="shared" ref="CH81" si="671">CG81+1</f>
        <v>2071</v>
      </c>
      <c r="CI81" s="6">
        <f t="shared" ref="CI81" si="672">CH81+1</f>
        <v>2072</v>
      </c>
      <c r="CJ81" s="6">
        <f t="shared" ref="CJ81" si="673">CI81+1</f>
        <v>2073</v>
      </c>
      <c r="CK81" s="6">
        <f t="shared" ref="CK81" si="674">CJ81+1</f>
        <v>2074</v>
      </c>
      <c r="CL81" s="6">
        <f t="shared" ref="CL81" si="675">CK81+1</f>
        <v>2075</v>
      </c>
      <c r="CM81" s="6">
        <f t="shared" ref="CM81" si="676">CL81+1</f>
        <v>2076</v>
      </c>
      <c r="CN81" s="6">
        <f t="shared" ref="CN81" si="677">CM81+1</f>
        <v>2077</v>
      </c>
      <c r="CO81" s="6">
        <f t="shared" ref="CO81" si="678">CN81+1</f>
        <v>2078</v>
      </c>
      <c r="CP81" s="6">
        <f t="shared" ref="CP81" si="679">CO81+1</f>
        <v>2079</v>
      </c>
      <c r="CQ81" s="6">
        <f t="shared" ref="CQ81" si="680">CP81+1</f>
        <v>2080</v>
      </c>
      <c r="CR81" s="6">
        <f t="shared" ref="CR81" si="681">CQ81+1</f>
        <v>2081</v>
      </c>
      <c r="CS81" s="6">
        <f t="shared" ref="CS81" si="682">CR81+1</f>
        <v>2082</v>
      </c>
      <c r="CT81" s="6">
        <f t="shared" ref="CT81" si="683">CS81+1</f>
        <v>2083</v>
      </c>
      <c r="CU81" s="6">
        <f t="shared" ref="CU81" si="684">CT81+1</f>
        <v>2084</v>
      </c>
      <c r="CV81" s="6">
        <f t="shared" ref="CV81" si="685">CU81+1</f>
        <v>2085</v>
      </c>
      <c r="CW81" s="6">
        <f t="shared" ref="CW81" si="686">CV81+1</f>
        <v>2086</v>
      </c>
      <c r="CX81" s="6">
        <f t="shared" ref="CX81" si="687">CW81+1</f>
        <v>2087</v>
      </c>
      <c r="CY81" s="6">
        <f t="shared" ref="CY81" si="688">CX81+1</f>
        <v>2088</v>
      </c>
      <c r="CZ81" s="6">
        <f t="shared" ref="CZ81" si="689">CY81+1</f>
        <v>2089</v>
      </c>
      <c r="DA81" s="6">
        <f t="shared" ref="DA81" si="690">CZ81+1</f>
        <v>2090</v>
      </c>
      <c r="DB81" s="6">
        <f t="shared" ref="DB81" si="691">DA81+1</f>
        <v>2091</v>
      </c>
      <c r="DC81" s="6">
        <f t="shared" ref="DC81" si="692">DB81+1</f>
        <v>2092</v>
      </c>
      <c r="DD81" s="6">
        <f t="shared" ref="DD81" si="693">DC81+1</f>
        <v>2093</v>
      </c>
      <c r="DE81" s="6">
        <f t="shared" ref="DE81" si="694">DD81+1</f>
        <v>2094</v>
      </c>
      <c r="DF81" s="6">
        <f t="shared" ref="DF81" si="695">DE81+1</f>
        <v>2095</v>
      </c>
      <c r="DG81" s="6">
        <f>DF81+1</f>
        <v>2096</v>
      </c>
      <c r="DH81" s="6">
        <f>DG81+1</f>
        <v>2097</v>
      </c>
      <c r="DI81" s="6">
        <f>DH81+1</f>
        <v>2098</v>
      </c>
      <c r="DJ81" s="6">
        <f>DI81+1</f>
        <v>2099</v>
      </c>
      <c r="DK81" s="6">
        <f>DJ81+1</f>
        <v>2100</v>
      </c>
    </row>
  </sheetData>
  <mergeCells count="72">
    <mergeCell ref="T52:V52"/>
    <mergeCell ref="B54:B58"/>
    <mergeCell ref="B59:C59"/>
    <mergeCell ref="D59:F59"/>
    <mergeCell ref="H59:J59"/>
    <mergeCell ref="L59:N59"/>
    <mergeCell ref="P59:R59"/>
    <mergeCell ref="T59:V59"/>
    <mergeCell ref="B52:B53"/>
    <mergeCell ref="D52:F52"/>
    <mergeCell ref="H52:J52"/>
    <mergeCell ref="L52:N52"/>
    <mergeCell ref="P52:R52"/>
    <mergeCell ref="T41:V41"/>
    <mergeCell ref="B43:B47"/>
    <mergeCell ref="B48:C48"/>
    <mergeCell ref="D48:F48"/>
    <mergeCell ref="H48:J48"/>
    <mergeCell ref="L48:N48"/>
    <mergeCell ref="P48:R48"/>
    <mergeCell ref="T48:V48"/>
    <mergeCell ref="B41:B42"/>
    <mergeCell ref="D41:F41"/>
    <mergeCell ref="H41:J41"/>
    <mergeCell ref="L41:N41"/>
    <mergeCell ref="P41:R41"/>
    <mergeCell ref="P38:R38"/>
    <mergeCell ref="T11:V11"/>
    <mergeCell ref="T18:V18"/>
    <mergeCell ref="T21:V21"/>
    <mergeCell ref="T28:V28"/>
    <mergeCell ref="T31:V31"/>
    <mergeCell ref="T38:V38"/>
    <mergeCell ref="P11:R11"/>
    <mergeCell ref="P18:R18"/>
    <mergeCell ref="P21:R21"/>
    <mergeCell ref="P28:R28"/>
    <mergeCell ref="P31:R31"/>
    <mergeCell ref="B38:C38"/>
    <mergeCell ref="D38:F38"/>
    <mergeCell ref="H38:J38"/>
    <mergeCell ref="L38:N38"/>
    <mergeCell ref="B31:B32"/>
    <mergeCell ref="D31:F31"/>
    <mergeCell ref="H31:J31"/>
    <mergeCell ref="L31:N31"/>
    <mergeCell ref="B33:B37"/>
    <mergeCell ref="D5:I5"/>
    <mergeCell ref="D4:I4"/>
    <mergeCell ref="D3:I3"/>
    <mergeCell ref="D6:I6"/>
    <mergeCell ref="D7:I7"/>
    <mergeCell ref="B28:C28"/>
    <mergeCell ref="D28:F28"/>
    <mergeCell ref="H28:J28"/>
    <mergeCell ref="L28:N28"/>
    <mergeCell ref="B19:N20"/>
    <mergeCell ref="B21:B22"/>
    <mergeCell ref="B23:B27"/>
    <mergeCell ref="B11:B12"/>
    <mergeCell ref="B13:B17"/>
    <mergeCell ref="D18:F18"/>
    <mergeCell ref="B18:C18"/>
    <mergeCell ref="D11:F11"/>
    <mergeCell ref="D8:I8"/>
    <mergeCell ref="H11:J11"/>
    <mergeCell ref="L11:N11"/>
    <mergeCell ref="D21:F21"/>
    <mergeCell ref="H21:J21"/>
    <mergeCell ref="L21:N21"/>
    <mergeCell ref="H18:J18"/>
    <mergeCell ref="L18:N18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DI84"/>
  <sheetViews>
    <sheetView workbookViewId="0">
      <selection activeCell="B42" sqref="B42:N47"/>
    </sheetView>
  </sheetViews>
  <sheetFormatPr defaultRowHeight="15"/>
  <cols>
    <col min="2" max="2" width="11" customWidth="1"/>
    <col min="3" max="3" width="8.28515625" customWidth="1"/>
    <col min="4" max="6" width="6.140625" customWidth="1"/>
    <col min="7" max="7" width="1.28515625" customWidth="1"/>
    <col min="8" max="10" width="6.140625" customWidth="1"/>
    <col min="11" max="11" width="1" customWidth="1"/>
    <col min="12" max="14" width="6.140625" customWidth="1"/>
    <col min="15" max="15" width="3.85546875" customWidth="1"/>
    <col min="16" max="18" width="6.140625" customWidth="1"/>
    <col min="19" max="19" width="3.42578125" customWidth="1"/>
    <col min="20" max="22" width="6.140625" customWidth="1"/>
    <col min="26" max="26" width="10.7109375" customWidth="1"/>
  </cols>
  <sheetData>
    <row r="1" spans="2:113">
      <c r="C1" t="s">
        <v>52</v>
      </c>
    </row>
    <row r="2" spans="2:113">
      <c r="C2" t="s">
        <v>45</v>
      </c>
    </row>
    <row r="3" spans="2:113">
      <c r="C3">
        <v>9.86</v>
      </c>
      <c r="D3" t="s">
        <v>46</v>
      </c>
    </row>
    <row r="4" spans="2:113">
      <c r="C4" t="s">
        <v>65</v>
      </c>
    </row>
    <row r="6" spans="2:113">
      <c r="C6" s="29">
        <f>EmmDecPctPeak!C3</f>
        <v>9.86</v>
      </c>
      <c r="D6" s="228" t="s">
        <v>67</v>
      </c>
      <c r="E6" s="228"/>
      <c r="F6" s="228"/>
      <c r="G6" s="228"/>
      <c r="H6" s="228"/>
      <c r="I6" s="229" t="s">
        <v>74</v>
      </c>
      <c r="J6" s="230"/>
    </row>
    <row r="7" spans="2:113">
      <c r="C7" s="29">
        <f>EmmDecPctPeak!C4</f>
        <v>1.6</v>
      </c>
      <c r="D7" s="235" t="s">
        <v>66</v>
      </c>
      <c r="E7" s="228"/>
      <c r="F7" s="228"/>
      <c r="G7" s="228"/>
      <c r="H7" s="228"/>
      <c r="I7" s="231"/>
      <c r="J7" s="232"/>
      <c r="X7" t="s">
        <v>50</v>
      </c>
      <c r="Y7" t="s">
        <v>49</v>
      </c>
      <c r="Z7" t="s">
        <v>51</v>
      </c>
      <c r="AA7" t="s">
        <v>48</v>
      </c>
      <c r="AB7">
        <v>2015</v>
      </c>
      <c r="AC7">
        <f>AB7+1</f>
        <v>2016</v>
      </c>
      <c r="AD7">
        <f t="shared" ref="AD7:CO7" si="0">AC7+1</f>
        <v>2017</v>
      </c>
      <c r="AE7">
        <f t="shared" si="0"/>
        <v>2018</v>
      </c>
      <c r="AF7">
        <f t="shared" si="0"/>
        <v>2019</v>
      </c>
      <c r="AG7">
        <f t="shared" si="0"/>
        <v>2020</v>
      </c>
      <c r="AH7">
        <f t="shared" si="0"/>
        <v>2021</v>
      </c>
      <c r="AI7">
        <f t="shared" si="0"/>
        <v>2022</v>
      </c>
      <c r="AJ7">
        <f t="shared" si="0"/>
        <v>2023</v>
      </c>
      <c r="AK7">
        <f t="shared" si="0"/>
        <v>2024</v>
      </c>
      <c r="AL7">
        <f t="shared" si="0"/>
        <v>2025</v>
      </c>
      <c r="AM7">
        <f t="shared" si="0"/>
        <v>2026</v>
      </c>
      <c r="AN7">
        <f t="shared" si="0"/>
        <v>2027</v>
      </c>
      <c r="AO7">
        <f t="shared" si="0"/>
        <v>2028</v>
      </c>
      <c r="AP7">
        <f t="shared" si="0"/>
        <v>2029</v>
      </c>
      <c r="AQ7">
        <f t="shared" si="0"/>
        <v>2030</v>
      </c>
      <c r="AR7">
        <f t="shared" si="0"/>
        <v>2031</v>
      </c>
      <c r="AS7">
        <f t="shared" si="0"/>
        <v>2032</v>
      </c>
      <c r="AT7">
        <f t="shared" si="0"/>
        <v>2033</v>
      </c>
      <c r="AU7">
        <f t="shared" si="0"/>
        <v>2034</v>
      </c>
      <c r="AV7">
        <f t="shared" si="0"/>
        <v>2035</v>
      </c>
      <c r="AW7">
        <f t="shared" si="0"/>
        <v>2036</v>
      </c>
      <c r="AX7">
        <f t="shared" si="0"/>
        <v>2037</v>
      </c>
      <c r="AY7">
        <f t="shared" si="0"/>
        <v>2038</v>
      </c>
      <c r="AZ7">
        <f t="shared" si="0"/>
        <v>2039</v>
      </c>
      <c r="BA7">
        <f t="shared" si="0"/>
        <v>2040</v>
      </c>
      <c r="BB7">
        <f t="shared" si="0"/>
        <v>2041</v>
      </c>
      <c r="BC7">
        <f t="shared" si="0"/>
        <v>2042</v>
      </c>
      <c r="BD7">
        <f t="shared" si="0"/>
        <v>2043</v>
      </c>
      <c r="BE7">
        <f t="shared" si="0"/>
        <v>2044</v>
      </c>
      <c r="BF7">
        <f t="shared" si="0"/>
        <v>2045</v>
      </c>
      <c r="BG7">
        <f t="shared" si="0"/>
        <v>2046</v>
      </c>
      <c r="BH7">
        <f t="shared" si="0"/>
        <v>2047</v>
      </c>
      <c r="BI7">
        <f t="shared" si="0"/>
        <v>2048</v>
      </c>
      <c r="BJ7">
        <f t="shared" si="0"/>
        <v>2049</v>
      </c>
      <c r="BK7">
        <f t="shared" si="0"/>
        <v>2050</v>
      </c>
      <c r="BL7">
        <f t="shared" si="0"/>
        <v>2051</v>
      </c>
      <c r="BM7">
        <f t="shared" si="0"/>
        <v>2052</v>
      </c>
      <c r="BN7">
        <f t="shared" si="0"/>
        <v>2053</v>
      </c>
      <c r="BO7">
        <f t="shared" si="0"/>
        <v>2054</v>
      </c>
      <c r="BP7">
        <f t="shared" si="0"/>
        <v>2055</v>
      </c>
      <c r="BQ7">
        <f t="shared" si="0"/>
        <v>2056</v>
      </c>
      <c r="BR7">
        <f t="shared" si="0"/>
        <v>2057</v>
      </c>
      <c r="BS7">
        <f t="shared" si="0"/>
        <v>2058</v>
      </c>
      <c r="BT7">
        <f t="shared" si="0"/>
        <v>2059</v>
      </c>
      <c r="BU7">
        <f t="shared" si="0"/>
        <v>2060</v>
      </c>
      <c r="BV7">
        <f t="shared" si="0"/>
        <v>2061</v>
      </c>
      <c r="BW7">
        <f t="shared" si="0"/>
        <v>2062</v>
      </c>
      <c r="BX7">
        <f t="shared" si="0"/>
        <v>2063</v>
      </c>
      <c r="BY7">
        <f t="shared" si="0"/>
        <v>2064</v>
      </c>
      <c r="BZ7">
        <f t="shared" si="0"/>
        <v>2065</v>
      </c>
      <c r="CA7">
        <f t="shared" si="0"/>
        <v>2066</v>
      </c>
      <c r="CB7">
        <f t="shared" si="0"/>
        <v>2067</v>
      </c>
      <c r="CC7">
        <f t="shared" si="0"/>
        <v>2068</v>
      </c>
      <c r="CD7">
        <f t="shared" si="0"/>
        <v>2069</v>
      </c>
      <c r="CE7">
        <f t="shared" si="0"/>
        <v>2070</v>
      </c>
      <c r="CF7">
        <f t="shared" si="0"/>
        <v>2071</v>
      </c>
      <c r="CG7">
        <f t="shared" si="0"/>
        <v>2072</v>
      </c>
      <c r="CH7">
        <f t="shared" si="0"/>
        <v>2073</v>
      </c>
      <c r="CI7">
        <f t="shared" si="0"/>
        <v>2074</v>
      </c>
      <c r="CJ7">
        <f t="shared" si="0"/>
        <v>2075</v>
      </c>
      <c r="CK7">
        <f t="shared" si="0"/>
        <v>2076</v>
      </c>
      <c r="CL7">
        <f t="shared" si="0"/>
        <v>2077</v>
      </c>
      <c r="CM7">
        <f t="shared" si="0"/>
        <v>2078</v>
      </c>
      <c r="CN7">
        <f t="shared" si="0"/>
        <v>2079</v>
      </c>
      <c r="CO7">
        <f t="shared" si="0"/>
        <v>2080</v>
      </c>
      <c r="CP7">
        <f t="shared" ref="CP7:DI7" si="1">CO7+1</f>
        <v>2081</v>
      </c>
      <c r="CQ7">
        <f t="shared" si="1"/>
        <v>2082</v>
      </c>
      <c r="CR7">
        <f t="shared" si="1"/>
        <v>2083</v>
      </c>
      <c r="CS7">
        <f t="shared" si="1"/>
        <v>2084</v>
      </c>
      <c r="CT7">
        <f t="shared" si="1"/>
        <v>2085</v>
      </c>
      <c r="CU7">
        <f t="shared" si="1"/>
        <v>2086</v>
      </c>
      <c r="CV7">
        <f t="shared" si="1"/>
        <v>2087</v>
      </c>
      <c r="CW7">
        <f t="shared" si="1"/>
        <v>2088</v>
      </c>
      <c r="CX7">
        <f t="shared" si="1"/>
        <v>2089</v>
      </c>
      <c r="CY7">
        <f t="shared" si="1"/>
        <v>2090</v>
      </c>
      <c r="CZ7">
        <f t="shared" si="1"/>
        <v>2091</v>
      </c>
      <c r="DA7">
        <f t="shared" si="1"/>
        <v>2092</v>
      </c>
      <c r="DB7">
        <f t="shared" si="1"/>
        <v>2093</v>
      </c>
      <c r="DC7">
        <f t="shared" si="1"/>
        <v>2094</v>
      </c>
      <c r="DD7">
        <f t="shared" si="1"/>
        <v>2095</v>
      </c>
      <c r="DE7">
        <f t="shared" si="1"/>
        <v>2096</v>
      </c>
      <c r="DF7">
        <f t="shared" si="1"/>
        <v>2097</v>
      </c>
      <c r="DG7">
        <f t="shared" si="1"/>
        <v>2098</v>
      </c>
      <c r="DH7">
        <f t="shared" si="1"/>
        <v>2099</v>
      </c>
      <c r="DI7">
        <f t="shared" si="1"/>
        <v>2100</v>
      </c>
    </row>
    <row r="8" spans="2:113">
      <c r="C8" s="29">
        <f>EmmDecPctPeak!C5</f>
        <v>2070</v>
      </c>
      <c r="D8" s="235" t="s">
        <v>68</v>
      </c>
      <c r="E8" s="228"/>
      <c r="F8" s="228"/>
      <c r="G8" s="228"/>
      <c r="H8" s="228"/>
      <c r="I8" s="231"/>
      <c r="J8" s="232"/>
      <c r="O8" t="s">
        <v>47</v>
      </c>
      <c r="AA8" s="2">
        <f>SUM(AC8:DI8)</f>
        <v>43.200000000000053</v>
      </c>
      <c r="AB8">
        <v>1.6</v>
      </c>
      <c r="AC8">
        <f>AB8-$C$9</f>
        <v>1.570909090909091</v>
      </c>
      <c r="AD8">
        <f t="shared" ref="AD8:CE8" si="2">AC8-$C$9</f>
        <v>1.541818181818182</v>
      </c>
      <c r="AE8">
        <f t="shared" si="2"/>
        <v>1.5127272727272729</v>
      </c>
      <c r="AF8">
        <f t="shared" si="2"/>
        <v>1.4836363636363639</v>
      </c>
      <c r="AG8">
        <f t="shared" si="2"/>
        <v>1.4545454545454548</v>
      </c>
      <c r="AH8">
        <f t="shared" si="2"/>
        <v>1.4254545454545458</v>
      </c>
      <c r="AI8">
        <f t="shared" si="2"/>
        <v>1.3963636363636367</v>
      </c>
      <c r="AJ8">
        <f t="shared" si="2"/>
        <v>1.3672727272727276</v>
      </c>
      <c r="AK8">
        <f t="shared" si="2"/>
        <v>1.3381818181818186</v>
      </c>
      <c r="AL8">
        <f t="shared" si="2"/>
        <v>1.3090909090909095</v>
      </c>
      <c r="AM8">
        <f t="shared" si="2"/>
        <v>1.2800000000000005</v>
      </c>
      <c r="AN8">
        <f t="shared" si="2"/>
        <v>1.2509090909090914</v>
      </c>
      <c r="AO8">
        <f t="shared" si="2"/>
        <v>1.2218181818181824</v>
      </c>
      <c r="AP8">
        <f t="shared" si="2"/>
        <v>1.1927272727272733</v>
      </c>
      <c r="AQ8">
        <f t="shared" si="2"/>
        <v>1.1636363636363642</v>
      </c>
      <c r="AR8">
        <f t="shared" si="2"/>
        <v>1.1345454545454552</v>
      </c>
      <c r="AS8">
        <f t="shared" si="2"/>
        <v>1.1054545454545461</v>
      </c>
      <c r="AT8">
        <f t="shared" si="2"/>
        <v>1.0763636363636371</v>
      </c>
      <c r="AU8">
        <f t="shared" si="2"/>
        <v>1.047272727272728</v>
      </c>
      <c r="AV8">
        <f t="shared" si="2"/>
        <v>1.018181818181819</v>
      </c>
      <c r="AW8">
        <f t="shared" si="2"/>
        <v>0.98909090909090991</v>
      </c>
      <c r="AX8">
        <f t="shared" si="2"/>
        <v>0.96000000000000085</v>
      </c>
      <c r="AY8">
        <f t="shared" si="2"/>
        <v>0.9309090909090918</v>
      </c>
      <c r="AZ8">
        <f t="shared" si="2"/>
        <v>0.90181818181818274</v>
      </c>
      <c r="BA8">
        <f t="shared" si="2"/>
        <v>0.87272727272727368</v>
      </c>
      <c r="BB8">
        <f t="shared" si="2"/>
        <v>0.84363636363636463</v>
      </c>
      <c r="BC8">
        <f t="shared" si="2"/>
        <v>0.81454545454545557</v>
      </c>
      <c r="BD8">
        <f t="shared" si="2"/>
        <v>0.78545454545454652</v>
      </c>
      <c r="BE8">
        <f t="shared" si="2"/>
        <v>0.75636363636363746</v>
      </c>
      <c r="BF8">
        <f t="shared" si="2"/>
        <v>0.7272727272727284</v>
      </c>
      <c r="BG8">
        <f t="shared" si="2"/>
        <v>0.69818181818181935</v>
      </c>
      <c r="BH8">
        <f t="shared" si="2"/>
        <v>0.66909090909091029</v>
      </c>
      <c r="BI8">
        <f t="shared" si="2"/>
        <v>0.64000000000000123</v>
      </c>
      <c r="BJ8">
        <f t="shared" si="2"/>
        <v>0.61090909090909218</v>
      </c>
      <c r="BK8">
        <f t="shared" si="2"/>
        <v>0.58181818181818312</v>
      </c>
      <c r="BL8">
        <f t="shared" si="2"/>
        <v>0.55272727272727407</v>
      </c>
      <c r="BM8">
        <f t="shared" si="2"/>
        <v>0.52363636363636501</v>
      </c>
      <c r="BN8">
        <f t="shared" si="2"/>
        <v>0.4945454545454559</v>
      </c>
      <c r="BO8">
        <f t="shared" si="2"/>
        <v>0.46545454545454679</v>
      </c>
      <c r="BP8">
        <f t="shared" si="2"/>
        <v>0.43636363636363767</v>
      </c>
      <c r="BQ8">
        <f t="shared" si="2"/>
        <v>0.40727272727272856</v>
      </c>
      <c r="BR8">
        <f t="shared" si="2"/>
        <v>0.37818181818181945</v>
      </c>
      <c r="BS8">
        <f t="shared" si="2"/>
        <v>0.34909090909091034</v>
      </c>
      <c r="BT8">
        <f t="shared" si="2"/>
        <v>0.32000000000000123</v>
      </c>
      <c r="BU8">
        <f t="shared" si="2"/>
        <v>0.29090909090909212</v>
      </c>
      <c r="BV8">
        <f t="shared" si="2"/>
        <v>0.261818181818183</v>
      </c>
      <c r="BW8">
        <f t="shared" si="2"/>
        <v>0.23272727272727392</v>
      </c>
      <c r="BX8">
        <f t="shared" si="2"/>
        <v>0.20363636363636484</v>
      </c>
      <c r="BY8">
        <f t="shared" si="2"/>
        <v>0.17454545454545575</v>
      </c>
      <c r="BZ8">
        <f t="shared" si="2"/>
        <v>0.14545454545454667</v>
      </c>
      <c r="CA8">
        <f t="shared" si="2"/>
        <v>0.11636363636363758</v>
      </c>
      <c r="CB8">
        <f t="shared" si="2"/>
        <v>8.7272727272728501E-2</v>
      </c>
      <c r="CC8">
        <f t="shared" si="2"/>
        <v>5.818181818181941E-2</v>
      </c>
      <c r="CD8">
        <f t="shared" si="2"/>
        <v>2.9090909090910319E-2</v>
      </c>
      <c r="CE8">
        <f t="shared" si="2"/>
        <v>1.2281842209915794E-15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</row>
    <row r="9" spans="2:113">
      <c r="C9" s="41">
        <f>EmmDecPctPeak!C6</f>
        <v>2.9090909090909091E-2</v>
      </c>
      <c r="D9" s="235" t="s">
        <v>70</v>
      </c>
      <c r="E9" s="228"/>
      <c r="F9" s="228"/>
      <c r="G9" s="228"/>
      <c r="H9" s="228"/>
      <c r="I9" s="233"/>
      <c r="J9" s="234"/>
      <c r="O9" t="s">
        <v>1</v>
      </c>
      <c r="X9">
        <v>0</v>
      </c>
      <c r="Y9">
        <v>2020</v>
      </c>
      <c r="Z9">
        <v>0</v>
      </c>
      <c r="AA9" s="2">
        <f t="shared" ref="AA9:AA53" si="3">SUM(AC9:DI9)</f>
        <v>838.10000000000093</v>
      </c>
      <c r="AB9">
        <v>9.86</v>
      </c>
      <c r="AC9" s="58">
        <f t="shared" ref="AC9:AG23" si="4">AB9*(1 + $X9/100)</f>
        <v>9.86</v>
      </c>
      <c r="AD9" s="58">
        <f t="shared" si="4"/>
        <v>9.86</v>
      </c>
      <c r="AE9" s="58">
        <f t="shared" si="4"/>
        <v>9.86</v>
      </c>
      <c r="AF9" s="58">
        <f t="shared" si="4"/>
        <v>9.86</v>
      </c>
      <c r="AG9" s="58">
        <f t="shared" si="4"/>
        <v>9.86</v>
      </c>
      <c r="AH9" s="5">
        <f>AG9*(1 + $Z9/100)</f>
        <v>9.86</v>
      </c>
      <c r="AI9" s="5">
        <f t="shared" ref="AI9:AR9" si="5">AH9*(1 + $Z9/100)</f>
        <v>9.86</v>
      </c>
      <c r="AJ9" s="5">
        <f t="shared" si="5"/>
        <v>9.86</v>
      </c>
      <c r="AK9" s="5">
        <f t="shared" si="5"/>
        <v>9.86</v>
      </c>
      <c r="AL9" s="5">
        <f t="shared" si="5"/>
        <v>9.86</v>
      </c>
      <c r="AM9" s="5">
        <f t="shared" si="5"/>
        <v>9.86</v>
      </c>
      <c r="AN9" s="5">
        <f t="shared" si="5"/>
        <v>9.86</v>
      </c>
      <c r="AO9" s="5">
        <f t="shared" si="5"/>
        <v>9.86</v>
      </c>
      <c r="AP9" s="5">
        <f t="shared" si="5"/>
        <v>9.86</v>
      </c>
      <c r="AQ9" s="5">
        <f t="shared" si="5"/>
        <v>9.86</v>
      </c>
      <c r="AR9" s="5">
        <f t="shared" si="5"/>
        <v>9.86</v>
      </c>
      <c r="AS9" s="5">
        <f t="shared" ref="AS9:DD9" si="6">AR9*(1 + $Z9/100)</f>
        <v>9.86</v>
      </c>
      <c r="AT9" s="5">
        <f t="shared" si="6"/>
        <v>9.86</v>
      </c>
      <c r="AU9" s="5">
        <f t="shared" si="6"/>
        <v>9.86</v>
      </c>
      <c r="AV9" s="5">
        <f t="shared" si="6"/>
        <v>9.86</v>
      </c>
      <c r="AW9" s="5">
        <f t="shared" si="6"/>
        <v>9.86</v>
      </c>
      <c r="AX9" s="5">
        <f t="shared" si="6"/>
        <v>9.86</v>
      </c>
      <c r="AY9" s="5">
        <f t="shared" si="6"/>
        <v>9.86</v>
      </c>
      <c r="AZ9" s="5">
        <f t="shared" si="6"/>
        <v>9.86</v>
      </c>
      <c r="BA9" s="5">
        <f t="shared" si="6"/>
        <v>9.86</v>
      </c>
      <c r="BB9" s="5">
        <f t="shared" si="6"/>
        <v>9.86</v>
      </c>
      <c r="BC9" s="5">
        <f t="shared" si="6"/>
        <v>9.86</v>
      </c>
      <c r="BD9" s="5">
        <f t="shared" si="6"/>
        <v>9.86</v>
      </c>
      <c r="BE9" s="5">
        <f t="shared" si="6"/>
        <v>9.86</v>
      </c>
      <c r="BF9" s="5">
        <f t="shared" si="6"/>
        <v>9.86</v>
      </c>
      <c r="BG9" s="5">
        <f t="shared" si="6"/>
        <v>9.86</v>
      </c>
      <c r="BH9" s="5">
        <f t="shared" si="6"/>
        <v>9.86</v>
      </c>
      <c r="BI9" s="5">
        <f t="shared" si="6"/>
        <v>9.86</v>
      </c>
      <c r="BJ9" s="5">
        <f t="shared" si="6"/>
        <v>9.86</v>
      </c>
      <c r="BK9" s="5">
        <f t="shared" si="6"/>
        <v>9.86</v>
      </c>
      <c r="BL9" s="5">
        <f t="shared" si="6"/>
        <v>9.86</v>
      </c>
      <c r="BM9" s="5">
        <f t="shared" si="6"/>
        <v>9.86</v>
      </c>
      <c r="BN9" s="5">
        <f t="shared" si="6"/>
        <v>9.86</v>
      </c>
      <c r="BO9" s="5">
        <f t="shared" si="6"/>
        <v>9.86</v>
      </c>
      <c r="BP9" s="5">
        <f t="shared" si="6"/>
        <v>9.86</v>
      </c>
      <c r="BQ9" s="5">
        <f t="shared" si="6"/>
        <v>9.86</v>
      </c>
      <c r="BR9" s="5">
        <f t="shared" si="6"/>
        <v>9.86</v>
      </c>
      <c r="BS9" s="5">
        <f t="shared" si="6"/>
        <v>9.86</v>
      </c>
      <c r="BT9" s="5">
        <f t="shared" si="6"/>
        <v>9.86</v>
      </c>
      <c r="BU9" s="5">
        <f t="shared" si="6"/>
        <v>9.86</v>
      </c>
      <c r="BV9" s="5">
        <f t="shared" si="6"/>
        <v>9.86</v>
      </c>
      <c r="BW9" s="5">
        <f t="shared" si="6"/>
        <v>9.86</v>
      </c>
      <c r="BX9" s="5">
        <f t="shared" si="6"/>
        <v>9.86</v>
      </c>
      <c r="BY9" s="5">
        <f t="shared" si="6"/>
        <v>9.86</v>
      </c>
      <c r="BZ9" s="5">
        <f t="shared" si="6"/>
        <v>9.86</v>
      </c>
      <c r="CA9" s="5">
        <f t="shared" si="6"/>
        <v>9.86</v>
      </c>
      <c r="CB9" s="5">
        <f t="shared" si="6"/>
        <v>9.86</v>
      </c>
      <c r="CC9" s="5">
        <f t="shared" si="6"/>
        <v>9.86</v>
      </c>
      <c r="CD9" s="5">
        <f t="shared" si="6"/>
        <v>9.86</v>
      </c>
      <c r="CE9" s="5">
        <f t="shared" si="6"/>
        <v>9.86</v>
      </c>
      <c r="CF9" s="5">
        <f t="shared" si="6"/>
        <v>9.86</v>
      </c>
      <c r="CG9" s="5">
        <f t="shared" si="6"/>
        <v>9.86</v>
      </c>
      <c r="CH9" s="5">
        <f t="shared" si="6"/>
        <v>9.86</v>
      </c>
      <c r="CI9" s="5">
        <f t="shared" si="6"/>
        <v>9.86</v>
      </c>
      <c r="CJ9" s="5">
        <f t="shared" si="6"/>
        <v>9.86</v>
      </c>
      <c r="CK9" s="5">
        <f t="shared" si="6"/>
        <v>9.86</v>
      </c>
      <c r="CL9" s="5">
        <f t="shared" si="6"/>
        <v>9.86</v>
      </c>
      <c r="CM9" s="5">
        <f t="shared" si="6"/>
        <v>9.86</v>
      </c>
      <c r="CN9" s="5">
        <f t="shared" si="6"/>
        <v>9.86</v>
      </c>
      <c r="CO9" s="5">
        <f t="shared" si="6"/>
        <v>9.86</v>
      </c>
      <c r="CP9" s="5">
        <f t="shared" si="6"/>
        <v>9.86</v>
      </c>
      <c r="CQ9" s="5">
        <f t="shared" si="6"/>
        <v>9.86</v>
      </c>
      <c r="CR9" s="5">
        <f t="shared" si="6"/>
        <v>9.86</v>
      </c>
      <c r="CS9" s="5">
        <f t="shared" si="6"/>
        <v>9.86</v>
      </c>
      <c r="CT9" s="5">
        <f t="shared" si="6"/>
        <v>9.86</v>
      </c>
      <c r="CU9" s="5">
        <f t="shared" si="6"/>
        <v>9.86</v>
      </c>
      <c r="CV9" s="5">
        <f t="shared" si="6"/>
        <v>9.86</v>
      </c>
      <c r="CW9" s="5">
        <f t="shared" si="6"/>
        <v>9.86</v>
      </c>
      <c r="CX9" s="5">
        <f t="shared" si="6"/>
        <v>9.86</v>
      </c>
      <c r="CY9" s="5">
        <f t="shared" si="6"/>
        <v>9.86</v>
      </c>
      <c r="CZ9" s="5">
        <f t="shared" si="6"/>
        <v>9.86</v>
      </c>
      <c r="DA9" s="5">
        <f t="shared" si="6"/>
        <v>9.86</v>
      </c>
      <c r="DB9" s="5">
        <f t="shared" si="6"/>
        <v>9.86</v>
      </c>
      <c r="DC9" s="5">
        <f t="shared" si="6"/>
        <v>9.86</v>
      </c>
      <c r="DD9" s="5">
        <f t="shared" si="6"/>
        <v>9.86</v>
      </c>
      <c r="DE9" s="5">
        <f t="shared" ref="DE9:DI18" si="7">DD9*(1 + $Z9/100)</f>
        <v>9.86</v>
      </c>
      <c r="DF9" s="5">
        <f t="shared" si="7"/>
        <v>9.86</v>
      </c>
      <c r="DG9" s="5">
        <f t="shared" si="7"/>
        <v>9.86</v>
      </c>
      <c r="DH9" s="5">
        <f t="shared" si="7"/>
        <v>9.86</v>
      </c>
      <c r="DI9" s="5">
        <f t="shared" si="7"/>
        <v>9.86</v>
      </c>
    </row>
    <row r="10" spans="2:113">
      <c r="C10" s="39">
        <v>230</v>
      </c>
      <c r="D10" s="251" t="s">
        <v>31</v>
      </c>
      <c r="E10" s="251"/>
      <c r="F10" s="251"/>
      <c r="G10" s="251"/>
      <c r="H10" s="251"/>
      <c r="X10">
        <v>0</v>
      </c>
      <c r="Y10">
        <v>2020</v>
      </c>
      <c r="Z10">
        <v>-1</v>
      </c>
      <c r="AA10" s="2">
        <f t="shared" si="3"/>
        <v>588.59469011659337</v>
      </c>
      <c r="AB10">
        <v>9.86</v>
      </c>
      <c r="AC10" s="58">
        <f t="shared" si="4"/>
        <v>9.86</v>
      </c>
      <c r="AD10" s="58">
        <f t="shared" si="4"/>
        <v>9.86</v>
      </c>
      <c r="AE10" s="58">
        <f t="shared" si="4"/>
        <v>9.86</v>
      </c>
      <c r="AF10" s="58">
        <f t="shared" si="4"/>
        <v>9.86</v>
      </c>
      <c r="AG10" s="58">
        <f t="shared" si="4"/>
        <v>9.86</v>
      </c>
      <c r="AH10" s="5">
        <f t="shared" ref="AH10:AR10" si="8">AG10*(1 + $Z10/100)</f>
        <v>9.7614000000000001</v>
      </c>
      <c r="AI10" s="5">
        <f t="shared" si="8"/>
        <v>9.663786</v>
      </c>
      <c r="AJ10" s="5">
        <f t="shared" si="8"/>
        <v>9.5671481400000005</v>
      </c>
      <c r="AK10" s="5">
        <f t="shared" si="8"/>
        <v>9.4714766586000003</v>
      </c>
      <c r="AL10" s="5">
        <f t="shared" si="8"/>
        <v>9.3767618920140006</v>
      </c>
      <c r="AM10" s="5">
        <f t="shared" si="8"/>
        <v>9.2829942730938608</v>
      </c>
      <c r="AN10" s="5">
        <f t="shared" si="8"/>
        <v>9.1901643303629221</v>
      </c>
      <c r="AO10" s="5">
        <f t="shared" si="8"/>
        <v>9.0982626870592931</v>
      </c>
      <c r="AP10" s="5">
        <f t="shared" si="8"/>
        <v>9.0072800601887</v>
      </c>
      <c r="AQ10" s="5">
        <f t="shared" si="8"/>
        <v>8.9172072595868137</v>
      </c>
      <c r="AR10" s="5">
        <f t="shared" si="8"/>
        <v>8.8280351869909452</v>
      </c>
      <c r="AS10" s="5">
        <f t="shared" ref="AS10:DD10" si="9">AR10*(1 + $Z10/100)</f>
        <v>8.739754835121035</v>
      </c>
      <c r="AT10" s="5">
        <f t="shared" si="9"/>
        <v>8.6523572867698242</v>
      </c>
      <c r="AU10" s="5">
        <f t="shared" si="9"/>
        <v>8.5658337139021263</v>
      </c>
      <c r="AV10" s="5">
        <f t="shared" si="9"/>
        <v>8.4801753767631052</v>
      </c>
      <c r="AW10" s="5">
        <f t="shared" si="9"/>
        <v>8.3953736229954732</v>
      </c>
      <c r="AX10" s="5">
        <f t="shared" si="9"/>
        <v>8.3114198867655187</v>
      </c>
      <c r="AY10" s="5">
        <f t="shared" si="9"/>
        <v>8.2283056878978638</v>
      </c>
      <c r="AZ10" s="5">
        <f t="shared" si="9"/>
        <v>8.1460226310188855</v>
      </c>
      <c r="BA10" s="5">
        <f t="shared" si="9"/>
        <v>8.0645624047086972</v>
      </c>
      <c r="BB10" s="5">
        <f t="shared" si="9"/>
        <v>7.9839167806616098</v>
      </c>
      <c r="BC10" s="5">
        <f t="shared" si="9"/>
        <v>7.9040776128549934</v>
      </c>
      <c r="BD10" s="5">
        <f t="shared" si="9"/>
        <v>7.8250368367264436</v>
      </c>
      <c r="BE10" s="5">
        <f t="shared" si="9"/>
        <v>7.7467864683591792</v>
      </c>
      <c r="BF10" s="5">
        <f t="shared" si="9"/>
        <v>7.6693186036755874</v>
      </c>
      <c r="BG10" s="5">
        <f t="shared" si="9"/>
        <v>7.592625417638831</v>
      </c>
      <c r="BH10" s="5">
        <f t="shared" si="9"/>
        <v>7.5166991634624427</v>
      </c>
      <c r="BI10" s="5">
        <f t="shared" si="9"/>
        <v>7.4415321718278182</v>
      </c>
      <c r="BJ10" s="5">
        <f t="shared" si="9"/>
        <v>7.3671168501095403</v>
      </c>
      <c r="BK10" s="5">
        <f t="shared" si="9"/>
        <v>7.2934456816084445</v>
      </c>
      <c r="BL10" s="5">
        <f t="shared" si="9"/>
        <v>7.22051122479236</v>
      </c>
      <c r="BM10" s="5">
        <f t="shared" si="9"/>
        <v>7.1483061125444367</v>
      </c>
      <c r="BN10" s="5">
        <f t="shared" si="9"/>
        <v>7.0768230514189927</v>
      </c>
      <c r="BO10" s="5">
        <f t="shared" si="9"/>
        <v>7.0060548209048026</v>
      </c>
      <c r="BP10" s="5">
        <f t="shared" si="9"/>
        <v>6.9359942726957549</v>
      </c>
      <c r="BQ10" s="5">
        <f t="shared" si="9"/>
        <v>6.8666343299687975</v>
      </c>
      <c r="BR10" s="5">
        <f t="shared" si="9"/>
        <v>6.7979679866691098</v>
      </c>
      <c r="BS10" s="5">
        <f t="shared" si="9"/>
        <v>6.7299883068024187</v>
      </c>
      <c r="BT10" s="5">
        <f t="shared" si="9"/>
        <v>6.6626884237343944</v>
      </c>
      <c r="BU10" s="5">
        <f t="shared" si="9"/>
        <v>6.5960615394970503</v>
      </c>
      <c r="BV10" s="5">
        <f t="shared" si="9"/>
        <v>6.5301009241020793</v>
      </c>
      <c r="BW10" s="5">
        <f t="shared" si="9"/>
        <v>6.4647999148610582</v>
      </c>
      <c r="BX10" s="5">
        <f t="shared" si="9"/>
        <v>6.4001519157124473</v>
      </c>
      <c r="BY10" s="5">
        <f t="shared" si="9"/>
        <v>6.3361503965553228</v>
      </c>
      <c r="BZ10" s="5">
        <f t="shared" si="9"/>
        <v>6.2727888925897695</v>
      </c>
      <c r="CA10" s="5">
        <f t="shared" si="9"/>
        <v>6.2100610036638715</v>
      </c>
      <c r="CB10" s="5">
        <f t="shared" si="9"/>
        <v>6.1479603936272325</v>
      </c>
      <c r="CC10" s="5">
        <f t="shared" si="9"/>
        <v>6.0864807896909605</v>
      </c>
      <c r="CD10" s="5">
        <f t="shared" si="9"/>
        <v>6.0256159817940507</v>
      </c>
      <c r="CE10" s="5">
        <f t="shared" si="9"/>
        <v>5.9653598219761097</v>
      </c>
      <c r="CF10" s="5">
        <f t="shared" si="9"/>
        <v>5.9057062237563489</v>
      </c>
      <c r="CG10" s="5">
        <f t="shared" si="9"/>
        <v>5.8466491615187852</v>
      </c>
      <c r="CH10" s="5">
        <f t="shared" si="9"/>
        <v>5.7881826699035974</v>
      </c>
      <c r="CI10" s="5">
        <f t="shared" si="9"/>
        <v>5.730300843204561</v>
      </c>
      <c r="CJ10" s="5">
        <f t="shared" si="9"/>
        <v>5.6729978347725156</v>
      </c>
      <c r="CK10" s="5">
        <f t="shared" si="9"/>
        <v>5.6162678564247903</v>
      </c>
      <c r="CL10" s="5">
        <f t="shared" si="9"/>
        <v>5.5601051778605424</v>
      </c>
      <c r="CM10" s="5">
        <f t="shared" si="9"/>
        <v>5.5045041260819367</v>
      </c>
      <c r="CN10" s="5">
        <f t="shared" si="9"/>
        <v>5.4494590848211173</v>
      </c>
      <c r="CO10" s="5">
        <f t="shared" si="9"/>
        <v>5.394964493972906</v>
      </c>
      <c r="CP10" s="5">
        <f t="shared" si="9"/>
        <v>5.3410148490331766</v>
      </c>
      <c r="CQ10" s="5">
        <f t="shared" si="9"/>
        <v>5.287604700542845</v>
      </c>
      <c r="CR10" s="5">
        <f t="shared" si="9"/>
        <v>5.2347286535374167</v>
      </c>
      <c r="CS10" s="5">
        <f t="shared" si="9"/>
        <v>5.1823813670020424</v>
      </c>
      <c r="CT10" s="5">
        <f t="shared" si="9"/>
        <v>5.1305575533320216</v>
      </c>
      <c r="CU10" s="5">
        <f t="shared" si="9"/>
        <v>5.0792519777987017</v>
      </c>
      <c r="CV10" s="5">
        <f t="shared" si="9"/>
        <v>5.0284594580207145</v>
      </c>
      <c r="CW10" s="5">
        <f t="shared" si="9"/>
        <v>4.9781748634405076</v>
      </c>
      <c r="CX10" s="5">
        <f t="shared" si="9"/>
        <v>4.9283931148061022</v>
      </c>
      <c r="CY10" s="5">
        <f t="shared" si="9"/>
        <v>4.8791091836580414</v>
      </c>
      <c r="CZ10" s="5">
        <f t="shared" si="9"/>
        <v>4.8303180918214608</v>
      </c>
      <c r="DA10" s="5">
        <f t="shared" si="9"/>
        <v>4.7820149109032464</v>
      </c>
      <c r="DB10" s="5">
        <f t="shared" si="9"/>
        <v>4.7341947617942139</v>
      </c>
      <c r="DC10" s="5">
        <f t="shared" si="9"/>
        <v>4.6868528141762722</v>
      </c>
      <c r="DD10" s="5">
        <f t="shared" si="9"/>
        <v>4.6399842860345091</v>
      </c>
      <c r="DE10" s="5">
        <f t="shared" si="7"/>
        <v>4.5935844431741639</v>
      </c>
      <c r="DF10" s="5">
        <f t="shared" si="7"/>
        <v>4.5476485987424224</v>
      </c>
      <c r="DG10" s="5">
        <f t="shared" si="7"/>
        <v>4.5021721127549981</v>
      </c>
      <c r="DH10" s="5">
        <f t="shared" si="7"/>
        <v>4.4571503916274482</v>
      </c>
      <c r="DI10" s="5">
        <f t="shared" si="7"/>
        <v>4.4125788877111738</v>
      </c>
    </row>
    <row r="11" spans="2:113">
      <c r="C11" s="38">
        <f>EmmDecPctPeak!C8</f>
        <v>23</v>
      </c>
      <c r="D11" s="228" t="s">
        <v>77</v>
      </c>
      <c r="E11" s="228"/>
      <c r="F11" s="228"/>
      <c r="G11" s="228"/>
      <c r="H11" s="228"/>
      <c r="X11">
        <v>0</v>
      </c>
      <c r="Y11">
        <v>2020</v>
      </c>
      <c r="Z11">
        <v>-2</v>
      </c>
      <c r="AA11" s="2">
        <f t="shared" si="3"/>
        <v>436.46479457136252</v>
      </c>
      <c r="AB11">
        <v>9.86</v>
      </c>
      <c r="AC11" s="58">
        <f t="shared" si="4"/>
        <v>9.86</v>
      </c>
      <c r="AD11" s="58">
        <f t="shared" si="4"/>
        <v>9.86</v>
      </c>
      <c r="AE11" s="58">
        <f t="shared" si="4"/>
        <v>9.86</v>
      </c>
      <c r="AF11" s="58">
        <f t="shared" si="4"/>
        <v>9.86</v>
      </c>
      <c r="AG11" s="58">
        <f t="shared" si="4"/>
        <v>9.86</v>
      </c>
      <c r="AH11" s="5">
        <f t="shared" ref="AH11:AR11" si="10">AG11*(1 + $Z11/100)</f>
        <v>9.6627999999999989</v>
      </c>
      <c r="AI11" s="5">
        <f t="shared" si="10"/>
        <v>9.4695439999999991</v>
      </c>
      <c r="AJ11" s="5">
        <f t="shared" si="10"/>
        <v>9.2801531199999996</v>
      </c>
      <c r="AK11" s="5">
        <f t="shared" si="10"/>
        <v>9.0945500575999993</v>
      </c>
      <c r="AL11" s="5">
        <f t="shared" si="10"/>
        <v>8.9126590564479997</v>
      </c>
      <c r="AM11" s="5">
        <f t="shared" si="10"/>
        <v>8.7344058753190392</v>
      </c>
      <c r="AN11" s="5">
        <f t="shared" si="10"/>
        <v>8.559717757812658</v>
      </c>
      <c r="AO11" s="5">
        <f t="shared" si="10"/>
        <v>8.3885234026564053</v>
      </c>
      <c r="AP11" s="5">
        <f t="shared" si="10"/>
        <v>8.2207529346032775</v>
      </c>
      <c r="AQ11" s="5">
        <f t="shared" si="10"/>
        <v>8.0563378759112112</v>
      </c>
      <c r="AR11" s="5">
        <f t="shared" si="10"/>
        <v>7.8952111183929867</v>
      </c>
      <c r="AS11" s="5">
        <f t="shared" ref="AS11:DD11" si="11">AR11*(1 + $Z11/100)</f>
        <v>7.7373068960251272</v>
      </c>
      <c r="AT11" s="5">
        <f t="shared" si="11"/>
        <v>7.5825607581046244</v>
      </c>
      <c r="AU11" s="5">
        <f t="shared" si="11"/>
        <v>7.4309095429425316</v>
      </c>
      <c r="AV11" s="5">
        <f t="shared" si="11"/>
        <v>7.2822913520836812</v>
      </c>
      <c r="AW11" s="5">
        <f t="shared" si="11"/>
        <v>7.1366455250420078</v>
      </c>
      <c r="AX11" s="5">
        <f t="shared" si="11"/>
        <v>6.9939126145411672</v>
      </c>
      <c r="AY11" s="5">
        <f t="shared" si="11"/>
        <v>6.8540343622503439</v>
      </c>
      <c r="AZ11" s="5">
        <f t="shared" si="11"/>
        <v>6.7169536750053371</v>
      </c>
      <c r="BA11" s="5">
        <f t="shared" si="11"/>
        <v>6.58261460150523</v>
      </c>
      <c r="BB11" s="5">
        <f t="shared" si="11"/>
        <v>6.4509623094751252</v>
      </c>
      <c r="BC11" s="5">
        <f t="shared" si="11"/>
        <v>6.3219430632856222</v>
      </c>
      <c r="BD11" s="5">
        <f t="shared" si="11"/>
        <v>6.1955042020199098</v>
      </c>
      <c r="BE11" s="5">
        <f t="shared" si="11"/>
        <v>6.0715941179795117</v>
      </c>
      <c r="BF11" s="5">
        <f t="shared" si="11"/>
        <v>5.9501622356199215</v>
      </c>
      <c r="BG11" s="5">
        <f t="shared" si="11"/>
        <v>5.8311589909075234</v>
      </c>
      <c r="BH11" s="5">
        <f t="shared" si="11"/>
        <v>5.7145358110893731</v>
      </c>
      <c r="BI11" s="5">
        <f t="shared" si="11"/>
        <v>5.6002450948675859</v>
      </c>
      <c r="BJ11" s="5">
        <f t="shared" si="11"/>
        <v>5.4882401929702338</v>
      </c>
      <c r="BK11" s="5">
        <f t="shared" si="11"/>
        <v>5.3784753891108288</v>
      </c>
      <c r="BL11" s="5">
        <f t="shared" si="11"/>
        <v>5.2709058813286118</v>
      </c>
      <c r="BM11" s="5">
        <f t="shared" si="11"/>
        <v>5.1654877637020391</v>
      </c>
      <c r="BN11" s="5">
        <f t="shared" si="11"/>
        <v>5.0621780084279981</v>
      </c>
      <c r="BO11" s="5">
        <f t="shared" si="11"/>
        <v>4.9609344482594384</v>
      </c>
      <c r="BP11" s="5">
        <f t="shared" si="11"/>
        <v>4.8617157592942499</v>
      </c>
      <c r="BQ11" s="5">
        <f t="shared" si="11"/>
        <v>4.7644814441083652</v>
      </c>
      <c r="BR11" s="5">
        <f t="shared" si="11"/>
        <v>4.6691918152261982</v>
      </c>
      <c r="BS11" s="5">
        <f t="shared" si="11"/>
        <v>4.5758079789216746</v>
      </c>
      <c r="BT11" s="5">
        <f t="shared" si="11"/>
        <v>4.4842918193432411</v>
      </c>
      <c r="BU11" s="5">
        <f t="shared" si="11"/>
        <v>4.3946059829563762</v>
      </c>
      <c r="BV11" s="5">
        <f t="shared" si="11"/>
        <v>4.3067138632972481</v>
      </c>
      <c r="BW11" s="5">
        <f t="shared" si="11"/>
        <v>4.2205795860313033</v>
      </c>
      <c r="BX11" s="5">
        <f t="shared" si="11"/>
        <v>4.1361679943106768</v>
      </c>
      <c r="BY11" s="5">
        <f t="shared" si="11"/>
        <v>4.053444634424463</v>
      </c>
      <c r="BZ11" s="5">
        <f t="shared" si="11"/>
        <v>3.9723757417359735</v>
      </c>
      <c r="CA11" s="5">
        <f t="shared" si="11"/>
        <v>3.8929282269012542</v>
      </c>
      <c r="CB11" s="5">
        <f t="shared" si="11"/>
        <v>3.815069662363229</v>
      </c>
      <c r="CC11" s="5">
        <f t="shared" si="11"/>
        <v>3.7387682691159645</v>
      </c>
      <c r="CD11" s="5">
        <f t="shared" si="11"/>
        <v>3.6639929037336452</v>
      </c>
      <c r="CE11" s="5">
        <f t="shared" si="11"/>
        <v>3.5907130456589722</v>
      </c>
      <c r="CF11" s="5">
        <f t="shared" si="11"/>
        <v>3.5188987847457929</v>
      </c>
      <c r="CG11" s="5">
        <f t="shared" si="11"/>
        <v>3.4485208090508768</v>
      </c>
      <c r="CH11" s="5">
        <f t="shared" si="11"/>
        <v>3.3795503928698594</v>
      </c>
      <c r="CI11" s="5">
        <f t="shared" si="11"/>
        <v>3.3119593850124622</v>
      </c>
      <c r="CJ11" s="5">
        <f t="shared" si="11"/>
        <v>3.2457201973122127</v>
      </c>
      <c r="CK11" s="5">
        <f t="shared" si="11"/>
        <v>3.1808057933659684</v>
      </c>
      <c r="CL11" s="5">
        <f t="shared" si="11"/>
        <v>3.1171896774986489</v>
      </c>
      <c r="CM11" s="5">
        <f t="shared" si="11"/>
        <v>3.0548458839486758</v>
      </c>
      <c r="CN11" s="5">
        <f t="shared" si="11"/>
        <v>2.9937489662697021</v>
      </c>
      <c r="CO11" s="5">
        <f t="shared" si="11"/>
        <v>2.9338739869443082</v>
      </c>
      <c r="CP11" s="5">
        <f t="shared" si="11"/>
        <v>2.875196507205422</v>
      </c>
      <c r="CQ11" s="5">
        <f t="shared" si="11"/>
        <v>2.8176925770613135</v>
      </c>
      <c r="CR11" s="5">
        <f t="shared" si="11"/>
        <v>2.761338725520087</v>
      </c>
      <c r="CS11" s="5">
        <f t="shared" si="11"/>
        <v>2.7061119510096852</v>
      </c>
      <c r="CT11" s="5">
        <f t="shared" si="11"/>
        <v>2.6519897119894913</v>
      </c>
      <c r="CU11" s="5">
        <f t="shared" si="11"/>
        <v>2.5989499177497013</v>
      </c>
      <c r="CV11" s="5">
        <f t="shared" si="11"/>
        <v>2.5469709193947074</v>
      </c>
      <c r="CW11" s="5">
        <f t="shared" si="11"/>
        <v>2.4960315010068133</v>
      </c>
      <c r="CX11" s="5">
        <f t="shared" si="11"/>
        <v>2.446110870986677</v>
      </c>
      <c r="CY11" s="5">
        <f t="shared" si="11"/>
        <v>2.3971886535669436</v>
      </c>
      <c r="CZ11" s="5">
        <f t="shared" si="11"/>
        <v>2.3492448804956045</v>
      </c>
      <c r="DA11" s="5">
        <f t="shared" si="11"/>
        <v>2.3022599828856922</v>
      </c>
      <c r="DB11" s="5">
        <f t="shared" si="11"/>
        <v>2.2562147832279784</v>
      </c>
      <c r="DC11" s="5">
        <f t="shared" si="11"/>
        <v>2.211090487563419</v>
      </c>
      <c r="DD11" s="5">
        <f t="shared" si="11"/>
        <v>2.1668686778121504</v>
      </c>
      <c r="DE11" s="5">
        <f t="shared" si="7"/>
        <v>2.1235313042559074</v>
      </c>
      <c r="DF11" s="5">
        <f t="shared" si="7"/>
        <v>2.0810606781707892</v>
      </c>
      <c r="DG11" s="5">
        <f t="shared" si="7"/>
        <v>2.0394394646073732</v>
      </c>
      <c r="DH11" s="5">
        <f t="shared" si="7"/>
        <v>1.9986506753152258</v>
      </c>
      <c r="DI11" s="5">
        <f t="shared" si="7"/>
        <v>1.9586776618089212</v>
      </c>
    </row>
    <row r="12" spans="2:113">
      <c r="X12">
        <v>0</v>
      </c>
      <c r="Y12">
        <v>2020</v>
      </c>
      <c r="Z12">
        <v>-3</v>
      </c>
      <c r="AA12" s="2">
        <f t="shared" si="3"/>
        <v>340.22837638923158</v>
      </c>
      <c r="AB12">
        <v>9.86</v>
      </c>
      <c r="AC12" s="58">
        <f t="shared" si="4"/>
        <v>9.86</v>
      </c>
      <c r="AD12" s="58">
        <f t="shared" si="4"/>
        <v>9.86</v>
      </c>
      <c r="AE12" s="58">
        <f t="shared" si="4"/>
        <v>9.86</v>
      </c>
      <c r="AF12" s="58">
        <f t="shared" si="4"/>
        <v>9.86</v>
      </c>
      <c r="AG12" s="58">
        <f t="shared" si="4"/>
        <v>9.86</v>
      </c>
      <c r="AH12" s="5">
        <f t="shared" ref="AH12:AR12" si="12">AG12*(1 + $Z12/100)</f>
        <v>9.5641999999999996</v>
      </c>
      <c r="AI12" s="5">
        <f t="shared" si="12"/>
        <v>9.2772739999999985</v>
      </c>
      <c r="AJ12" s="5">
        <f t="shared" si="12"/>
        <v>8.9989557799999975</v>
      </c>
      <c r="AK12" s="5">
        <f t="shared" si="12"/>
        <v>8.7289871065999982</v>
      </c>
      <c r="AL12" s="5">
        <f t="shared" si="12"/>
        <v>8.4671174934019984</v>
      </c>
      <c r="AM12" s="5">
        <f t="shared" si="12"/>
        <v>8.2131039685999383</v>
      </c>
      <c r="AN12" s="5">
        <f t="shared" si="12"/>
        <v>7.9667108495419399</v>
      </c>
      <c r="AO12" s="5">
        <f t="shared" si="12"/>
        <v>7.7277095240556815</v>
      </c>
      <c r="AP12" s="5">
        <f t="shared" si="12"/>
        <v>7.4958782383340106</v>
      </c>
      <c r="AQ12" s="5">
        <f t="shared" si="12"/>
        <v>7.2710018911839898</v>
      </c>
      <c r="AR12" s="5">
        <f t="shared" si="12"/>
        <v>7.05287183444847</v>
      </c>
      <c r="AS12" s="5">
        <f t="shared" ref="AS12:DD12" si="13">AR12*(1 + $Z12/100)</f>
        <v>6.8412856794150159</v>
      </c>
      <c r="AT12" s="5">
        <f t="shared" si="13"/>
        <v>6.6360471090325648</v>
      </c>
      <c r="AU12" s="5">
        <f t="shared" si="13"/>
        <v>6.4369656957615877</v>
      </c>
      <c r="AV12" s="5">
        <f t="shared" si="13"/>
        <v>6.2438567248887402</v>
      </c>
      <c r="AW12" s="5">
        <f t="shared" si="13"/>
        <v>6.0565410231420778</v>
      </c>
      <c r="AX12" s="5">
        <f t="shared" si="13"/>
        <v>5.8748447924478153</v>
      </c>
      <c r="AY12" s="5">
        <f t="shared" si="13"/>
        <v>5.698599448674381</v>
      </c>
      <c r="AZ12" s="5">
        <f t="shared" si="13"/>
        <v>5.527641465214149</v>
      </c>
      <c r="BA12" s="5">
        <f t="shared" si="13"/>
        <v>5.3618122212577246</v>
      </c>
      <c r="BB12" s="5">
        <f t="shared" si="13"/>
        <v>5.2009578546199924</v>
      </c>
      <c r="BC12" s="5">
        <f t="shared" si="13"/>
        <v>5.0449291189813925</v>
      </c>
      <c r="BD12" s="5">
        <f t="shared" si="13"/>
        <v>4.8935812454119505</v>
      </c>
      <c r="BE12" s="5">
        <f t="shared" si="13"/>
        <v>4.7467738080495918</v>
      </c>
      <c r="BF12" s="5">
        <f t="shared" si="13"/>
        <v>4.6043705938081043</v>
      </c>
      <c r="BG12" s="5">
        <f t="shared" si="13"/>
        <v>4.4662394759938611</v>
      </c>
      <c r="BH12" s="5">
        <f t="shared" si="13"/>
        <v>4.3322522917140454</v>
      </c>
      <c r="BI12" s="5">
        <f t="shared" si="13"/>
        <v>4.2022847229626237</v>
      </c>
      <c r="BJ12" s="5">
        <f t="shared" si="13"/>
        <v>4.076216181273745</v>
      </c>
      <c r="BK12" s="5">
        <f t="shared" si="13"/>
        <v>3.9539296958355323</v>
      </c>
      <c r="BL12" s="5">
        <f t="shared" si="13"/>
        <v>3.8353118049604662</v>
      </c>
      <c r="BM12" s="5">
        <f t="shared" si="13"/>
        <v>3.7202524508116519</v>
      </c>
      <c r="BN12" s="5">
        <f t="shared" si="13"/>
        <v>3.6086448772873023</v>
      </c>
      <c r="BO12" s="5">
        <f t="shared" si="13"/>
        <v>3.5003855309686833</v>
      </c>
      <c r="BP12" s="5">
        <f t="shared" si="13"/>
        <v>3.3953739650396226</v>
      </c>
      <c r="BQ12" s="5">
        <f t="shared" si="13"/>
        <v>3.2935127460884339</v>
      </c>
      <c r="BR12" s="5">
        <f t="shared" si="13"/>
        <v>3.1947073637057808</v>
      </c>
      <c r="BS12" s="5">
        <f t="shared" si="13"/>
        <v>3.0988661427946074</v>
      </c>
      <c r="BT12" s="5">
        <f t="shared" si="13"/>
        <v>3.005900158510769</v>
      </c>
      <c r="BU12" s="5">
        <f t="shared" si="13"/>
        <v>2.915723153755446</v>
      </c>
      <c r="BV12" s="5">
        <f t="shared" si="13"/>
        <v>2.8282514591427828</v>
      </c>
      <c r="BW12" s="5">
        <f t="shared" si="13"/>
        <v>2.743403915368499</v>
      </c>
      <c r="BX12" s="5">
        <f t="shared" si="13"/>
        <v>2.6611017979074441</v>
      </c>
      <c r="BY12" s="5">
        <f t="shared" si="13"/>
        <v>2.5812687439702207</v>
      </c>
      <c r="BZ12" s="5">
        <f t="shared" si="13"/>
        <v>2.503830681651114</v>
      </c>
      <c r="CA12" s="5">
        <f t="shared" si="13"/>
        <v>2.4287157612015804</v>
      </c>
      <c r="CB12" s="5">
        <f t="shared" si="13"/>
        <v>2.3558542883655331</v>
      </c>
      <c r="CC12" s="5">
        <f t="shared" si="13"/>
        <v>2.2851786597145671</v>
      </c>
      <c r="CD12" s="5">
        <f t="shared" si="13"/>
        <v>2.2166232999231301</v>
      </c>
      <c r="CE12" s="5">
        <f t="shared" si="13"/>
        <v>2.150124600925436</v>
      </c>
      <c r="CF12" s="5">
        <f t="shared" si="13"/>
        <v>2.0856208628976729</v>
      </c>
      <c r="CG12" s="5">
        <f t="shared" si="13"/>
        <v>2.0230522370107424</v>
      </c>
      <c r="CH12" s="5">
        <f t="shared" si="13"/>
        <v>1.9623606699004201</v>
      </c>
      <c r="CI12" s="5">
        <f t="shared" si="13"/>
        <v>1.9034898498034074</v>
      </c>
      <c r="CJ12" s="5">
        <f t="shared" si="13"/>
        <v>1.8463851543093051</v>
      </c>
      <c r="CK12" s="5">
        <f t="shared" si="13"/>
        <v>1.7909935996800259</v>
      </c>
      <c r="CL12" s="5">
        <f t="shared" si="13"/>
        <v>1.7372637916896252</v>
      </c>
      <c r="CM12" s="5">
        <f t="shared" si="13"/>
        <v>1.6851458779389363</v>
      </c>
      <c r="CN12" s="5">
        <f t="shared" si="13"/>
        <v>1.6345915016007682</v>
      </c>
      <c r="CO12" s="5">
        <f t="shared" si="13"/>
        <v>1.5855537565527451</v>
      </c>
      <c r="CP12" s="5">
        <f t="shared" si="13"/>
        <v>1.5379871438561628</v>
      </c>
      <c r="CQ12" s="5">
        <f t="shared" si="13"/>
        <v>1.4918475295404778</v>
      </c>
      <c r="CR12" s="5">
        <f t="shared" si="13"/>
        <v>1.4470921036542634</v>
      </c>
      <c r="CS12" s="5">
        <f t="shared" si="13"/>
        <v>1.4036793405446355</v>
      </c>
      <c r="CT12" s="5">
        <f t="shared" si="13"/>
        <v>1.3615689603282963</v>
      </c>
      <c r="CU12" s="5">
        <f t="shared" si="13"/>
        <v>1.3207218915184473</v>
      </c>
      <c r="CV12" s="5">
        <f t="shared" si="13"/>
        <v>1.2811002347728939</v>
      </c>
      <c r="CW12" s="5">
        <f t="shared" si="13"/>
        <v>1.2426672277297071</v>
      </c>
      <c r="CX12" s="5">
        <f t="shared" si="13"/>
        <v>1.2053872108978159</v>
      </c>
      <c r="CY12" s="5">
        <f t="shared" si="13"/>
        <v>1.1692255945708814</v>
      </c>
      <c r="CZ12" s="5">
        <f t="shared" si="13"/>
        <v>1.1341488267337549</v>
      </c>
      <c r="DA12" s="5">
        <f t="shared" si="13"/>
        <v>1.1001243619317422</v>
      </c>
      <c r="DB12" s="5">
        <f t="shared" si="13"/>
        <v>1.06712063107379</v>
      </c>
      <c r="DC12" s="5">
        <f t="shared" si="13"/>
        <v>1.0351070121415762</v>
      </c>
      <c r="DD12" s="5">
        <f t="shared" si="13"/>
        <v>1.0040538017773288</v>
      </c>
      <c r="DE12" s="5">
        <f t="shared" si="7"/>
        <v>0.97393218772400891</v>
      </c>
      <c r="DF12" s="5">
        <f t="shared" si="7"/>
        <v>0.94471422209228861</v>
      </c>
      <c r="DG12" s="5">
        <f t="shared" si="7"/>
        <v>0.91637279542951988</v>
      </c>
      <c r="DH12" s="5">
        <f t="shared" si="7"/>
        <v>0.88888161156663426</v>
      </c>
      <c r="DI12" s="5">
        <f t="shared" si="7"/>
        <v>0.86221516321963521</v>
      </c>
    </row>
    <row r="13" spans="2:113">
      <c r="B13" s="243"/>
      <c r="C13" s="30" t="s">
        <v>54</v>
      </c>
      <c r="D13" s="242">
        <v>2020</v>
      </c>
      <c r="E13" s="242"/>
      <c r="F13" s="242"/>
      <c r="H13" s="242">
        <v>2025</v>
      </c>
      <c r="I13" s="242"/>
      <c r="J13" s="242"/>
      <c r="L13" s="242">
        <v>2030</v>
      </c>
      <c r="M13" s="242"/>
      <c r="N13" s="242"/>
      <c r="P13" s="242">
        <v>2040</v>
      </c>
      <c r="Q13" s="242"/>
      <c r="R13" s="242"/>
      <c r="T13" s="242">
        <v>2050</v>
      </c>
      <c r="U13" s="242"/>
      <c r="V13" s="242"/>
      <c r="X13">
        <v>0</v>
      </c>
      <c r="Y13">
        <v>2020</v>
      </c>
      <c r="Z13">
        <v>-4</v>
      </c>
      <c r="AA13" s="2">
        <f t="shared" si="3"/>
        <v>276.90794029381408</v>
      </c>
      <c r="AB13">
        <v>9.86</v>
      </c>
      <c r="AC13" s="58">
        <f t="shared" si="4"/>
        <v>9.86</v>
      </c>
      <c r="AD13" s="58">
        <f t="shared" si="4"/>
        <v>9.86</v>
      </c>
      <c r="AE13" s="58">
        <f t="shared" si="4"/>
        <v>9.86</v>
      </c>
      <c r="AF13" s="58">
        <f t="shared" si="4"/>
        <v>9.86</v>
      </c>
      <c r="AG13" s="58">
        <f t="shared" si="4"/>
        <v>9.86</v>
      </c>
      <c r="AH13" s="5">
        <f t="shared" ref="AH13:AR13" si="14">AG13*(1 + $Z13/100)</f>
        <v>9.4655999999999985</v>
      </c>
      <c r="AI13" s="5">
        <f t="shared" si="14"/>
        <v>9.0869759999999982</v>
      </c>
      <c r="AJ13" s="5">
        <f t="shared" si="14"/>
        <v>8.7234969599999985</v>
      </c>
      <c r="AK13" s="5">
        <f t="shared" si="14"/>
        <v>8.374557081599999</v>
      </c>
      <c r="AL13" s="5">
        <f t="shared" si="14"/>
        <v>8.0395747983359982</v>
      </c>
      <c r="AM13" s="5">
        <f t="shared" si="14"/>
        <v>7.7179918064025577</v>
      </c>
      <c r="AN13" s="5">
        <f t="shared" si="14"/>
        <v>7.4092721341464554</v>
      </c>
      <c r="AO13" s="5">
        <f t="shared" si="14"/>
        <v>7.1129012487805969</v>
      </c>
      <c r="AP13" s="5">
        <f t="shared" si="14"/>
        <v>6.8283851988293724</v>
      </c>
      <c r="AQ13" s="5">
        <f t="shared" si="14"/>
        <v>6.5552497908761973</v>
      </c>
      <c r="AR13" s="5">
        <f t="shared" si="14"/>
        <v>6.2930397992411491</v>
      </c>
      <c r="AS13" s="5">
        <f t="shared" ref="AS13:DD13" si="15">AR13*(1 + $Z13/100)</f>
        <v>6.0413182072715026</v>
      </c>
      <c r="AT13" s="5">
        <f t="shared" si="15"/>
        <v>5.7996654789806419</v>
      </c>
      <c r="AU13" s="5">
        <f t="shared" si="15"/>
        <v>5.5676788598214157</v>
      </c>
      <c r="AV13" s="5">
        <f t="shared" si="15"/>
        <v>5.3449717054285593</v>
      </c>
      <c r="AW13" s="5">
        <f t="shared" si="15"/>
        <v>5.1311728372114169</v>
      </c>
      <c r="AX13" s="5">
        <f t="shared" si="15"/>
        <v>4.9259259237229598</v>
      </c>
      <c r="AY13" s="5">
        <f t="shared" si="15"/>
        <v>4.7288888867740413</v>
      </c>
      <c r="AZ13" s="5">
        <f t="shared" si="15"/>
        <v>4.5397333313030792</v>
      </c>
      <c r="BA13" s="5">
        <f t="shared" si="15"/>
        <v>4.3581439980509558</v>
      </c>
      <c r="BB13" s="5">
        <f t="shared" si="15"/>
        <v>4.1838182381289171</v>
      </c>
      <c r="BC13" s="5">
        <f t="shared" si="15"/>
        <v>4.0164655086037602</v>
      </c>
      <c r="BD13" s="5">
        <f t="shared" si="15"/>
        <v>3.8558068882596097</v>
      </c>
      <c r="BE13" s="5">
        <f t="shared" si="15"/>
        <v>3.7015746127292251</v>
      </c>
      <c r="BF13" s="5">
        <f t="shared" si="15"/>
        <v>3.5535116282200558</v>
      </c>
      <c r="BG13" s="5">
        <f t="shared" si="15"/>
        <v>3.4113711630912533</v>
      </c>
      <c r="BH13" s="5">
        <f t="shared" si="15"/>
        <v>3.274916316567603</v>
      </c>
      <c r="BI13" s="5">
        <f t="shared" si="15"/>
        <v>3.1439196639048985</v>
      </c>
      <c r="BJ13" s="5">
        <f t="shared" si="15"/>
        <v>3.0181628773487024</v>
      </c>
      <c r="BK13" s="5">
        <f t="shared" si="15"/>
        <v>2.8974363622547541</v>
      </c>
      <c r="BL13" s="5">
        <f t="shared" si="15"/>
        <v>2.7815389077645638</v>
      </c>
      <c r="BM13" s="5">
        <f t="shared" si="15"/>
        <v>2.670277351453981</v>
      </c>
      <c r="BN13" s="5">
        <f t="shared" si="15"/>
        <v>2.5634662573958216</v>
      </c>
      <c r="BO13" s="5">
        <f t="shared" si="15"/>
        <v>2.4609276070999888</v>
      </c>
      <c r="BP13" s="5">
        <f t="shared" si="15"/>
        <v>2.362490502815989</v>
      </c>
      <c r="BQ13" s="5">
        <f t="shared" si="15"/>
        <v>2.2679908827033493</v>
      </c>
      <c r="BR13" s="5">
        <f t="shared" si="15"/>
        <v>2.1772712473952152</v>
      </c>
      <c r="BS13" s="5">
        <f t="shared" si="15"/>
        <v>2.0901803974994064</v>
      </c>
      <c r="BT13" s="5">
        <f t="shared" si="15"/>
        <v>2.0065731815994301</v>
      </c>
      <c r="BU13" s="5">
        <f t="shared" si="15"/>
        <v>1.9263102543354529</v>
      </c>
      <c r="BV13" s="5">
        <f t="shared" si="15"/>
        <v>1.8492578441620346</v>
      </c>
      <c r="BW13" s="5">
        <f t="shared" si="15"/>
        <v>1.7752875303955531</v>
      </c>
      <c r="BX13" s="5">
        <f t="shared" si="15"/>
        <v>1.704276029179731</v>
      </c>
      <c r="BY13" s="5">
        <f t="shared" si="15"/>
        <v>1.6361049880125418</v>
      </c>
      <c r="BZ13" s="5">
        <f t="shared" si="15"/>
        <v>1.57066078849204</v>
      </c>
      <c r="CA13" s="5">
        <f t="shared" si="15"/>
        <v>1.5078343569523585</v>
      </c>
      <c r="CB13" s="5">
        <f t="shared" si="15"/>
        <v>1.4475209826742641</v>
      </c>
      <c r="CC13" s="5">
        <f t="shared" si="15"/>
        <v>1.3896201433672934</v>
      </c>
      <c r="CD13" s="5">
        <f t="shared" si="15"/>
        <v>1.3340353376326017</v>
      </c>
      <c r="CE13" s="5">
        <f t="shared" si="15"/>
        <v>1.2806739241272975</v>
      </c>
      <c r="CF13" s="5">
        <f t="shared" si="15"/>
        <v>1.2294469671622055</v>
      </c>
      <c r="CG13" s="5">
        <f t="shared" si="15"/>
        <v>1.1802690884757172</v>
      </c>
      <c r="CH13" s="5">
        <f t="shared" si="15"/>
        <v>1.1330583249366886</v>
      </c>
      <c r="CI13" s="5">
        <f t="shared" si="15"/>
        <v>1.0877359919392209</v>
      </c>
      <c r="CJ13" s="5">
        <f t="shared" si="15"/>
        <v>1.0442265522616521</v>
      </c>
      <c r="CK13" s="5">
        <f t="shared" si="15"/>
        <v>1.002457490171186</v>
      </c>
      <c r="CL13" s="5">
        <f t="shared" si="15"/>
        <v>0.9623591905643385</v>
      </c>
      <c r="CM13" s="5">
        <f t="shared" si="15"/>
        <v>0.92386482294176497</v>
      </c>
      <c r="CN13" s="5">
        <f t="shared" si="15"/>
        <v>0.8869102300240943</v>
      </c>
      <c r="CO13" s="5">
        <f t="shared" si="15"/>
        <v>0.85143382082313046</v>
      </c>
      <c r="CP13" s="5">
        <f t="shared" si="15"/>
        <v>0.81737646799020525</v>
      </c>
      <c r="CQ13" s="5">
        <f t="shared" si="15"/>
        <v>0.78468140927059704</v>
      </c>
      <c r="CR13" s="5">
        <f t="shared" si="15"/>
        <v>0.75329415289977308</v>
      </c>
      <c r="CS13" s="5">
        <f t="shared" si="15"/>
        <v>0.72316238678378209</v>
      </c>
      <c r="CT13" s="5">
        <f t="shared" si="15"/>
        <v>0.6942358913124308</v>
      </c>
      <c r="CU13" s="5">
        <f t="shared" si="15"/>
        <v>0.66646645565993357</v>
      </c>
      <c r="CV13" s="5">
        <f t="shared" si="15"/>
        <v>0.63980779743353622</v>
      </c>
      <c r="CW13" s="5">
        <f t="shared" si="15"/>
        <v>0.61421548553619476</v>
      </c>
      <c r="CX13" s="5">
        <f t="shared" si="15"/>
        <v>0.58964686611474693</v>
      </c>
      <c r="CY13" s="5">
        <f t="shared" si="15"/>
        <v>0.56606099147015698</v>
      </c>
      <c r="CZ13" s="5">
        <f t="shared" si="15"/>
        <v>0.54341855181135068</v>
      </c>
      <c r="DA13" s="5">
        <f t="shared" si="15"/>
        <v>0.52168180973889666</v>
      </c>
      <c r="DB13" s="5">
        <f t="shared" si="15"/>
        <v>0.50081453734934078</v>
      </c>
      <c r="DC13" s="5">
        <f t="shared" si="15"/>
        <v>0.48078195585536715</v>
      </c>
      <c r="DD13" s="5">
        <f t="shared" si="15"/>
        <v>0.46155067762115243</v>
      </c>
      <c r="DE13" s="5">
        <f t="shared" si="7"/>
        <v>0.4430886505163063</v>
      </c>
      <c r="DF13" s="5">
        <f t="shared" si="7"/>
        <v>0.42536510449565401</v>
      </c>
      <c r="DG13" s="5">
        <f t="shared" si="7"/>
        <v>0.40835050031582781</v>
      </c>
      <c r="DH13" s="5">
        <f t="shared" si="7"/>
        <v>0.39201648030319469</v>
      </c>
      <c r="DI13" s="5">
        <f t="shared" si="7"/>
        <v>0.37633582109106689</v>
      </c>
    </row>
    <row r="14" spans="2:113">
      <c r="B14" s="243"/>
      <c r="C14" s="29" t="s">
        <v>55</v>
      </c>
      <c r="D14" s="29">
        <v>0</v>
      </c>
      <c r="E14" s="29">
        <v>1</v>
      </c>
      <c r="F14" s="29">
        <v>2</v>
      </c>
      <c r="H14" s="29">
        <v>0</v>
      </c>
      <c r="I14" s="29">
        <v>1</v>
      </c>
      <c r="J14" s="29">
        <v>2</v>
      </c>
      <c r="L14" s="29">
        <v>0</v>
      </c>
      <c r="M14" s="29">
        <v>1</v>
      </c>
      <c r="N14" s="29">
        <v>2</v>
      </c>
      <c r="P14" s="29">
        <v>0</v>
      </c>
      <c r="Q14" s="29">
        <v>1</v>
      </c>
      <c r="R14" s="29">
        <v>2</v>
      </c>
      <c r="T14" s="29">
        <v>0</v>
      </c>
      <c r="U14" s="29">
        <v>1</v>
      </c>
      <c r="V14" s="29">
        <v>2</v>
      </c>
      <c r="X14">
        <v>1</v>
      </c>
      <c r="Y14">
        <v>2020</v>
      </c>
      <c r="Z14">
        <v>0</v>
      </c>
      <c r="AA14" s="2">
        <f t="shared" si="3"/>
        <v>879.83559601146476</v>
      </c>
      <c r="AB14">
        <v>9.86</v>
      </c>
      <c r="AC14" s="58">
        <f t="shared" si="4"/>
        <v>9.9585999999999988</v>
      </c>
      <c r="AD14" s="58">
        <f t="shared" si="4"/>
        <v>10.058185999999999</v>
      </c>
      <c r="AE14" s="58">
        <f t="shared" si="4"/>
        <v>10.158767859999999</v>
      </c>
      <c r="AF14" s="58">
        <f t="shared" si="4"/>
        <v>10.260355538599999</v>
      </c>
      <c r="AG14" s="58">
        <f t="shared" si="4"/>
        <v>10.362959093985999</v>
      </c>
      <c r="AH14" s="5">
        <f t="shared" ref="AH14:AR14" si="16">AG14*(1 + $Z14/100)</f>
        <v>10.362959093985999</v>
      </c>
      <c r="AI14" s="5">
        <f t="shared" si="16"/>
        <v>10.362959093985999</v>
      </c>
      <c r="AJ14" s="5">
        <f t="shared" si="16"/>
        <v>10.362959093985999</v>
      </c>
      <c r="AK14" s="5">
        <f t="shared" si="16"/>
        <v>10.362959093985999</v>
      </c>
      <c r="AL14" s="5">
        <f t="shared" si="16"/>
        <v>10.362959093985999</v>
      </c>
      <c r="AM14" s="5">
        <f t="shared" si="16"/>
        <v>10.362959093985999</v>
      </c>
      <c r="AN14" s="5">
        <f t="shared" si="16"/>
        <v>10.362959093985999</v>
      </c>
      <c r="AO14" s="5">
        <f t="shared" si="16"/>
        <v>10.362959093985999</v>
      </c>
      <c r="AP14" s="5">
        <f t="shared" si="16"/>
        <v>10.362959093985999</v>
      </c>
      <c r="AQ14" s="5">
        <f t="shared" si="16"/>
        <v>10.362959093985999</v>
      </c>
      <c r="AR14" s="5">
        <f t="shared" si="16"/>
        <v>10.362959093985999</v>
      </c>
      <c r="AS14" s="5">
        <f t="shared" ref="AS14:DD14" si="17">AR14*(1 + $Z14/100)</f>
        <v>10.362959093985999</v>
      </c>
      <c r="AT14" s="5">
        <f t="shared" si="17"/>
        <v>10.362959093985999</v>
      </c>
      <c r="AU14" s="5">
        <f t="shared" si="17"/>
        <v>10.362959093985999</v>
      </c>
      <c r="AV14" s="5">
        <f t="shared" si="17"/>
        <v>10.362959093985999</v>
      </c>
      <c r="AW14" s="5">
        <f t="shared" si="17"/>
        <v>10.362959093985999</v>
      </c>
      <c r="AX14" s="5">
        <f t="shared" si="17"/>
        <v>10.362959093985999</v>
      </c>
      <c r="AY14" s="5">
        <f t="shared" si="17"/>
        <v>10.362959093985999</v>
      </c>
      <c r="AZ14" s="5">
        <f t="shared" si="17"/>
        <v>10.362959093985999</v>
      </c>
      <c r="BA14" s="5">
        <f t="shared" si="17"/>
        <v>10.362959093985999</v>
      </c>
      <c r="BB14" s="5">
        <f t="shared" si="17"/>
        <v>10.362959093985999</v>
      </c>
      <c r="BC14" s="5">
        <f t="shared" si="17"/>
        <v>10.362959093985999</v>
      </c>
      <c r="BD14" s="5">
        <f t="shared" si="17"/>
        <v>10.362959093985999</v>
      </c>
      <c r="BE14" s="5">
        <f t="shared" si="17"/>
        <v>10.362959093985999</v>
      </c>
      <c r="BF14" s="5">
        <f t="shared" si="17"/>
        <v>10.362959093985999</v>
      </c>
      <c r="BG14" s="5">
        <f t="shared" si="17"/>
        <v>10.362959093985999</v>
      </c>
      <c r="BH14" s="5">
        <f t="shared" si="17"/>
        <v>10.362959093985999</v>
      </c>
      <c r="BI14" s="5">
        <f t="shared" si="17"/>
        <v>10.362959093985999</v>
      </c>
      <c r="BJ14" s="5">
        <f t="shared" si="17"/>
        <v>10.362959093985999</v>
      </c>
      <c r="BK14" s="5">
        <f t="shared" si="17"/>
        <v>10.362959093985999</v>
      </c>
      <c r="BL14" s="5">
        <f t="shared" si="17"/>
        <v>10.362959093985999</v>
      </c>
      <c r="BM14" s="5">
        <f t="shared" si="17"/>
        <v>10.362959093985999</v>
      </c>
      <c r="BN14" s="5">
        <f t="shared" si="17"/>
        <v>10.362959093985999</v>
      </c>
      <c r="BO14" s="5">
        <f t="shared" si="17"/>
        <v>10.362959093985999</v>
      </c>
      <c r="BP14" s="5">
        <f t="shared" si="17"/>
        <v>10.362959093985999</v>
      </c>
      <c r="BQ14" s="5">
        <f t="shared" si="17"/>
        <v>10.362959093985999</v>
      </c>
      <c r="BR14" s="5">
        <f t="shared" si="17"/>
        <v>10.362959093985999</v>
      </c>
      <c r="BS14" s="5">
        <f t="shared" si="17"/>
        <v>10.362959093985999</v>
      </c>
      <c r="BT14" s="5">
        <f t="shared" si="17"/>
        <v>10.362959093985999</v>
      </c>
      <c r="BU14" s="5">
        <f t="shared" si="17"/>
        <v>10.362959093985999</v>
      </c>
      <c r="BV14" s="5">
        <f t="shared" si="17"/>
        <v>10.362959093985999</v>
      </c>
      <c r="BW14" s="5">
        <f t="shared" si="17"/>
        <v>10.362959093985999</v>
      </c>
      <c r="BX14" s="5">
        <f t="shared" si="17"/>
        <v>10.362959093985999</v>
      </c>
      <c r="BY14" s="5">
        <f t="shared" si="17"/>
        <v>10.362959093985999</v>
      </c>
      <c r="BZ14" s="5">
        <f t="shared" si="17"/>
        <v>10.362959093985999</v>
      </c>
      <c r="CA14" s="5">
        <f t="shared" si="17"/>
        <v>10.362959093985999</v>
      </c>
      <c r="CB14" s="5">
        <f t="shared" si="17"/>
        <v>10.362959093985999</v>
      </c>
      <c r="CC14" s="5">
        <f t="shared" si="17"/>
        <v>10.362959093985999</v>
      </c>
      <c r="CD14" s="5">
        <f t="shared" si="17"/>
        <v>10.362959093985999</v>
      </c>
      <c r="CE14" s="5">
        <f t="shared" si="17"/>
        <v>10.362959093985999</v>
      </c>
      <c r="CF14" s="5">
        <f t="shared" si="17"/>
        <v>10.362959093985999</v>
      </c>
      <c r="CG14" s="5">
        <f t="shared" si="17"/>
        <v>10.362959093985999</v>
      </c>
      <c r="CH14" s="5">
        <f t="shared" si="17"/>
        <v>10.362959093985999</v>
      </c>
      <c r="CI14" s="5">
        <f t="shared" si="17"/>
        <v>10.362959093985999</v>
      </c>
      <c r="CJ14" s="5">
        <f t="shared" si="17"/>
        <v>10.362959093985999</v>
      </c>
      <c r="CK14" s="5">
        <f t="shared" si="17"/>
        <v>10.362959093985999</v>
      </c>
      <c r="CL14" s="5">
        <f t="shared" si="17"/>
        <v>10.362959093985999</v>
      </c>
      <c r="CM14" s="5">
        <f t="shared" si="17"/>
        <v>10.362959093985999</v>
      </c>
      <c r="CN14" s="5">
        <f t="shared" si="17"/>
        <v>10.362959093985999</v>
      </c>
      <c r="CO14" s="5">
        <f t="shared" si="17"/>
        <v>10.362959093985999</v>
      </c>
      <c r="CP14" s="5">
        <f t="shared" si="17"/>
        <v>10.362959093985999</v>
      </c>
      <c r="CQ14" s="5">
        <f t="shared" si="17"/>
        <v>10.362959093985999</v>
      </c>
      <c r="CR14" s="5">
        <f t="shared" si="17"/>
        <v>10.362959093985999</v>
      </c>
      <c r="CS14" s="5">
        <f t="shared" si="17"/>
        <v>10.362959093985999</v>
      </c>
      <c r="CT14" s="5">
        <f t="shared" si="17"/>
        <v>10.362959093985999</v>
      </c>
      <c r="CU14" s="5">
        <f t="shared" si="17"/>
        <v>10.362959093985999</v>
      </c>
      <c r="CV14" s="5">
        <f t="shared" si="17"/>
        <v>10.362959093985999</v>
      </c>
      <c r="CW14" s="5">
        <f t="shared" si="17"/>
        <v>10.362959093985999</v>
      </c>
      <c r="CX14" s="5">
        <f t="shared" si="17"/>
        <v>10.362959093985999</v>
      </c>
      <c r="CY14" s="5">
        <f t="shared" si="17"/>
        <v>10.362959093985999</v>
      </c>
      <c r="CZ14" s="5">
        <f t="shared" si="17"/>
        <v>10.362959093985999</v>
      </c>
      <c r="DA14" s="5">
        <f t="shared" si="17"/>
        <v>10.362959093985999</v>
      </c>
      <c r="DB14" s="5">
        <f t="shared" si="17"/>
        <v>10.362959093985999</v>
      </c>
      <c r="DC14" s="5">
        <f t="shared" si="17"/>
        <v>10.362959093985999</v>
      </c>
      <c r="DD14" s="5">
        <f t="shared" si="17"/>
        <v>10.362959093985999</v>
      </c>
      <c r="DE14" s="5">
        <f t="shared" si="7"/>
        <v>10.362959093985999</v>
      </c>
      <c r="DF14" s="5">
        <f t="shared" si="7"/>
        <v>10.362959093985999</v>
      </c>
      <c r="DG14" s="5">
        <f t="shared" si="7"/>
        <v>10.362959093985999</v>
      </c>
      <c r="DH14" s="5">
        <f t="shared" si="7"/>
        <v>10.362959093985999</v>
      </c>
      <c r="DI14" s="5">
        <f t="shared" si="7"/>
        <v>10.362959093985999</v>
      </c>
    </row>
    <row r="15" spans="2:113">
      <c r="B15" s="239" t="s">
        <v>56</v>
      </c>
      <c r="C15" s="31">
        <v>0</v>
      </c>
      <c r="D15" s="3">
        <f>$AA$8+AA9</f>
        <v>881.30000000000098</v>
      </c>
      <c r="E15" s="3">
        <f>$AA$8+AA14</f>
        <v>923.0355960114648</v>
      </c>
      <c r="F15" s="3">
        <f>$AA$8+AA19</f>
        <v>966.43701026131293</v>
      </c>
      <c r="H15" s="3">
        <f>$AA$8+AA24</f>
        <v>881.30000000000098</v>
      </c>
      <c r="I15" s="3">
        <f>$AA$8+AA29</f>
        <v>964.25705155358901</v>
      </c>
      <c r="J15" s="3">
        <f>$AA$8+AA34</f>
        <v>1054.7699076246865</v>
      </c>
      <c r="L15" s="3">
        <f>$AA$8+AA39</f>
        <v>881.30000000000098</v>
      </c>
      <c r="M15" s="3">
        <f>$AA$8+AA44</f>
        <v>1004.8033168911386</v>
      </c>
      <c r="N15" s="3">
        <f>$AA$8+AA49</f>
        <v>1146.0416797209848</v>
      </c>
      <c r="P15" s="3">
        <f>$AA$8+AA54</f>
        <v>881.30000000000098</v>
      </c>
      <c r="Q15" s="3">
        <f>$AA$8+AA59</f>
        <v>1075.5125487929977</v>
      </c>
      <c r="R15" s="3">
        <f>$AA$8+AA64</f>
        <v>1316.5694233404829</v>
      </c>
      <c r="T15" s="3">
        <f>$AA$8+AA69</f>
        <v>881.30000000000098</v>
      </c>
      <c r="U15" s="3">
        <f>$AA$8+AA74</f>
        <v>1156.4631793447134</v>
      </c>
      <c r="V15" s="3">
        <f>$AA$8+AA79</f>
        <v>1531.9500099144329</v>
      </c>
      <c r="X15">
        <v>1</v>
      </c>
      <c r="Y15">
        <v>2020</v>
      </c>
      <c r="Z15">
        <v>-1</v>
      </c>
      <c r="AA15" s="2">
        <f t="shared" si="3"/>
        <v>617.60300777069085</v>
      </c>
      <c r="AB15">
        <v>9.86</v>
      </c>
      <c r="AC15" s="58">
        <f t="shared" si="4"/>
        <v>9.9585999999999988</v>
      </c>
      <c r="AD15" s="58">
        <f t="shared" si="4"/>
        <v>10.058185999999999</v>
      </c>
      <c r="AE15" s="58">
        <f t="shared" si="4"/>
        <v>10.158767859999999</v>
      </c>
      <c r="AF15" s="58">
        <f t="shared" si="4"/>
        <v>10.260355538599999</v>
      </c>
      <c r="AG15" s="58">
        <f t="shared" si="4"/>
        <v>10.362959093985999</v>
      </c>
      <c r="AH15" s="5">
        <f t="shared" ref="AH15:AR15" si="18">AG15*(1 + $Z15/100)</f>
        <v>10.259329503046139</v>
      </c>
      <c r="AI15" s="5">
        <f t="shared" si="18"/>
        <v>10.156736208015678</v>
      </c>
      <c r="AJ15" s="5">
        <f t="shared" si="18"/>
        <v>10.055168845935521</v>
      </c>
      <c r="AK15" s="5">
        <f t="shared" si="18"/>
        <v>9.9546171574761662</v>
      </c>
      <c r="AL15" s="5">
        <f t="shared" si="18"/>
        <v>9.8550709859014045</v>
      </c>
      <c r="AM15" s="5">
        <f t="shared" si="18"/>
        <v>9.7565202760423908</v>
      </c>
      <c r="AN15" s="5">
        <f t="shared" si="18"/>
        <v>9.658955073281966</v>
      </c>
      <c r="AO15" s="5">
        <f t="shared" si="18"/>
        <v>9.5623655225491468</v>
      </c>
      <c r="AP15" s="5">
        <f t="shared" si="18"/>
        <v>9.4667418673236554</v>
      </c>
      <c r="AQ15" s="5">
        <f t="shared" si="18"/>
        <v>9.3720744486504195</v>
      </c>
      <c r="AR15" s="5">
        <f t="shared" si="18"/>
        <v>9.2783537041639157</v>
      </c>
      <c r="AS15" s="5">
        <f t="shared" ref="AS15:DD15" si="19">AR15*(1 + $Z15/100)</f>
        <v>9.1855701671222771</v>
      </c>
      <c r="AT15" s="5">
        <f t="shared" si="19"/>
        <v>9.093714465451054</v>
      </c>
      <c r="AU15" s="5">
        <f t="shared" si="19"/>
        <v>9.0027773207965431</v>
      </c>
      <c r="AV15" s="5">
        <f t="shared" si="19"/>
        <v>8.912749547588577</v>
      </c>
      <c r="AW15" s="5">
        <f t="shared" si="19"/>
        <v>8.8236220521126913</v>
      </c>
      <c r="AX15" s="5">
        <f t="shared" si="19"/>
        <v>8.7353858315915645</v>
      </c>
      <c r="AY15" s="5">
        <f t="shared" si="19"/>
        <v>8.6480319732756481</v>
      </c>
      <c r="AZ15" s="5">
        <f t="shared" si="19"/>
        <v>8.5615516535428924</v>
      </c>
      <c r="BA15" s="5">
        <f t="shared" si="19"/>
        <v>8.475936137007464</v>
      </c>
      <c r="BB15" s="5">
        <f t="shared" si="19"/>
        <v>8.3911767756373887</v>
      </c>
      <c r="BC15" s="5">
        <f t="shared" si="19"/>
        <v>8.3072650078810142</v>
      </c>
      <c r="BD15" s="5">
        <f t="shared" si="19"/>
        <v>8.2241923578022043</v>
      </c>
      <c r="BE15" s="5">
        <f t="shared" si="19"/>
        <v>8.1419504342241815</v>
      </c>
      <c r="BF15" s="5">
        <f t="shared" si="19"/>
        <v>8.0605309298819403</v>
      </c>
      <c r="BG15" s="5">
        <f t="shared" si="19"/>
        <v>7.9799256205831206</v>
      </c>
      <c r="BH15" s="5">
        <f t="shared" si="19"/>
        <v>7.9001263643772894</v>
      </c>
      <c r="BI15" s="5">
        <f t="shared" si="19"/>
        <v>7.8211251007335161</v>
      </c>
      <c r="BJ15" s="5">
        <f t="shared" si="19"/>
        <v>7.7429138497261807</v>
      </c>
      <c r="BK15" s="5">
        <f t="shared" si="19"/>
        <v>7.6654847112289186</v>
      </c>
      <c r="BL15" s="5">
        <f t="shared" si="19"/>
        <v>7.5888298641166294</v>
      </c>
      <c r="BM15" s="5">
        <f t="shared" si="19"/>
        <v>7.5129415654754634</v>
      </c>
      <c r="BN15" s="5">
        <f t="shared" si="19"/>
        <v>7.4378121498207088</v>
      </c>
      <c r="BO15" s="5">
        <f t="shared" si="19"/>
        <v>7.3634340283225015</v>
      </c>
      <c r="BP15" s="5">
        <f t="shared" si="19"/>
        <v>7.2897996880392766</v>
      </c>
      <c r="BQ15" s="5">
        <f t="shared" si="19"/>
        <v>7.2169016911588839</v>
      </c>
      <c r="BR15" s="5">
        <f t="shared" si="19"/>
        <v>7.1447326742472947</v>
      </c>
      <c r="BS15" s="5">
        <f t="shared" si="19"/>
        <v>7.0732853475048216</v>
      </c>
      <c r="BT15" s="5">
        <f t="shared" si="19"/>
        <v>7.0025524940297732</v>
      </c>
      <c r="BU15" s="5">
        <f t="shared" si="19"/>
        <v>6.9325269690894755</v>
      </c>
      <c r="BV15" s="5">
        <f t="shared" si="19"/>
        <v>6.8632016993985809</v>
      </c>
      <c r="BW15" s="5">
        <f t="shared" si="19"/>
        <v>6.7945696824045951</v>
      </c>
      <c r="BX15" s="5">
        <f t="shared" si="19"/>
        <v>6.7266239855805487</v>
      </c>
      <c r="BY15" s="5">
        <f t="shared" si="19"/>
        <v>6.6593577457247433</v>
      </c>
      <c r="BZ15" s="5">
        <f t="shared" si="19"/>
        <v>6.5927641682674958</v>
      </c>
      <c r="CA15" s="5">
        <f t="shared" si="19"/>
        <v>6.5268365265848205</v>
      </c>
      <c r="CB15" s="5">
        <f t="shared" si="19"/>
        <v>6.4615681613189722</v>
      </c>
      <c r="CC15" s="5">
        <f t="shared" si="19"/>
        <v>6.3969524797057824</v>
      </c>
      <c r="CD15" s="5">
        <f t="shared" si="19"/>
        <v>6.3329829549087249</v>
      </c>
      <c r="CE15" s="5">
        <f t="shared" si="19"/>
        <v>6.2696531253596373</v>
      </c>
      <c r="CF15" s="5">
        <f t="shared" si="19"/>
        <v>6.2069565941060407</v>
      </c>
      <c r="CG15" s="5">
        <f t="shared" si="19"/>
        <v>6.1448870281649803</v>
      </c>
      <c r="CH15" s="5">
        <f t="shared" si="19"/>
        <v>6.0834381578833305</v>
      </c>
      <c r="CI15" s="5">
        <f t="shared" si="19"/>
        <v>6.0226037763044973</v>
      </c>
      <c r="CJ15" s="5">
        <f t="shared" si="19"/>
        <v>5.962377738541452</v>
      </c>
      <c r="CK15" s="5">
        <f t="shared" si="19"/>
        <v>5.9027539611560371</v>
      </c>
      <c r="CL15" s="5">
        <f t="shared" si="19"/>
        <v>5.8437264215444769</v>
      </c>
      <c r="CM15" s="5">
        <f t="shared" si="19"/>
        <v>5.7852891573290322</v>
      </c>
      <c r="CN15" s="5">
        <f t="shared" si="19"/>
        <v>5.7274362657557418</v>
      </c>
      <c r="CO15" s="5">
        <f t="shared" si="19"/>
        <v>5.670161903098184</v>
      </c>
      <c r="CP15" s="5">
        <f t="shared" si="19"/>
        <v>5.6134602840672025</v>
      </c>
      <c r="CQ15" s="5">
        <f t="shared" si="19"/>
        <v>5.5573256812265308</v>
      </c>
      <c r="CR15" s="5">
        <f t="shared" si="19"/>
        <v>5.5017524244142653</v>
      </c>
      <c r="CS15" s="5">
        <f t="shared" si="19"/>
        <v>5.4467349001701226</v>
      </c>
      <c r="CT15" s="5">
        <f t="shared" si="19"/>
        <v>5.3922675511684215</v>
      </c>
      <c r="CU15" s="5">
        <f t="shared" si="19"/>
        <v>5.3383448756567375</v>
      </c>
      <c r="CV15" s="5">
        <f t="shared" si="19"/>
        <v>5.2849614269001703</v>
      </c>
      <c r="CW15" s="5">
        <f t="shared" si="19"/>
        <v>5.2321118126311683</v>
      </c>
      <c r="CX15" s="5">
        <f t="shared" si="19"/>
        <v>5.1797906945048569</v>
      </c>
      <c r="CY15" s="5">
        <f t="shared" si="19"/>
        <v>5.1279927875598084</v>
      </c>
      <c r="CZ15" s="5">
        <f t="shared" si="19"/>
        <v>5.0767128596842106</v>
      </c>
      <c r="DA15" s="5">
        <f t="shared" si="19"/>
        <v>5.0259457310873685</v>
      </c>
      <c r="DB15" s="5">
        <f t="shared" si="19"/>
        <v>4.9756862737764944</v>
      </c>
      <c r="DC15" s="5">
        <f t="shared" si="19"/>
        <v>4.9259294110387293</v>
      </c>
      <c r="DD15" s="5">
        <f t="shared" si="19"/>
        <v>4.8766701169283415</v>
      </c>
      <c r="DE15" s="5">
        <f t="shared" si="7"/>
        <v>4.8279034157590583</v>
      </c>
      <c r="DF15" s="5">
        <f t="shared" si="7"/>
        <v>4.7796243816014679</v>
      </c>
      <c r="DG15" s="5">
        <f t="shared" si="7"/>
        <v>4.7318281377854534</v>
      </c>
      <c r="DH15" s="5">
        <f t="shared" si="7"/>
        <v>4.6845098564075984</v>
      </c>
      <c r="DI15" s="5">
        <f t="shared" si="7"/>
        <v>4.6376647578435222</v>
      </c>
    </row>
    <row r="16" spans="2:113">
      <c r="B16" s="240"/>
      <c r="C16" s="31">
        <v>-1</v>
      </c>
      <c r="D16" s="3">
        <f>$AA$8+AA10</f>
        <v>631.79469011659342</v>
      </c>
      <c r="E16" s="3">
        <f>$AA$8+AA15</f>
        <v>660.8030077706909</v>
      </c>
      <c r="F16" s="3">
        <f>$AA$8+AA20</f>
        <v>690.96298732257549</v>
      </c>
      <c r="H16" s="3">
        <f>$AA$8+AA25</f>
        <v>658.58155568258326</v>
      </c>
      <c r="I16" s="3">
        <f>$AA$8+AA30</f>
        <v>718.23733022340593</v>
      </c>
      <c r="J16" s="3">
        <f>$AA$8+AA35</f>
        <v>783.27736677184203</v>
      </c>
      <c r="L16" s="3">
        <f>$AA$8+AA40</f>
        <v>684.20819081785362</v>
      </c>
      <c r="M16" s="3">
        <f>$AA$8+AA45</f>
        <v>775.98584507295959</v>
      </c>
      <c r="N16" s="3">
        <f>$AA$8+AA50</f>
        <v>880.78205399971387</v>
      </c>
      <c r="P16" s="3">
        <f t="shared" ref="P16:P19" si="20">$AA$8+AA55</f>
        <v>727.21952994571541</v>
      </c>
      <c r="Q16" s="3">
        <f t="shared" ref="Q16:Q19" si="21">$AA$8+AA60</f>
        <v>879.87123730298799</v>
      </c>
      <c r="R16" s="3">
        <f t="shared" ref="R16:R19" si="22">$AA$8+AA65</f>
        <v>1068.7406558885175</v>
      </c>
      <c r="T16" s="3">
        <f t="shared" ref="T16:T19" si="23">$AA$8+AA70</f>
        <v>773.86937762436537</v>
      </c>
      <c r="U16" s="3">
        <f t="shared" ref="U16:U19" si="24">$AA$8+AA75</f>
        <v>1004.2766636052341</v>
      </c>
      <c r="V16" s="3">
        <f t="shared" ref="V16:V19" si="25">$AA$8+AA80</f>
        <v>1317.1006305893748</v>
      </c>
      <c r="X16">
        <v>1</v>
      </c>
      <c r="Y16">
        <v>2020</v>
      </c>
      <c r="Z16">
        <v>-2</v>
      </c>
      <c r="AA16" s="2">
        <f t="shared" si="3"/>
        <v>457.71295863198975</v>
      </c>
      <c r="AB16">
        <v>9.86</v>
      </c>
      <c r="AC16" s="58">
        <f t="shared" si="4"/>
        <v>9.9585999999999988</v>
      </c>
      <c r="AD16" s="58">
        <f t="shared" si="4"/>
        <v>10.058185999999999</v>
      </c>
      <c r="AE16" s="58">
        <f t="shared" si="4"/>
        <v>10.158767859999999</v>
      </c>
      <c r="AF16" s="58">
        <f t="shared" si="4"/>
        <v>10.260355538599999</v>
      </c>
      <c r="AG16" s="58">
        <f t="shared" si="4"/>
        <v>10.362959093985999</v>
      </c>
      <c r="AH16" s="5">
        <f t="shared" ref="AH16:AR16" si="26">AG16*(1 + $Z16/100)</f>
        <v>10.155699912106279</v>
      </c>
      <c r="AI16" s="5">
        <f t="shared" si="26"/>
        <v>9.9525859138641533</v>
      </c>
      <c r="AJ16" s="5">
        <f t="shared" si="26"/>
        <v>9.7535341955868695</v>
      </c>
      <c r="AK16" s="5">
        <f t="shared" si="26"/>
        <v>9.5584635116751322</v>
      </c>
      <c r="AL16" s="5">
        <f t="shared" si="26"/>
        <v>9.3672942414416287</v>
      </c>
      <c r="AM16" s="5">
        <f t="shared" si="26"/>
        <v>9.1799483566127957</v>
      </c>
      <c r="AN16" s="5">
        <f t="shared" si="26"/>
        <v>8.9963493894805389</v>
      </c>
      <c r="AO16" s="5">
        <f t="shared" si="26"/>
        <v>8.8164224016909287</v>
      </c>
      <c r="AP16" s="5">
        <f t="shared" si="26"/>
        <v>8.6400939536571109</v>
      </c>
      <c r="AQ16" s="5">
        <f t="shared" si="26"/>
        <v>8.4672920745839679</v>
      </c>
      <c r="AR16" s="5">
        <f t="shared" si="26"/>
        <v>8.2979462330922882</v>
      </c>
      <c r="AS16" s="5">
        <f t="shared" ref="AS16:DD16" si="27">AR16*(1 + $Z16/100)</f>
        <v>8.1319873084304426</v>
      </c>
      <c r="AT16" s="5">
        <f t="shared" si="27"/>
        <v>7.9693475622618335</v>
      </c>
      <c r="AU16" s="5">
        <f t="shared" si="27"/>
        <v>7.8099606110165967</v>
      </c>
      <c r="AV16" s="5">
        <f t="shared" si="27"/>
        <v>7.6537613987962647</v>
      </c>
      <c r="AW16" s="5">
        <f t="shared" si="27"/>
        <v>7.5006861708203392</v>
      </c>
      <c r="AX16" s="5">
        <f t="shared" si="27"/>
        <v>7.350672447403932</v>
      </c>
      <c r="AY16" s="5">
        <f t="shared" si="27"/>
        <v>7.203658998455853</v>
      </c>
      <c r="AZ16" s="5">
        <f t="shared" si="27"/>
        <v>7.0595858184867355</v>
      </c>
      <c r="BA16" s="5">
        <f t="shared" si="27"/>
        <v>6.9183941021170003</v>
      </c>
      <c r="BB16" s="5">
        <f t="shared" si="27"/>
        <v>6.7800262200746602</v>
      </c>
      <c r="BC16" s="5">
        <f t="shared" si="27"/>
        <v>6.6444256956731671</v>
      </c>
      <c r="BD16" s="5">
        <f t="shared" si="27"/>
        <v>6.5115371817597039</v>
      </c>
      <c r="BE16" s="5">
        <f t="shared" si="27"/>
        <v>6.3813064381245095</v>
      </c>
      <c r="BF16" s="5">
        <f t="shared" si="27"/>
        <v>6.2536803093620188</v>
      </c>
      <c r="BG16" s="5">
        <f t="shared" si="27"/>
        <v>6.1286067031747784</v>
      </c>
      <c r="BH16" s="5">
        <f t="shared" si="27"/>
        <v>6.0060345691112831</v>
      </c>
      <c r="BI16" s="5">
        <f t="shared" si="27"/>
        <v>5.8859138777290569</v>
      </c>
      <c r="BJ16" s="5">
        <f t="shared" si="27"/>
        <v>5.7681956001744759</v>
      </c>
      <c r="BK16" s="5">
        <f t="shared" si="27"/>
        <v>5.6528316881709859</v>
      </c>
      <c r="BL16" s="5">
        <f t="shared" si="27"/>
        <v>5.5397750544075661</v>
      </c>
      <c r="BM16" s="5">
        <f t="shared" si="27"/>
        <v>5.4289795533194143</v>
      </c>
      <c r="BN16" s="5">
        <f t="shared" si="27"/>
        <v>5.3203999622530258</v>
      </c>
      <c r="BO16" s="5">
        <f t="shared" si="27"/>
        <v>5.213991963007965</v>
      </c>
      <c r="BP16" s="5">
        <f t="shared" si="27"/>
        <v>5.1097121237478058</v>
      </c>
      <c r="BQ16" s="5">
        <f t="shared" si="27"/>
        <v>5.0075178812728494</v>
      </c>
      <c r="BR16" s="5">
        <f t="shared" si="27"/>
        <v>4.9073675236473919</v>
      </c>
      <c r="BS16" s="5">
        <f t="shared" si="27"/>
        <v>4.8092201731744444</v>
      </c>
      <c r="BT16" s="5">
        <f t="shared" si="27"/>
        <v>4.7130357697109551</v>
      </c>
      <c r="BU16" s="5">
        <f t="shared" si="27"/>
        <v>4.6187750543167363</v>
      </c>
      <c r="BV16" s="5">
        <f t="shared" si="27"/>
        <v>4.5263995532304016</v>
      </c>
      <c r="BW16" s="5">
        <f t="shared" si="27"/>
        <v>4.4358715621657936</v>
      </c>
      <c r="BX16" s="5">
        <f t="shared" si="27"/>
        <v>4.3471541309224779</v>
      </c>
      <c r="BY16" s="5">
        <f t="shared" si="27"/>
        <v>4.2602110483040283</v>
      </c>
      <c r="BZ16" s="5">
        <f t="shared" si="27"/>
        <v>4.1750068273379473</v>
      </c>
      <c r="CA16" s="5">
        <f t="shared" si="27"/>
        <v>4.0915066907911886</v>
      </c>
      <c r="CB16" s="5">
        <f t="shared" si="27"/>
        <v>4.0096765569753643</v>
      </c>
      <c r="CC16" s="5">
        <f t="shared" si="27"/>
        <v>3.9294830258358568</v>
      </c>
      <c r="CD16" s="5">
        <f t="shared" si="27"/>
        <v>3.8508933653191395</v>
      </c>
      <c r="CE16" s="5">
        <f t="shared" si="27"/>
        <v>3.7738754980127567</v>
      </c>
      <c r="CF16" s="5">
        <f t="shared" si="27"/>
        <v>3.6983979880525015</v>
      </c>
      <c r="CG16" s="5">
        <f t="shared" si="27"/>
        <v>3.6244300282914512</v>
      </c>
      <c r="CH16" s="5">
        <f t="shared" si="27"/>
        <v>3.5519414277256223</v>
      </c>
      <c r="CI16" s="5">
        <f t="shared" si="27"/>
        <v>3.4809025991711096</v>
      </c>
      <c r="CJ16" s="5">
        <f t="shared" si="27"/>
        <v>3.4112845471876874</v>
      </c>
      <c r="CK16" s="5">
        <f t="shared" si="27"/>
        <v>3.3430588562439336</v>
      </c>
      <c r="CL16" s="5">
        <f t="shared" si="27"/>
        <v>3.276197679119055</v>
      </c>
      <c r="CM16" s="5">
        <f t="shared" si="27"/>
        <v>3.2106737255366737</v>
      </c>
      <c r="CN16" s="5">
        <f t="shared" si="27"/>
        <v>3.1464602510259403</v>
      </c>
      <c r="CO16" s="5">
        <f t="shared" si="27"/>
        <v>3.0835310460054215</v>
      </c>
      <c r="CP16" s="5">
        <f t="shared" si="27"/>
        <v>3.0218604250853129</v>
      </c>
      <c r="CQ16" s="5">
        <f t="shared" si="27"/>
        <v>2.9614232165836065</v>
      </c>
      <c r="CR16" s="5">
        <f t="shared" si="27"/>
        <v>2.9021947522519342</v>
      </c>
      <c r="CS16" s="5">
        <f t="shared" si="27"/>
        <v>2.8441508572068956</v>
      </c>
      <c r="CT16" s="5">
        <f t="shared" si="27"/>
        <v>2.7872678400627575</v>
      </c>
      <c r="CU16" s="5">
        <f t="shared" si="27"/>
        <v>2.7315224832615024</v>
      </c>
      <c r="CV16" s="5">
        <f t="shared" si="27"/>
        <v>2.6768920335962725</v>
      </c>
      <c r="CW16" s="5">
        <f t="shared" si="27"/>
        <v>2.6233541929243471</v>
      </c>
      <c r="CX16" s="5">
        <f t="shared" si="27"/>
        <v>2.5708871090658603</v>
      </c>
      <c r="CY16" s="5">
        <f t="shared" si="27"/>
        <v>2.5194693668845431</v>
      </c>
      <c r="CZ16" s="5">
        <f t="shared" si="27"/>
        <v>2.4690799795468523</v>
      </c>
      <c r="DA16" s="5">
        <f t="shared" si="27"/>
        <v>2.4196983799559151</v>
      </c>
      <c r="DB16" s="5">
        <f t="shared" si="27"/>
        <v>2.3713044123567966</v>
      </c>
      <c r="DC16" s="5">
        <f t="shared" si="27"/>
        <v>2.3238783241096606</v>
      </c>
      <c r="DD16" s="5">
        <f t="shared" si="27"/>
        <v>2.2774007576274675</v>
      </c>
      <c r="DE16" s="5">
        <f t="shared" si="7"/>
        <v>2.2318527424749179</v>
      </c>
      <c r="DF16" s="5">
        <f t="shared" si="7"/>
        <v>2.1872156876254194</v>
      </c>
      <c r="DG16" s="5">
        <f t="shared" si="7"/>
        <v>2.1434713738729108</v>
      </c>
      <c r="DH16" s="5">
        <f t="shared" si="7"/>
        <v>2.1006019463954524</v>
      </c>
      <c r="DI16" s="5">
        <f t="shared" si="7"/>
        <v>2.0585899074675433</v>
      </c>
    </row>
    <row r="17" spans="2:113">
      <c r="B17" s="240"/>
      <c r="C17" s="31">
        <v>-2</v>
      </c>
      <c r="D17" s="3">
        <f>$AA$8+AA11</f>
        <v>479.66479457136256</v>
      </c>
      <c r="E17" s="3">
        <f>$AA$8+AA16</f>
        <v>500.9129586319898</v>
      </c>
      <c r="F17" s="3">
        <f>$AA$8+AA21</f>
        <v>522.99929005826505</v>
      </c>
      <c r="H17" s="3">
        <f>$AA$8+AA26</f>
        <v>518.76343478720435</v>
      </c>
      <c r="I17" s="3">
        <f>$AA$8+AA31</f>
        <v>563.79114034895179</v>
      </c>
      <c r="J17" s="3">
        <f>$AA$8+AA36</f>
        <v>612.83985758622362</v>
      </c>
      <c r="L17" s="3">
        <f>$AA$8+AA41</f>
        <v>556.77775597521941</v>
      </c>
      <c r="M17" s="3">
        <f>$AA$8+AA46</f>
        <v>628.04306625136246</v>
      </c>
      <c r="N17" s="3">
        <f>$AA$8+AA51</f>
        <v>709.27746640613691</v>
      </c>
      <c r="P17" s="3">
        <f t="shared" si="20"/>
        <v>622.09537114693433</v>
      </c>
      <c r="Q17" s="3">
        <f t="shared" si="21"/>
        <v>746.39145047840464</v>
      </c>
      <c r="R17" s="3">
        <f t="shared" si="22"/>
        <v>899.65504305680929</v>
      </c>
      <c r="T17" s="3">
        <f t="shared" si="23"/>
        <v>695.49506076271041</v>
      </c>
      <c r="U17" s="3">
        <f t="shared" si="24"/>
        <v>893.25139033694643</v>
      </c>
      <c r="V17" s="3">
        <f t="shared" si="25"/>
        <v>1160.3606531006947</v>
      </c>
      <c r="X17">
        <v>1</v>
      </c>
      <c r="Y17">
        <v>2020</v>
      </c>
      <c r="Z17">
        <v>-3</v>
      </c>
      <c r="AA17" s="2">
        <f t="shared" si="3"/>
        <v>356.56751593694383</v>
      </c>
      <c r="AB17">
        <v>9.86</v>
      </c>
      <c r="AC17" s="58">
        <f t="shared" si="4"/>
        <v>9.9585999999999988</v>
      </c>
      <c r="AD17" s="58">
        <f t="shared" si="4"/>
        <v>10.058185999999999</v>
      </c>
      <c r="AE17" s="58">
        <f t="shared" si="4"/>
        <v>10.158767859999999</v>
      </c>
      <c r="AF17" s="58">
        <f t="shared" si="4"/>
        <v>10.260355538599999</v>
      </c>
      <c r="AG17" s="58">
        <f t="shared" si="4"/>
        <v>10.362959093985999</v>
      </c>
      <c r="AH17" s="5">
        <f t="shared" ref="AH17:AR17" si="28">AG17*(1 + $Z17/100)</f>
        <v>10.052070321166418</v>
      </c>
      <c r="AI17" s="5">
        <f t="shared" si="28"/>
        <v>9.7505082115314252</v>
      </c>
      <c r="AJ17" s="5">
        <f t="shared" si="28"/>
        <v>9.4579929651854826</v>
      </c>
      <c r="AK17" s="5">
        <f t="shared" si="28"/>
        <v>9.174253176229918</v>
      </c>
      <c r="AL17" s="5">
        <f t="shared" si="28"/>
        <v>8.8990255809430199</v>
      </c>
      <c r="AM17" s="5">
        <f t="shared" si="28"/>
        <v>8.6320548135147295</v>
      </c>
      <c r="AN17" s="5">
        <f t="shared" si="28"/>
        <v>8.3730931691092874</v>
      </c>
      <c r="AO17" s="5">
        <f t="shared" si="28"/>
        <v>8.1219003740360094</v>
      </c>
      <c r="AP17" s="5">
        <f t="shared" si="28"/>
        <v>7.8782433628149287</v>
      </c>
      <c r="AQ17" s="5">
        <f t="shared" si="28"/>
        <v>7.6418960619304803</v>
      </c>
      <c r="AR17" s="5">
        <f t="shared" si="28"/>
        <v>7.4126391800725653</v>
      </c>
      <c r="AS17" s="5">
        <f t="shared" ref="AS17:DD17" si="29">AR17*(1 + $Z17/100)</f>
        <v>7.1902600046703879</v>
      </c>
      <c r="AT17" s="5">
        <f t="shared" si="29"/>
        <v>6.9745522045302764</v>
      </c>
      <c r="AU17" s="5">
        <f t="shared" si="29"/>
        <v>6.7653156383943678</v>
      </c>
      <c r="AV17" s="5">
        <f t="shared" si="29"/>
        <v>6.5623561692425367</v>
      </c>
      <c r="AW17" s="5">
        <f t="shared" si="29"/>
        <v>6.3654854841652604</v>
      </c>
      <c r="AX17" s="5">
        <f t="shared" si="29"/>
        <v>6.1745209196403028</v>
      </c>
      <c r="AY17" s="5">
        <f t="shared" si="29"/>
        <v>5.9892852920510933</v>
      </c>
      <c r="AZ17" s="5">
        <f t="shared" si="29"/>
        <v>5.8096067332895602</v>
      </c>
      <c r="BA17" s="5">
        <f t="shared" si="29"/>
        <v>5.6353185312908733</v>
      </c>
      <c r="BB17" s="5">
        <f t="shared" si="29"/>
        <v>5.4662589753521473</v>
      </c>
      <c r="BC17" s="5">
        <f t="shared" si="29"/>
        <v>5.3022712060915831</v>
      </c>
      <c r="BD17" s="5">
        <f t="shared" si="29"/>
        <v>5.1432030699088358</v>
      </c>
      <c r="BE17" s="5">
        <f t="shared" si="29"/>
        <v>4.9889069778115704</v>
      </c>
      <c r="BF17" s="5">
        <f t="shared" si="29"/>
        <v>4.8392397684772233</v>
      </c>
      <c r="BG17" s="5">
        <f t="shared" si="29"/>
        <v>4.6940625754229064</v>
      </c>
      <c r="BH17" s="5">
        <f t="shared" si="29"/>
        <v>4.5532406981602191</v>
      </c>
      <c r="BI17" s="5">
        <f t="shared" si="29"/>
        <v>4.4166434772154126</v>
      </c>
      <c r="BJ17" s="5">
        <f t="shared" si="29"/>
        <v>4.2841441728989498</v>
      </c>
      <c r="BK17" s="5">
        <f t="shared" si="29"/>
        <v>4.1556198477119812</v>
      </c>
      <c r="BL17" s="5">
        <f t="shared" si="29"/>
        <v>4.0309512522806221</v>
      </c>
      <c r="BM17" s="5">
        <f t="shared" si="29"/>
        <v>3.9100227147122033</v>
      </c>
      <c r="BN17" s="5">
        <f t="shared" si="29"/>
        <v>3.7927220332708371</v>
      </c>
      <c r="BO17" s="5">
        <f t="shared" si="29"/>
        <v>3.6789403722727121</v>
      </c>
      <c r="BP17" s="5">
        <f t="shared" si="29"/>
        <v>3.5685721611045307</v>
      </c>
      <c r="BQ17" s="5">
        <f t="shared" si="29"/>
        <v>3.4615149962713945</v>
      </c>
      <c r="BR17" s="5">
        <f t="shared" si="29"/>
        <v>3.3576695463832524</v>
      </c>
      <c r="BS17" s="5">
        <f t="shared" si="29"/>
        <v>3.2569394599917549</v>
      </c>
      <c r="BT17" s="5">
        <f t="shared" si="29"/>
        <v>3.1592312761920023</v>
      </c>
      <c r="BU17" s="5">
        <f t="shared" si="29"/>
        <v>3.0644543379062421</v>
      </c>
      <c r="BV17" s="5">
        <f t="shared" si="29"/>
        <v>2.9725207077690547</v>
      </c>
      <c r="BW17" s="5">
        <f t="shared" si="29"/>
        <v>2.8833450865359831</v>
      </c>
      <c r="BX17" s="5">
        <f t="shared" si="29"/>
        <v>2.7968447339399036</v>
      </c>
      <c r="BY17" s="5">
        <f t="shared" si="29"/>
        <v>2.7129393919217066</v>
      </c>
      <c r="BZ17" s="5">
        <f t="shared" si="29"/>
        <v>2.6315512101640555</v>
      </c>
      <c r="CA17" s="5">
        <f t="shared" si="29"/>
        <v>2.5526046738591339</v>
      </c>
      <c r="CB17" s="5">
        <f t="shared" si="29"/>
        <v>2.4760265336433598</v>
      </c>
      <c r="CC17" s="5">
        <f t="shared" si="29"/>
        <v>2.4017457376340587</v>
      </c>
      <c r="CD17" s="5">
        <f t="shared" si="29"/>
        <v>2.3296933655050367</v>
      </c>
      <c r="CE17" s="5">
        <f t="shared" si="29"/>
        <v>2.2598025645398856</v>
      </c>
      <c r="CF17" s="5">
        <f t="shared" si="29"/>
        <v>2.1920084876036889</v>
      </c>
      <c r="CG17" s="5">
        <f t="shared" si="29"/>
        <v>2.1262482329755783</v>
      </c>
      <c r="CH17" s="5">
        <f t="shared" si="29"/>
        <v>2.0624607859863109</v>
      </c>
      <c r="CI17" s="5">
        <f t="shared" si="29"/>
        <v>2.0005869624067216</v>
      </c>
      <c r="CJ17" s="5">
        <f t="shared" si="29"/>
        <v>1.9405693535345199</v>
      </c>
      <c r="CK17" s="5">
        <f t="shared" si="29"/>
        <v>1.8823522729284843</v>
      </c>
      <c r="CL17" s="5">
        <f t="shared" si="29"/>
        <v>1.8258817047406297</v>
      </c>
      <c r="CM17" s="5">
        <f t="shared" si="29"/>
        <v>1.7711052535984109</v>
      </c>
      <c r="CN17" s="5">
        <f t="shared" si="29"/>
        <v>1.7179720959904585</v>
      </c>
      <c r="CO17" s="5">
        <f t="shared" si="29"/>
        <v>1.6664329331107448</v>
      </c>
      <c r="CP17" s="5">
        <f t="shared" si="29"/>
        <v>1.6164399451174225</v>
      </c>
      <c r="CQ17" s="5">
        <f t="shared" si="29"/>
        <v>1.5679467467638999</v>
      </c>
      <c r="CR17" s="5">
        <f t="shared" si="29"/>
        <v>1.5209083443609828</v>
      </c>
      <c r="CS17" s="5">
        <f t="shared" si="29"/>
        <v>1.4752810940301533</v>
      </c>
      <c r="CT17" s="5">
        <f t="shared" si="29"/>
        <v>1.4310226612092487</v>
      </c>
      <c r="CU17" s="5">
        <f t="shared" si="29"/>
        <v>1.3880919813729713</v>
      </c>
      <c r="CV17" s="5">
        <f t="shared" si="29"/>
        <v>1.3464492219317821</v>
      </c>
      <c r="CW17" s="5">
        <f t="shared" si="29"/>
        <v>1.3060557452738286</v>
      </c>
      <c r="CX17" s="5">
        <f t="shared" si="29"/>
        <v>1.2668740729156138</v>
      </c>
      <c r="CY17" s="5">
        <f t="shared" si="29"/>
        <v>1.2288678507281454</v>
      </c>
      <c r="CZ17" s="5">
        <f t="shared" si="29"/>
        <v>1.192001815206301</v>
      </c>
      <c r="DA17" s="5">
        <f t="shared" si="29"/>
        <v>1.1562417607501119</v>
      </c>
      <c r="DB17" s="5">
        <f t="shared" si="29"/>
        <v>1.1215545079276086</v>
      </c>
      <c r="DC17" s="5">
        <f t="shared" si="29"/>
        <v>1.0879078726897804</v>
      </c>
      <c r="DD17" s="5">
        <f t="shared" si="29"/>
        <v>1.0552706365090869</v>
      </c>
      <c r="DE17" s="5">
        <f t="shared" si="7"/>
        <v>1.0236125174138142</v>
      </c>
      <c r="DF17" s="5">
        <f t="shared" si="7"/>
        <v>0.99290414189139975</v>
      </c>
      <c r="DG17" s="5">
        <f t="shared" si="7"/>
        <v>0.96311701763465773</v>
      </c>
      <c r="DH17" s="5">
        <f t="shared" si="7"/>
        <v>0.93422350710561797</v>
      </c>
      <c r="DI17" s="5">
        <f t="shared" si="7"/>
        <v>0.90619680189244944</v>
      </c>
    </row>
    <row r="18" spans="2:113">
      <c r="B18" s="240"/>
      <c r="C18" s="31">
        <v>-3</v>
      </c>
      <c r="D18" s="3">
        <f>$AA$8+AA12</f>
        <v>383.42837638923163</v>
      </c>
      <c r="E18" s="3">
        <f>$AA$8+AA17</f>
        <v>399.76751593694388</v>
      </c>
      <c r="F18" s="3">
        <f>$AA$8+AA22</f>
        <v>416.74650817464681</v>
      </c>
      <c r="H18" s="3">
        <f>$AA$8+AA27</f>
        <v>428.14226040919948</v>
      </c>
      <c r="I18" s="3">
        <f>$AA$8+AA32</f>
        <v>463.68898610026054</v>
      </c>
      <c r="J18" s="3">
        <f>$AA$8+AA37</f>
        <v>502.37315168606335</v>
      </c>
      <c r="L18" s="3">
        <f>$AA$8+AA42</f>
        <v>472.10170577554129</v>
      </c>
      <c r="M18" s="3">
        <f>$AA$8+AA47</f>
        <v>529.73680070618468</v>
      </c>
      <c r="N18" s="3">
        <f>$AA$8+AA52</f>
        <v>595.31465142804575</v>
      </c>
      <c r="P18" s="3">
        <f t="shared" si="20"/>
        <v>548.91841568198413</v>
      </c>
      <c r="Q18" s="3">
        <f t="shared" si="21"/>
        <v>653.4761346504805</v>
      </c>
      <c r="R18" s="3">
        <f t="shared" si="22"/>
        <v>781.95450208379384</v>
      </c>
      <c r="T18" s="3">
        <f t="shared" si="23"/>
        <v>637.58597123674451</v>
      </c>
      <c r="U18" s="3">
        <f t="shared" si="24"/>
        <v>811.21721451520136</v>
      </c>
      <c r="V18" s="3">
        <f t="shared" si="25"/>
        <v>1044.5488699535204</v>
      </c>
      <c r="X18">
        <v>1</v>
      </c>
      <c r="Y18">
        <v>2020</v>
      </c>
      <c r="Z18">
        <v>-4</v>
      </c>
      <c r="AA18" s="2">
        <f t="shared" si="3"/>
        <v>290.01710122394547</v>
      </c>
      <c r="AB18">
        <v>9.86</v>
      </c>
      <c r="AC18" s="58">
        <f t="shared" si="4"/>
        <v>9.9585999999999988</v>
      </c>
      <c r="AD18" s="58">
        <f t="shared" si="4"/>
        <v>10.058185999999999</v>
      </c>
      <c r="AE18" s="58">
        <f t="shared" si="4"/>
        <v>10.158767859999999</v>
      </c>
      <c r="AF18" s="58">
        <f t="shared" si="4"/>
        <v>10.260355538599999</v>
      </c>
      <c r="AG18" s="58">
        <f t="shared" si="4"/>
        <v>10.362959093985999</v>
      </c>
      <c r="AH18" s="5">
        <f t="shared" ref="AH18:AR18" si="30">AG18*(1 + $Z18/100)</f>
        <v>9.9484407302265598</v>
      </c>
      <c r="AI18" s="5">
        <f t="shared" si="30"/>
        <v>9.5505031010174974</v>
      </c>
      <c r="AJ18" s="5">
        <f t="shared" si="30"/>
        <v>9.1684829769767973</v>
      </c>
      <c r="AK18" s="5">
        <f t="shared" si="30"/>
        <v>8.8017436578977257</v>
      </c>
      <c r="AL18" s="5">
        <f t="shared" si="30"/>
        <v>8.4496739115818169</v>
      </c>
      <c r="AM18" s="5">
        <f t="shared" si="30"/>
        <v>8.1116869551185431</v>
      </c>
      <c r="AN18" s="5">
        <f t="shared" si="30"/>
        <v>7.7872194769138012</v>
      </c>
      <c r="AO18" s="5">
        <f t="shared" si="30"/>
        <v>7.4757306978372489</v>
      </c>
      <c r="AP18" s="5">
        <f t="shared" si="30"/>
        <v>7.176701469923759</v>
      </c>
      <c r="AQ18" s="5">
        <f t="shared" si="30"/>
        <v>6.889633411126808</v>
      </c>
      <c r="AR18" s="5">
        <f t="shared" si="30"/>
        <v>6.6140480746817358</v>
      </c>
      <c r="AS18" s="5">
        <f t="shared" ref="AS18:DD18" si="31">AR18*(1 + $Z18/100)</f>
        <v>6.3494861516944665</v>
      </c>
      <c r="AT18" s="5">
        <f t="shared" si="31"/>
        <v>6.0955067056266881</v>
      </c>
      <c r="AU18" s="5">
        <f t="shared" si="31"/>
        <v>5.8516864374016206</v>
      </c>
      <c r="AV18" s="5">
        <f t="shared" si="31"/>
        <v>5.617618979905556</v>
      </c>
      <c r="AW18" s="5">
        <f t="shared" si="31"/>
        <v>5.3929142207093337</v>
      </c>
      <c r="AX18" s="5">
        <f t="shared" si="31"/>
        <v>5.1771976518809604</v>
      </c>
      <c r="AY18" s="5">
        <f t="shared" si="31"/>
        <v>4.970109745805722</v>
      </c>
      <c r="AZ18" s="5">
        <f t="shared" si="31"/>
        <v>4.7713053559734933</v>
      </c>
      <c r="BA18" s="5">
        <f t="shared" si="31"/>
        <v>4.5804531417345533</v>
      </c>
      <c r="BB18" s="5">
        <f t="shared" si="31"/>
        <v>4.3972350160651708</v>
      </c>
      <c r="BC18" s="5">
        <f t="shared" si="31"/>
        <v>4.2213456154225639</v>
      </c>
      <c r="BD18" s="5">
        <f t="shared" si="31"/>
        <v>4.0524917908056608</v>
      </c>
      <c r="BE18" s="5">
        <f t="shared" si="31"/>
        <v>3.8903921191734341</v>
      </c>
      <c r="BF18" s="5">
        <f t="shared" si="31"/>
        <v>3.7347764344064966</v>
      </c>
      <c r="BG18" s="5">
        <f t="shared" si="31"/>
        <v>3.5853853770302369</v>
      </c>
      <c r="BH18" s="5">
        <f t="shared" si="31"/>
        <v>3.4419699619490274</v>
      </c>
      <c r="BI18" s="5">
        <f t="shared" si="31"/>
        <v>3.3042911634710661</v>
      </c>
      <c r="BJ18" s="5">
        <f t="shared" si="31"/>
        <v>3.1721195169322232</v>
      </c>
      <c r="BK18" s="5">
        <f t="shared" si="31"/>
        <v>3.0452347362549341</v>
      </c>
      <c r="BL18" s="5">
        <f t="shared" si="31"/>
        <v>2.9234253468047369</v>
      </c>
      <c r="BM18" s="5">
        <f t="shared" si="31"/>
        <v>2.8064883329325472</v>
      </c>
      <c r="BN18" s="5">
        <f t="shared" si="31"/>
        <v>2.694228799615245</v>
      </c>
      <c r="BO18" s="5">
        <f t="shared" si="31"/>
        <v>2.586459647630635</v>
      </c>
      <c r="BP18" s="5">
        <f t="shared" si="31"/>
        <v>2.4830012617254096</v>
      </c>
      <c r="BQ18" s="5">
        <f t="shared" si="31"/>
        <v>2.383681211256393</v>
      </c>
      <c r="BR18" s="5">
        <f t="shared" si="31"/>
        <v>2.2883339628061372</v>
      </c>
      <c r="BS18" s="5">
        <f t="shared" si="31"/>
        <v>2.1968006042938915</v>
      </c>
      <c r="BT18" s="5">
        <f t="shared" si="31"/>
        <v>2.1089285801221358</v>
      </c>
      <c r="BU18" s="5">
        <f t="shared" si="31"/>
        <v>2.0245714369172503</v>
      </c>
      <c r="BV18" s="5">
        <f t="shared" si="31"/>
        <v>1.9435885794405603</v>
      </c>
      <c r="BW18" s="5">
        <f t="shared" si="31"/>
        <v>1.8658450362629377</v>
      </c>
      <c r="BX18" s="5">
        <f t="shared" si="31"/>
        <v>1.7912112348124201</v>
      </c>
      <c r="BY18" s="5">
        <f t="shared" si="31"/>
        <v>1.7195627854199231</v>
      </c>
      <c r="BZ18" s="5">
        <f t="shared" si="31"/>
        <v>1.6507802740031261</v>
      </c>
      <c r="CA18" s="5">
        <f t="shared" si="31"/>
        <v>1.584749063043001</v>
      </c>
      <c r="CB18" s="5">
        <f t="shared" si="31"/>
        <v>1.521359100521281</v>
      </c>
      <c r="CC18" s="5">
        <f t="shared" si="31"/>
        <v>1.4605047365004298</v>
      </c>
      <c r="CD18" s="5">
        <f t="shared" si="31"/>
        <v>1.4020845470404126</v>
      </c>
      <c r="CE18" s="5">
        <f t="shared" si="31"/>
        <v>1.346001165158796</v>
      </c>
      <c r="CF18" s="5">
        <f t="shared" si="31"/>
        <v>1.2921611185524442</v>
      </c>
      <c r="CG18" s="5">
        <f t="shared" si="31"/>
        <v>1.2404746738103465</v>
      </c>
      <c r="CH18" s="5">
        <f t="shared" si="31"/>
        <v>1.1908556868579325</v>
      </c>
      <c r="CI18" s="5">
        <f t="shared" si="31"/>
        <v>1.1432214593836152</v>
      </c>
      <c r="CJ18" s="5">
        <f t="shared" si="31"/>
        <v>1.0974926010082706</v>
      </c>
      <c r="CK18" s="5">
        <f t="shared" si="31"/>
        <v>1.0535928969679398</v>
      </c>
      <c r="CL18" s="5">
        <f t="shared" si="31"/>
        <v>1.0114491810892221</v>
      </c>
      <c r="CM18" s="5">
        <f t="shared" si="31"/>
        <v>0.97099121384565323</v>
      </c>
      <c r="CN18" s="5">
        <f t="shared" si="31"/>
        <v>0.93215156529182708</v>
      </c>
      <c r="CO18" s="5">
        <f t="shared" si="31"/>
        <v>0.89486550268015397</v>
      </c>
      <c r="CP18" s="5">
        <f t="shared" si="31"/>
        <v>0.85907088257294772</v>
      </c>
      <c r="CQ18" s="5">
        <f t="shared" si="31"/>
        <v>0.82470804727002978</v>
      </c>
      <c r="CR18" s="5">
        <f t="shared" si="31"/>
        <v>0.79171972537922852</v>
      </c>
      <c r="CS18" s="5">
        <f t="shared" si="31"/>
        <v>0.7600509363640594</v>
      </c>
      <c r="CT18" s="5">
        <f t="shared" si="31"/>
        <v>0.72964889890949702</v>
      </c>
      <c r="CU18" s="5">
        <f t="shared" si="31"/>
        <v>0.70046294295311706</v>
      </c>
      <c r="CV18" s="5">
        <f t="shared" si="31"/>
        <v>0.67244442523499237</v>
      </c>
      <c r="CW18" s="5">
        <f t="shared" si="31"/>
        <v>0.6455466482255926</v>
      </c>
      <c r="CX18" s="5">
        <f t="shared" si="31"/>
        <v>0.61972478229656891</v>
      </c>
      <c r="CY18" s="5">
        <f t="shared" si="31"/>
        <v>0.59493579100470617</v>
      </c>
      <c r="CZ18" s="5">
        <f t="shared" si="31"/>
        <v>0.57113835936451796</v>
      </c>
      <c r="DA18" s="5">
        <f t="shared" si="31"/>
        <v>0.54829282498993726</v>
      </c>
      <c r="DB18" s="5">
        <f t="shared" si="31"/>
        <v>0.52636111199033975</v>
      </c>
      <c r="DC18" s="5">
        <f t="shared" si="31"/>
        <v>0.50530666751072617</v>
      </c>
      <c r="DD18" s="5">
        <f t="shared" si="31"/>
        <v>0.48509440081029709</v>
      </c>
      <c r="DE18" s="5">
        <f t="shared" si="7"/>
        <v>0.4656906247778852</v>
      </c>
      <c r="DF18" s="5">
        <f t="shared" si="7"/>
        <v>0.44706299978676978</v>
      </c>
      <c r="DG18" s="5">
        <f t="shared" si="7"/>
        <v>0.429180479795299</v>
      </c>
      <c r="DH18" s="5">
        <f t="shared" si="7"/>
        <v>0.41201326060348703</v>
      </c>
      <c r="DI18" s="5">
        <f t="shared" si="7"/>
        <v>0.39553273017934754</v>
      </c>
    </row>
    <row r="19" spans="2:113">
      <c r="B19" s="241"/>
      <c r="C19" s="31">
        <v>-4</v>
      </c>
      <c r="D19" s="3">
        <f>$AA$8+AA13</f>
        <v>320.10794029381412</v>
      </c>
      <c r="E19" s="3">
        <f>$AA$8+AA18</f>
        <v>333.21710122394552</v>
      </c>
      <c r="F19" s="3">
        <f>$AA$8+AA23</f>
        <v>346.83563023144404</v>
      </c>
      <c r="H19" s="3">
        <f>$AA$8+AA28</f>
        <v>367.36278373709206</v>
      </c>
      <c r="I19" s="3">
        <f>$AA$8+AA33</f>
        <v>396.5506313973367</v>
      </c>
      <c r="J19" s="3">
        <f>$AA$8+AA38</f>
        <v>428.28330877256292</v>
      </c>
      <c r="L19" s="3">
        <f>$AA$8+AA43</f>
        <v>414.15453620471601</v>
      </c>
      <c r="M19" s="3">
        <f>$AA$8+AA48</f>
        <v>462.46193578289558</v>
      </c>
      <c r="N19" s="3">
        <f>$AA$8+AA53</f>
        <v>517.32539060717227</v>
      </c>
      <c r="P19" s="3">
        <f t="shared" si="20"/>
        <v>496.86296476823497</v>
      </c>
      <c r="Q19" s="3">
        <f t="shared" si="21"/>
        <v>587.37952498034099</v>
      </c>
      <c r="R19" s="3">
        <f t="shared" si="22"/>
        <v>698.22657579589043</v>
      </c>
      <c r="T19" s="3">
        <f t="shared" si="23"/>
        <v>594.20382582094476</v>
      </c>
      <c r="U19" s="3">
        <f t="shared" si="24"/>
        <v>749.76194775663078</v>
      </c>
      <c r="V19" s="3">
        <f t="shared" si="25"/>
        <v>957.78937056437985</v>
      </c>
      <c r="X19">
        <v>2</v>
      </c>
      <c r="Y19">
        <v>2020</v>
      </c>
      <c r="Z19">
        <v>0</v>
      </c>
      <c r="AA19" s="2">
        <f t="shared" si="3"/>
        <v>923.23701026131289</v>
      </c>
      <c r="AB19">
        <v>9.86</v>
      </c>
      <c r="AC19" s="58">
        <f t="shared" si="4"/>
        <v>10.0572</v>
      </c>
      <c r="AD19" s="58">
        <f t="shared" si="4"/>
        <v>10.258343999999999</v>
      </c>
      <c r="AE19" s="58">
        <f t="shared" si="4"/>
        <v>10.463510879999999</v>
      </c>
      <c r="AF19" s="58">
        <f t="shared" si="4"/>
        <v>10.6727810976</v>
      </c>
      <c r="AG19" s="58">
        <f t="shared" si="4"/>
        <v>10.886236719552</v>
      </c>
      <c r="AH19" s="5">
        <f t="shared" ref="AH19:AR19" si="32">AG19*(1 + $Z19/100)</f>
        <v>10.886236719552</v>
      </c>
      <c r="AI19" s="5">
        <f t="shared" si="32"/>
        <v>10.886236719552</v>
      </c>
      <c r="AJ19" s="5">
        <f t="shared" si="32"/>
        <v>10.886236719552</v>
      </c>
      <c r="AK19" s="5">
        <f t="shared" si="32"/>
        <v>10.886236719552</v>
      </c>
      <c r="AL19" s="5">
        <f t="shared" si="32"/>
        <v>10.886236719552</v>
      </c>
      <c r="AM19" s="5">
        <f t="shared" si="32"/>
        <v>10.886236719552</v>
      </c>
      <c r="AN19" s="5">
        <f t="shared" si="32"/>
        <v>10.886236719552</v>
      </c>
      <c r="AO19" s="5">
        <f t="shared" si="32"/>
        <v>10.886236719552</v>
      </c>
      <c r="AP19" s="5">
        <f t="shared" si="32"/>
        <v>10.886236719552</v>
      </c>
      <c r="AQ19" s="5">
        <f t="shared" si="32"/>
        <v>10.886236719552</v>
      </c>
      <c r="AR19" s="5">
        <f t="shared" si="32"/>
        <v>10.886236719552</v>
      </c>
      <c r="AS19" s="5">
        <f t="shared" ref="AS19:DD19" si="33">AR19*(1 + $Z19/100)</f>
        <v>10.886236719552</v>
      </c>
      <c r="AT19" s="5">
        <f t="shared" si="33"/>
        <v>10.886236719552</v>
      </c>
      <c r="AU19" s="5">
        <f t="shared" si="33"/>
        <v>10.886236719552</v>
      </c>
      <c r="AV19" s="5">
        <f t="shared" si="33"/>
        <v>10.886236719552</v>
      </c>
      <c r="AW19" s="5">
        <f t="shared" si="33"/>
        <v>10.886236719552</v>
      </c>
      <c r="AX19" s="5">
        <f t="shared" si="33"/>
        <v>10.886236719552</v>
      </c>
      <c r="AY19" s="5">
        <f t="shared" si="33"/>
        <v>10.886236719552</v>
      </c>
      <c r="AZ19" s="5">
        <f t="shared" si="33"/>
        <v>10.886236719552</v>
      </c>
      <c r="BA19" s="5">
        <f t="shared" si="33"/>
        <v>10.886236719552</v>
      </c>
      <c r="BB19" s="5">
        <f t="shared" si="33"/>
        <v>10.886236719552</v>
      </c>
      <c r="BC19" s="5">
        <f t="shared" si="33"/>
        <v>10.886236719552</v>
      </c>
      <c r="BD19" s="5">
        <f t="shared" si="33"/>
        <v>10.886236719552</v>
      </c>
      <c r="BE19" s="5">
        <f t="shared" si="33"/>
        <v>10.886236719552</v>
      </c>
      <c r="BF19" s="5">
        <f t="shared" si="33"/>
        <v>10.886236719552</v>
      </c>
      <c r="BG19" s="5">
        <f t="shared" si="33"/>
        <v>10.886236719552</v>
      </c>
      <c r="BH19" s="5">
        <f t="shared" si="33"/>
        <v>10.886236719552</v>
      </c>
      <c r="BI19" s="5">
        <f t="shared" si="33"/>
        <v>10.886236719552</v>
      </c>
      <c r="BJ19" s="5">
        <f t="shared" si="33"/>
        <v>10.886236719552</v>
      </c>
      <c r="BK19" s="5">
        <f t="shared" si="33"/>
        <v>10.886236719552</v>
      </c>
      <c r="BL19" s="5">
        <f t="shared" si="33"/>
        <v>10.886236719552</v>
      </c>
      <c r="BM19" s="5">
        <f t="shared" si="33"/>
        <v>10.886236719552</v>
      </c>
      <c r="BN19" s="5">
        <f t="shared" si="33"/>
        <v>10.886236719552</v>
      </c>
      <c r="BO19" s="5">
        <f t="shared" si="33"/>
        <v>10.886236719552</v>
      </c>
      <c r="BP19" s="5">
        <f t="shared" si="33"/>
        <v>10.886236719552</v>
      </c>
      <c r="BQ19" s="5">
        <f t="shared" si="33"/>
        <v>10.886236719552</v>
      </c>
      <c r="BR19" s="5">
        <f t="shared" si="33"/>
        <v>10.886236719552</v>
      </c>
      <c r="BS19" s="5">
        <f t="shared" si="33"/>
        <v>10.886236719552</v>
      </c>
      <c r="BT19" s="5">
        <f t="shared" si="33"/>
        <v>10.886236719552</v>
      </c>
      <c r="BU19" s="5">
        <f t="shared" si="33"/>
        <v>10.886236719552</v>
      </c>
      <c r="BV19" s="5">
        <f t="shared" si="33"/>
        <v>10.886236719552</v>
      </c>
      <c r="BW19" s="5">
        <f t="shared" si="33"/>
        <v>10.886236719552</v>
      </c>
      <c r="BX19" s="5">
        <f t="shared" si="33"/>
        <v>10.886236719552</v>
      </c>
      <c r="BY19" s="5">
        <f t="shared" si="33"/>
        <v>10.886236719552</v>
      </c>
      <c r="BZ19" s="5">
        <f t="shared" si="33"/>
        <v>10.886236719552</v>
      </c>
      <c r="CA19" s="5">
        <f t="shared" si="33"/>
        <v>10.886236719552</v>
      </c>
      <c r="CB19" s="5">
        <f t="shared" si="33"/>
        <v>10.886236719552</v>
      </c>
      <c r="CC19" s="5">
        <f t="shared" si="33"/>
        <v>10.886236719552</v>
      </c>
      <c r="CD19" s="5">
        <f t="shared" si="33"/>
        <v>10.886236719552</v>
      </c>
      <c r="CE19" s="5">
        <f t="shared" si="33"/>
        <v>10.886236719552</v>
      </c>
      <c r="CF19" s="5">
        <f t="shared" si="33"/>
        <v>10.886236719552</v>
      </c>
      <c r="CG19" s="5">
        <f t="shared" si="33"/>
        <v>10.886236719552</v>
      </c>
      <c r="CH19" s="5">
        <f t="shared" si="33"/>
        <v>10.886236719552</v>
      </c>
      <c r="CI19" s="5">
        <f t="shared" si="33"/>
        <v>10.886236719552</v>
      </c>
      <c r="CJ19" s="5">
        <f t="shared" si="33"/>
        <v>10.886236719552</v>
      </c>
      <c r="CK19" s="5">
        <f t="shared" si="33"/>
        <v>10.886236719552</v>
      </c>
      <c r="CL19" s="5">
        <f t="shared" si="33"/>
        <v>10.886236719552</v>
      </c>
      <c r="CM19" s="5">
        <f t="shared" si="33"/>
        <v>10.886236719552</v>
      </c>
      <c r="CN19" s="5">
        <f t="shared" si="33"/>
        <v>10.886236719552</v>
      </c>
      <c r="CO19" s="5">
        <f t="shared" si="33"/>
        <v>10.886236719552</v>
      </c>
      <c r="CP19" s="5">
        <f t="shared" si="33"/>
        <v>10.886236719552</v>
      </c>
      <c r="CQ19" s="5">
        <f t="shared" si="33"/>
        <v>10.886236719552</v>
      </c>
      <c r="CR19" s="5">
        <f t="shared" si="33"/>
        <v>10.886236719552</v>
      </c>
      <c r="CS19" s="5">
        <f t="shared" si="33"/>
        <v>10.886236719552</v>
      </c>
      <c r="CT19" s="5">
        <f t="shared" si="33"/>
        <v>10.886236719552</v>
      </c>
      <c r="CU19" s="5">
        <f t="shared" si="33"/>
        <v>10.886236719552</v>
      </c>
      <c r="CV19" s="5">
        <f t="shared" si="33"/>
        <v>10.886236719552</v>
      </c>
      <c r="CW19" s="5">
        <f t="shared" si="33"/>
        <v>10.886236719552</v>
      </c>
      <c r="CX19" s="5">
        <f t="shared" si="33"/>
        <v>10.886236719552</v>
      </c>
      <c r="CY19" s="5">
        <f t="shared" si="33"/>
        <v>10.886236719552</v>
      </c>
      <c r="CZ19" s="5">
        <f t="shared" si="33"/>
        <v>10.886236719552</v>
      </c>
      <c r="DA19" s="5">
        <f t="shared" si="33"/>
        <v>10.886236719552</v>
      </c>
      <c r="DB19" s="5">
        <f t="shared" si="33"/>
        <v>10.886236719552</v>
      </c>
      <c r="DC19" s="5">
        <f t="shared" si="33"/>
        <v>10.886236719552</v>
      </c>
      <c r="DD19" s="5">
        <f t="shared" si="33"/>
        <v>10.886236719552</v>
      </c>
      <c r="DE19" s="5">
        <f t="shared" ref="DE19:DI28" si="34">DD19*(1 + $Z19/100)</f>
        <v>10.886236719552</v>
      </c>
      <c r="DF19" s="5">
        <f t="shared" si="34"/>
        <v>10.886236719552</v>
      </c>
      <c r="DG19" s="5">
        <f t="shared" si="34"/>
        <v>10.886236719552</v>
      </c>
      <c r="DH19" s="5">
        <f t="shared" si="34"/>
        <v>10.886236719552</v>
      </c>
      <c r="DI19" s="5">
        <f t="shared" si="34"/>
        <v>10.886236719552</v>
      </c>
    </row>
    <row r="20" spans="2:113">
      <c r="B20" s="188"/>
      <c r="C20" s="189"/>
      <c r="D20" s="236" t="s">
        <v>58</v>
      </c>
      <c r="E20" s="237"/>
      <c r="F20" s="238"/>
      <c r="H20" s="236" t="s">
        <v>58</v>
      </c>
      <c r="I20" s="237"/>
      <c r="J20" s="238"/>
      <c r="L20" s="236" t="s">
        <v>58</v>
      </c>
      <c r="M20" s="237"/>
      <c r="N20" s="238"/>
      <c r="P20" s="236" t="s">
        <v>58</v>
      </c>
      <c r="Q20" s="237"/>
      <c r="R20" s="238"/>
      <c r="T20" s="236" t="s">
        <v>58</v>
      </c>
      <c r="U20" s="237"/>
      <c r="V20" s="238"/>
      <c r="X20">
        <v>2</v>
      </c>
      <c r="Y20">
        <v>2020</v>
      </c>
      <c r="Z20">
        <v>-1</v>
      </c>
      <c r="AA20" s="2">
        <f t="shared" si="3"/>
        <v>647.76298732257544</v>
      </c>
      <c r="AB20">
        <v>9.86</v>
      </c>
      <c r="AC20" s="58">
        <f t="shared" si="4"/>
        <v>10.0572</v>
      </c>
      <c r="AD20" s="58">
        <f t="shared" si="4"/>
        <v>10.258343999999999</v>
      </c>
      <c r="AE20" s="58">
        <f t="shared" si="4"/>
        <v>10.463510879999999</v>
      </c>
      <c r="AF20" s="58">
        <f t="shared" si="4"/>
        <v>10.6727810976</v>
      </c>
      <c r="AG20" s="58">
        <f t="shared" si="4"/>
        <v>10.886236719552</v>
      </c>
      <c r="AH20" s="5">
        <f t="shared" ref="AH20:AR20" si="35">AG20*(1 + $Z20/100)</f>
        <v>10.77737435235648</v>
      </c>
      <c r="AI20" s="5">
        <f t="shared" si="35"/>
        <v>10.669600608832916</v>
      </c>
      <c r="AJ20" s="5">
        <f t="shared" si="35"/>
        <v>10.562904602744586</v>
      </c>
      <c r="AK20" s="5">
        <f t="shared" si="35"/>
        <v>10.457275556717141</v>
      </c>
      <c r="AL20" s="5">
        <f t="shared" si="35"/>
        <v>10.35270280114997</v>
      </c>
      <c r="AM20" s="5">
        <f t="shared" si="35"/>
        <v>10.24917577313847</v>
      </c>
      <c r="AN20" s="5">
        <f t="shared" si="35"/>
        <v>10.146684015407086</v>
      </c>
      <c r="AO20" s="5">
        <f t="shared" si="35"/>
        <v>10.045217175253015</v>
      </c>
      <c r="AP20" s="5">
        <f t="shared" si="35"/>
        <v>9.9447650035004838</v>
      </c>
      <c r="AQ20" s="5">
        <f t="shared" si="35"/>
        <v>9.8453173534654788</v>
      </c>
      <c r="AR20" s="5">
        <f t="shared" si="35"/>
        <v>9.7468641799308244</v>
      </c>
      <c r="AS20" s="5">
        <f t="shared" ref="AS20:DD20" si="36">AR20*(1 + $Z20/100)</f>
        <v>9.6493955381315164</v>
      </c>
      <c r="AT20" s="5">
        <f t="shared" si="36"/>
        <v>9.5529015827502004</v>
      </c>
      <c r="AU20" s="5">
        <f t="shared" si="36"/>
        <v>9.4573725669226985</v>
      </c>
      <c r="AV20" s="5">
        <f t="shared" si="36"/>
        <v>9.3627988412534719</v>
      </c>
      <c r="AW20" s="5">
        <f t="shared" si="36"/>
        <v>9.2691708528409364</v>
      </c>
      <c r="AX20" s="5">
        <f t="shared" si="36"/>
        <v>9.1764791443125269</v>
      </c>
      <c r="AY20" s="5">
        <f t="shared" si="36"/>
        <v>9.0847143528694012</v>
      </c>
      <c r="AZ20" s="5">
        <f t="shared" si="36"/>
        <v>8.9938672093407064</v>
      </c>
      <c r="BA20" s="5">
        <f t="shared" si="36"/>
        <v>8.9039285372472996</v>
      </c>
      <c r="BB20" s="5">
        <f t="shared" si="36"/>
        <v>8.8148892518748259</v>
      </c>
      <c r="BC20" s="5">
        <f t="shared" si="36"/>
        <v>8.7267403593560768</v>
      </c>
      <c r="BD20" s="5">
        <f t="shared" si="36"/>
        <v>8.6394729557625158</v>
      </c>
      <c r="BE20" s="5">
        <f t="shared" si="36"/>
        <v>8.5530782262048906</v>
      </c>
      <c r="BF20" s="5">
        <f t="shared" si="36"/>
        <v>8.4675474439428413</v>
      </c>
      <c r="BG20" s="5">
        <f t="shared" si="36"/>
        <v>8.3828719695034124</v>
      </c>
      <c r="BH20" s="5">
        <f t="shared" si="36"/>
        <v>8.2990432498083777</v>
      </c>
      <c r="BI20" s="5">
        <f t="shared" si="36"/>
        <v>8.2160528173102936</v>
      </c>
      <c r="BJ20" s="5">
        <f t="shared" si="36"/>
        <v>8.1338922891371901</v>
      </c>
      <c r="BK20" s="5">
        <f t="shared" si="36"/>
        <v>8.0525533662458173</v>
      </c>
      <c r="BL20" s="5">
        <f t="shared" si="36"/>
        <v>7.9720278325833593</v>
      </c>
      <c r="BM20" s="5">
        <f t="shared" si="36"/>
        <v>7.8923075542575258</v>
      </c>
      <c r="BN20" s="5">
        <f t="shared" si="36"/>
        <v>7.8133844787149505</v>
      </c>
      <c r="BO20" s="5">
        <f t="shared" si="36"/>
        <v>7.7352506339278007</v>
      </c>
      <c r="BP20" s="5">
        <f t="shared" si="36"/>
        <v>7.6578981275885223</v>
      </c>
      <c r="BQ20" s="5">
        <f t="shared" si="36"/>
        <v>7.5813191463126373</v>
      </c>
      <c r="BR20" s="5">
        <f t="shared" si="36"/>
        <v>7.5055059548495109</v>
      </c>
      <c r="BS20" s="5">
        <f t="shared" si="36"/>
        <v>7.430450895301016</v>
      </c>
      <c r="BT20" s="5">
        <f t="shared" si="36"/>
        <v>7.3561463863480059</v>
      </c>
      <c r="BU20" s="5">
        <f t="shared" si="36"/>
        <v>7.282584922484526</v>
      </c>
      <c r="BV20" s="5">
        <f t="shared" si="36"/>
        <v>7.209759073259681</v>
      </c>
      <c r="BW20" s="5">
        <f t="shared" si="36"/>
        <v>7.1376614825270845</v>
      </c>
      <c r="BX20" s="5">
        <f t="shared" si="36"/>
        <v>7.066284867701814</v>
      </c>
      <c r="BY20" s="5">
        <f t="shared" si="36"/>
        <v>6.995622019024796</v>
      </c>
      <c r="BZ20" s="5">
        <f t="shared" si="36"/>
        <v>6.9256657988345482</v>
      </c>
      <c r="CA20" s="5">
        <f t="shared" si="36"/>
        <v>6.8564091408462025</v>
      </c>
      <c r="CB20" s="5">
        <f t="shared" si="36"/>
        <v>6.78784504943774</v>
      </c>
      <c r="CC20" s="5">
        <f t="shared" si="36"/>
        <v>6.7199665989433628</v>
      </c>
      <c r="CD20" s="5">
        <f t="shared" si="36"/>
        <v>6.652766932953929</v>
      </c>
      <c r="CE20" s="5">
        <f t="shared" si="36"/>
        <v>6.5862392636243898</v>
      </c>
      <c r="CF20" s="5">
        <f t="shared" si="36"/>
        <v>6.5203768709881462</v>
      </c>
      <c r="CG20" s="5">
        <f t="shared" si="36"/>
        <v>6.4551731022782644</v>
      </c>
      <c r="CH20" s="5">
        <f t="shared" si="36"/>
        <v>6.3906213712554818</v>
      </c>
      <c r="CI20" s="5">
        <f t="shared" si="36"/>
        <v>6.3267151575429272</v>
      </c>
      <c r="CJ20" s="5">
        <f t="shared" si="36"/>
        <v>6.263448005967498</v>
      </c>
      <c r="CK20" s="5">
        <f t="shared" si="36"/>
        <v>6.2008135259078232</v>
      </c>
      <c r="CL20" s="5">
        <f t="shared" si="36"/>
        <v>6.138805390648745</v>
      </c>
      <c r="CM20" s="5">
        <f t="shared" si="36"/>
        <v>6.0774173367422577</v>
      </c>
      <c r="CN20" s="5">
        <f t="shared" si="36"/>
        <v>6.0166431633748347</v>
      </c>
      <c r="CO20" s="5">
        <f t="shared" si="36"/>
        <v>5.9564767317410867</v>
      </c>
      <c r="CP20" s="5">
        <f t="shared" si="36"/>
        <v>5.8969119644236754</v>
      </c>
      <c r="CQ20" s="5">
        <f t="shared" si="36"/>
        <v>5.8379428447794384</v>
      </c>
      <c r="CR20" s="5">
        <f t="shared" si="36"/>
        <v>5.7795634163316443</v>
      </c>
      <c r="CS20" s="5">
        <f t="shared" si="36"/>
        <v>5.7217677821683282</v>
      </c>
      <c r="CT20" s="5">
        <f t="shared" si="36"/>
        <v>5.6645501043466444</v>
      </c>
      <c r="CU20" s="5">
        <f t="shared" si="36"/>
        <v>5.6079046033031776</v>
      </c>
      <c r="CV20" s="5">
        <f t="shared" si="36"/>
        <v>5.5518255572701456</v>
      </c>
      <c r="CW20" s="5">
        <f t="shared" si="36"/>
        <v>5.4963073016974437</v>
      </c>
      <c r="CX20" s="5">
        <f t="shared" si="36"/>
        <v>5.4413442286804692</v>
      </c>
      <c r="CY20" s="5">
        <f t="shared" si="36"/>
        <v>5.3869307863936644</v>
      </c>
      <c r="CZ20" s="5">
        <f t="shared" si="36"/>
        <v>5.3330614785297277</v>
      </c>
      <c r="DA20" s="5">
        <f t="shared" si="36"/>
        <v>5.2797308637444305</v>
      </c>
      <c r="DB20" s="5">
        <f t="shared" si="36"/>
        <v>5.226933555106986</v>
      </c>
      <c r="DC20" s="5">
        <f t="shared" si="36"/>
        <v>5.1746642195559165</v>
      </c>
      <c r="DD20" s="5">
        <f t="shared" si="36"/>
        <v>5.122917577360357</v>
      </c>
      <c r="DE20" s="5">
        <f t="shared" si="34"/>
        <v>5.0716884015867532</v>
      </c>
      <c r="DF20" s="5">
        <f t="shared" si="34"/>
        <v>5.020971517570886</v>
      </c>
      <c r="DG20" s="5">
        <f t="shared" si="34"/>
        <v>4.9707618023951774</v>
      </c>
      <c r="DH20" s="5">
        <f t="shared" si="34"/>
        <v>4.9210541843712257</v>
      </c>
      <c r="DI20" s="5">
        <f t="shared" si="34"/>
        <v>4.8718436425275131</v>
      </c>
    </row>
    <row r="21" spans="2:113"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X21">
        <v>2</v>
      </c>
      <c r="Y21">
        <v>2020</v>
      </c>
      <c r="Z21">
        <v>-2</v>
      </c>
      <c r="AA21" s="2">
        <f t="shared" si="3"/>
        <v>479.79929005826494</v>
      </c>
      <c r="AB21">
        <v>9.86</v>
      </c>
      <c r="AC21" s="58">
        <f t="shared" si="4"/>
        <v>10.0572</v>
      </c>
      <c r="AD21" s="58">
        <f t="shared" si="4"/>
        <v>10.258343999999999</v>
      </c>
      <c r="AE21" s="58">
        <f t="shared" si="4"/>
        <v>10.463510879999999</v>
      </c>
      <c r="AF21" s="58">
        <f t="shared" si="4"/>
        <v>10.6727810976</v>
      </c>
      <c r="AG21" s="58">
        <f t="shared" si="4"/>
        <v>10.886236719552</v>
      </c>
      <c r="AH21" s="5">
        <f t="shared" ref="AH21:AR21" si="37">AG21*(1 + $Z21/100)</f>
        <v>10.66851198516096</v>
      </c>
      <c r="AI21" s="5">
        <f t="shared" si="37"/>
        <v>10.455141745457739</v>
      </c>
      <c r="AJ21" s="5">
        <f t="shared" si="37"/>
        <v>10.246038910548585</v>
      </c>
      <c r="AK21" s="5">
        <f t="shared" si="37"/>
        <v>10.041118132337612</v>
      </c>
      <c r="AL21" s="5">
        <f t="shared" si="37"/>
        <v>9.8402957696908597</v>
      </c>
      <c r="AM21" s="5">
        <f t="shared" si="37"/>
        <v>9.6434898542970426</v>
      </c>
      <c r="AN21" s="5">
        <f t="shared" si="37"/>
        <v>9.4506200572111023</v>
      </c>
      <c r="AO21" s="5">
        <f t="shared" si="37"/>
        <v>9.2616076560668805</v>
      </c>
      <c r="AP21" s="5">
        <f t="shared" si="37"/>
        <v>9.0763755029455435</v>
      </c>
      <c r="AQ21" s="5">
        <f t="shared" si="37"/>
        <v>8.894847992886632</v>
      </c>
      <c r="AR21" s="5">
        <f t="shared" si="37"/>
        <v>8.7169510330288986</v>
      </c>
      <c r="AS21" s="5">
        <f t="shared" ref="AS21:DD21" si="38">AR21*(1 + $Z21/100)</f>
        <v>8.5426120123683198</v>
      </c>
      <c r="AT21" s="5">
        <f t="shared" si="38"/>
        <v>8.3717597721209529</v>
      </c>
      <c r="AU21" s="5">
        <f t="shared" si="38"/>
        <v>8.204324576678534</v>
      </c>
      <c r="AV21" s="5">
        <f t="shared" si="38"/>
        <v>8.0402380851449635</v>
      </c>
      <c r="AW21" s="5">
        <f t="shared" si="38"/>
        <v>7.8794333234420639</v>
      </c>
      <c r="AX21" s="5">
        <f t="shared" si="38"/>
        <v>7.7218446569732224</v>
      </c>
      <c r="AY21" s="5">
        <f t="shared" si="38"/>
        <v>7.5674077638337582</v>
      </c>
      <c r="AZ21" s="5">
        <f t="shared" si="38"/>
        <v>7.4160596085570827</v>
      </c>
      <c r="BA21" s="5">
        <f t="shared" si="38"/>
        <v>7.2677384163859413</v>
      </c>
      <c r="BB21" s="5">
        <f t="shared" si="38"/>
        <v>7.1223836480582223</v>
      </c>
      <c r="BC21" s="5">
        <f t="shared" si="38"/>
        <v>6.9799359750970575</v>
      </c>
      <c r="BD21" s="5">
        <f t="shared" si="38"/>
        <v>6.8403372555951165</v>
      </c>
      <c r="BE21" s="5">
        <f t="shared" si="38"/>
        <v>6.7035305104832137</v>
      </c>
      <c r="BF21" s="5">
        <f t="shared" si="38"/>
        <v>6.5694599002735492</v>
      </c>
      <c r="BG21" s="5">
        <f t="shared" si="38"/>
        <v>6.4380707022680781</v>
      </c>
      <c r="BH21" s="5">
        <f t="shared" si="38"/>
        <v>6.3093092882227166</v>
      </c>
      <c r="BI21" s="5">
        <f t="shared" si="38"/>
        <v>6.1831231024582625</v>
      </c>
      <c r="BJ21" s="5">
        <f t="shared" si="38"/>
        <v>6.0594606404090969</v>
      </c>
      <c r="BK21" s="5">
        <f t="shared" si="38"/>
        <v>5.938271427600915</v>
      </c>
      <c r="BL21" s="5">
        <f t="shared" si="38"/>
        <v>5.8195059990488964</v>
      </c>
      <c r="BM21" s="5">
        <f t="shared" si="38"/>
        <v>5.7031158790679184</v>
      </c>
      <c r="BN21" s="5">
        <f t="shared" si="38"/>
        <v>5.5890535614865602</v>
      </c>
      <c r="BO21" s="5">
        <f t="shared" si="38"/>
        <v>5.4772724902568291</v>
      </c>
      <c r="BP21" s="5">
        <f t="shared" si="38"/>
        <v>5.3677270404516921</v>
      </c>
      <c r="BQ21" s="5">
        <f t="shared" si="38"/>
        <v>5.2603724996426582</v>
      </c>
      <c r="BR21" s="5">
        <f t="shared" si="38"/>
        <v>5.1551650496498045</v>
      </c>
      <c r="BS21" s="5">
        <f t="shared" si="38"/>
        <v>5.0520617486568087</v>
      </c>
      <c r="BT21" s="5">
        <f t="shared" si="38"/>
        <v>4.9510205136836722</v>
      </c>
      <c r="BU21" s="5">
        <f t="shared" si="38"/>
        <v>4.8520001034099991</v>
      </c>
      <c r="BV21" s="5">
        <f t="shared" si="38"/>
        <v>4.7549601013417995</v>
      </c>
      <c r="BW21" s="5">
        <f t="shared" si="38"/>
        <v>4.6598608993149631</v>
      </c>
      <c r="BX21" s="5">
        <f t="shared" si="38"/>
        <v>4.5666636813286638</v>
      </c>
      <c r="BY21" s="5">
        <f t="shared" si="38"/>
        <v>4.4753304077020903</v>
      </c>
      <c r="BZ21" s="5">
        <f t="shared" si="38"/>
        <v>4.3858237995480485</v>
      </c>
      <c r="CA21" s="5">
        <f t="shared" si="38"/>
        <v>4.2981073235570877</v>
      </c>
      <c r="CB21" s="5">
        <f t="shared" si="38"/>
        <v>4.2121451770859455</v>
      </c>
      <c r="CC21" s="5">
        <f t="shared" si="38"/>
        <v>4.1279022735442261</v>
      </c>
      <c r="CD21" s="5">
        <f t="shared" si="38"/>
        <v>4.0453442280733416</v>
      </c>
      <c r="CE21" s="5">
        <f t="shared" si="38"/>
        <v>3.9644373435118747</v>
      </c>
      <c r="CF21" s="5">
        <f t="shared" si="38"/>
        <v>3.885148596641637</v>
      </c>
      <c r="CG21" s="5">
        <f t="shared" si="38"/>
        <v>3.8074456247088042</v>
      </c>
      <c r="CH21" s="5">
        <f t="shared" si="38"/>
        <v>3.7312967122146281</v>
      </c>
      <c r="CI21" s="5">
        <f t="shared" si="38"/>
        <v>3.6566707779703354</v>
      </c>
      <c r="CJ21" s="5">
        <f t="shared" si="38"/>
        <v>3.5835373624109286</v>
      </c>
      <c r="CK21" s="5">
        <f t="shared" si="38"/>
        <v>3.51186661516271</v>
      </c>
      <c r="CL21" s="5">
        <f t="shared" si="38"/>
        <v>3.4416292828594557</v>
      </c>
      <c r="CM21" s="5">
        <f t="shared" si="38"/>
        <v>3.3727966972022667</v>
      </c>
      <c r="CN21" s="5">
        <f t="shared" si="38"/>
        <v>3.3053407632582212</v>
      </c>
      <c r="CO21" s="5">
        <f t="shared" si="38"/>
        <v>3.239233947993057</v>
      </c>
      <c r="CP21" s="5">
        <f t="shared" si="38"/>
        <v>3.1744492690331958</v>
      </c>
      <c r="CQ21" s="5">
        <f t="shared" si="38"/>
        <v>3.1109602836525316</v>
      </c>
      <c r="CR21" s="5">
        <f t="shared" si="38"/>
        <v>3.0487410779794808</v>
      </c>
      <c r="CS21" s="5">
        <f t="shared" si="38"/>
        <v>2.9877662564198912</v>
      </c>
      <c r="CT21" s="5">
        <f t="shared" si="38"/>
        <v>2.9280109312914933</v>
      </c>
      <c r="CU21" s="5">
        <f t="shared" si="38"/>
        <v>2.8694507126656634</v>
      </c>
      <c r="CV21" s="5">
        <f t="shared" si="38"/>
        <v>2.8120616984123501</v>
      </c>
      <c r="CW21" s="5">
        <f t="shared" si="38"/>
        <v>2.7558204644441031</v>
      </c>
      <c r="CX21" s="5">
        <f t="shared" si="38"/>
        <v>2.7007040551552208</v>
      </c>
      <c r="CY21" s="5">
        <f t="shared" si="38"/>
        <v>2.6466899740521161</v>
      </c>
      <c r="CZ21" s="5">
        <f t="shared" si="38"/>
        <v>2.593756174571074</v>
      </c>
      <c r="DA21" s="5">
        <f t="shared" si="38"/>
        <v>2.5418810510796526</v>
      </c>
      <c r="DB21" s="5">
        <f t="shared" si="38"/>
        <v>2.4910434300580593</v>
      </c>
      <c r="DC21" s="5">
        <f t="shared" si="38"/>
        <v>2.4412225614568981</v>
      </c>
      <c r="DD21" s="5">
        <f t="shared" si="38"/>
        <v>2.3923981102277603</v>
      </c>
      <c r="DE21" s="5">
        <f t="shared" si="34"/>
        <v>2.3445501480232052</v>
      </c>
      <c r="DF21" s="5">
        <f t="shared" si="34"/>
        <v>2.2976591450627408</v>
      </c>
      <c r="DG21" s="5">
        <f t="shared" si="34"/>
        <v>2.2517059621614859</v>
      </c>
      <c r="DH21" s="5">
        <f t="shared" si="34"/>
        <v>2.2066718429182561</v>
      </c>
      <c r="DI21" s="5">
        <f t="shared" si="34"/>
        <v>2.1625384060598911</v>
      </c>
    </row>
    <row r="22" spans="2:113"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X22">
        <v>2</v>
      </c>
      <c r="Y22">
        <v>2020</v>
      </c>
      <c r="Z22">
        <v>-3</v>
      </c>
      <c r="AA22" s="2">
        <f t="shared" si="3"/>
        <v>373.54650817464676</v>
      </c>
      <c r="AB22">
        <v>9.86</v>
      </c>
      <c r="AC22" s="58">
        <f t="shared" si="4"/>
        <v>10.0572</v>
      </c>
      <c r="AD22" s="58">
        <f t="shared" si="4"/>
        <v>10.258343999999999</v>
      </c>
      <c r="AE22" s="58">
        <f t="shared" si="4"/>
        <v>10.463510879999999</v>
      </c>
      <c r="AF22" s="58">
        <f t="shared" si="4"/>
        <v>10.6727810976</v>
      </c>
      <c r="AG22" s="58">
        <f t="shared" si="4"/>
        <v>10.886236719552</v>
      </c>
      <c r="AH22" s="5">
        <f t="shared" ref="AH22:AR22" si="39">AG22*(1 + $Z22/100)</f>
        <v>10.559649617965441</v>
      </c>
      <c r="AI22" s="5">
        <f t="shared" si="39"/>
        <v>10.242860129426477</v>
      </c>
      <c r="AJ22" s="5">
        <f t="shared" si="39"/>
        <v>9.9355743255436817</v>
      </c>
      <c r="AK22" s="5">
        <f t="shared" si="39"/>
        <v>9.6375070957773712</v>
      </c>
      <c r="AL22" s="5">
        <f t="shared" si="39"/>
        <v>9.3483818829040501</v>
      </c>
      <c r="AM22" s="5">
        <f t="shared" si="39"/>
        <v>9.0679304264169289</v>
      </c>
      <c r="AN22" s="5">
        <f t="shared" si="39"/>
        <v>8.7958925136244215</v>
      </c>
      <c r="AO22" s="5">
        <f t="shared" si="39"/>
        <v>8.5320157382156889</v>
      </c>
      <c r="AP22" s="5">
        <f t="shared" si="39"/>
        <v>8.2760552660692177</v>
      </c>
      <c r="AQ22" s="5">
        <f t="shared" si="39"/>
        <v>8.0277736080871414</v>
      </c>
      <c r="AR22" s="5">
        <f t="shared" si="39"/>
        <v>7.7869403998445268</v>
      </c>
      <c r="AS22" s="5">
        <f t="shared" ref="AS22:DD22" si="40">AR22*(1 + $Z22/100)</f>
        <v>7.5533321878491906</v>
      </c>
      <c r="AT22" s="5">
        <f t="shared" si="40"/>
        <v>7.3267322222137148</v>
      </c>
      <c r="AU22" s="5">
        <f t="shared" si="40"/>
        <v>7.1069302555473035</v>
      </c>
      <c r="AV22" s="5">
        <f t="shared" si="40"/>
        <v>6.8937223478808844</v>
      </c>
      <c r="AW22" s="5">
        <f t="shared" si="40"/>
        <v>6.686910677444458</v>
      </c>
      <c r="AX22" s="5">
        <f t="shared" si="40"/>
        <v>6.4863033571211242</v>
      </c>
      <c r="AY22" s="5">
        <f t="shared" si="40"/>
        <v>6.2917142564074906</v>
      </c>
      <c r="AZ22" s="5">
        <f t="shared" si="40"/>
        <v>6.102962828715266</v>
      </c>
      <c r="BA22" s="5">
        <f t="shared" si="40"/>
        <v>5.9198739438538075</v>
      </c>
      <c r="BB22" s="5">
        <f t="shared" si="40"/>
        <v>5.7422777255381927</v>
      </c>
      <c r="BC22" s="5">
        <f t="shared" si="40"/>
        <v>5.5700093937720467</v>
      </c>
      <c r="BD22" s="5">
        <f t="shared" si="40"/>
        <v>5.402909111958885</v>
      </c>
      <c r="BE22" s="5">
        <f t="shared" si="40"/>
        <v>5.2408218386001186</v>
      </c>
      <c r="BF22" s="5">
        <f t="shared" si="40"/>
        <v>5.083597183442115</v>
      </c>
      <c r="BG22" s="5">
        <f t="shared" si="40"/>
        <v>4.9310892679388516</v>
      </c>
      <c r="BH22" s="5">
        <f t="shared" si="40"/>
        <v>4.7831565899006856</v>
      </c>
      <c r="BI22" s="5">
        <f t="shared" si="40"/>
        <v>4.639661892203665</v>
      </c>
      <c r="BJ22" s="5">
        <f t="shared" si="40"/>
        <v>4.5004720354375545</v>
      </c>
      <c r="BK22" s="5">
        <f t="shared" si="40"/>
        <v>4.3654578743744281</v>
      </c>
      <c r="BL22" s="5">
        <f t="shared" si="40"/>
        <v>4.2344941381431953</v>
      </c>
      <c r="BM22" s="5">
        <f t="shared" si="40"/>
        <v>4.1074593139988993</v>
      </c>
      <c r="BN22" s="5">
        <f t="shared" si="40"/>
        <v>3.9842355345789322</v>
      </c>
      <c r="BO22" s="5">
        <f t="shared" si="40"/>
        <v>3.864708468541564</v>
      </c>
      <c r="BP22" s="5">
        <f t="shared" si="40"/>
        <v>3.748767214485317</v>
      </c>
      <c r="BQ22" s="5">
        <f t="shared" si="40"/>
        <v>3.6363041980507576</v>
      </c>
      <c r="BR22" s="5">
        <f t="shared" si="40"/>
        <v>3.5272150721092346</v>
      </c>
      <c r="BS22" s="5">
        <f t="shared" si="40"/>
        <v>3.4213986199459576</v>
      </c>
      <c r="BT22" s="5">
        <f t="shared" si="40"/>
        <v>3.318756661347579</v>
      </c>
      <c r="BU22" s="5">
        <f t="shared" si="40"/>
        <v>3.2191939615071514</v>
      </c>
      <c r="BV22" s="5">
        <f t="shared" si="40"/>
        <v>3.1226181426619366</v>
      </c>
      <c r="BW22" s="5">
        <f t="shared" si="40"/>
        <v>3.0289395983820784</v>
      </c>
      <c r="BX22" s="5">
        <f t="shared" si="40"/>
        <v>2.938071410430616</v>
      </c>
      <c r="BY22" s="5">
        <f t="shared" si="40"/>
        <v>2.8499292681176973</v>
      </c>
      <c r="BZ22" s="5">
        <f t="shared" si="40"/>
        <v>2.7644313900741664</v>
      </c>
      <c r="CA22" s="5">
        <f t="shared" si="40"/>
        <v>2.6814984483719413</v>
      </c>
      <c r="CB22" s="5">
        <f t="shared" si="40"/>
        <v>2.6010534949207829</v>
      </c>
      <c r="CC22" s="5">
        <f t="shared" si="40"/>
        <v>2.5230218900731591</v>
      </c>
      <c r="CD22" s="5">
        <f t="shared" si="40"/>
        <v>2.4473312333709645</v>
      </c>
      <c r="CE22" s="5">
        <f t="shared" si="40"/>
        <v>2.3739112963698354</v>
      </c>
      <c r="CF22" s="5">
        <f t="shared" si="40"/>
        <v>2.3026939574787404</v>
      </c>
      <c r="CG22" s="5">
        <f t="shared" si="40"/>
        <v>2.2336131387543783</v>
      </c>
      <c r="CH22" s="5">
        <f t="shared" si="40"/>
        <v>2.1666047445917469</v>
      </c>
      <c r="CI22" s="5">
        <f t="shared" si="40"/>
        <v>2.1016066022539945</v>
      </c>
      <c r="CJ22" s="5">
        <f t="shared" si="40"/>
        <v>2.0385584041863747</v>
      </c>
      <c r="CK22" s="5">
        <f t="shared" si="40"/>
        <v>1.9774016520607833</v>
      </c>
      <c r="CL22" s="5">
        <f t="shared" si="40"/>
        <v>1.9180796024989597</v>
      </c>
      <c r="CM22" s="5">
        <f t="shared" si="40"/>
        <v>1.8605372144239909</v>
      </c>
      <c r="CN22" s="5">
        <f t="shared" si="40"/>
        <v>1.8047210979912711</v>
      </c>
      <c r="CO22" s="5">
        <f t="shared" si="40"/>
        <v>1.7505794650515329</v>
      </c>
      <c r="CP22" s="5">
        <f t="shared" si="40"/>
        <v>1.6980620810999869</v>
      </c>
      <c r="CQ22" s="5">
        <f t="shared" si="40"/>
        <v>1.6471202186669873</v>
      </c>
      <c r="CR22" s="5">
        <f t="shared" si="40"/>
        <v>1.5977066121069776</v>
      </c>
      <c r="CS22" s="5">
        <f t="shared" si="40"/>
        <v>1.5497754137437683</v>
      </c>
      <c r="CT22" s="5">
        <f t="shared" si="40"/>
        <v>1.5032821513314552</v>
      </c>
      <c r="CU22" s="5">
        <f t="shared" si="40"/>
        <v>1.4581836867915114</v>
      </c>
      <c r="CV22" s="5">
        <f t="shared" si="40"/>
        <v>1.414438176187766</v>
      </c>
      <c r="CW22" s="5">
        <f t="shared" si="40"/>
        <v>1.372005030902133</v>
      </c>
      <c r="CX22" s="5">
        <f t="shared" si="40"/>
        <v>1.330844879975069</v>
      </c>
      <c r="CY22" s="5">
        <f t="shared" si="40"/>
        <v>1.2909195335758168</v>
      </c>
      <c r="CZ22" s="5">
        <f t="shared" si="40"/>
        <v>1.2521919475685424</v>
      </c>
      <c r="DA22" s="5">
        <f t="shared" si="40"/>
        <v>1.214626189141486</v>
      </c>
      <c r="DB22" s="5">
        <f t="shared" si="40"/>
        <v>1.1781874034672415</v>
      </c>
      <c r="DC22" s="5">
        <f t="shared" si="40"/>
        <v>1.1428417813632241</v>
      </c>
      <c r="DD22" s="5">
        <f t="shared" si="40"/>
        <v>1.1085565279223273</v>
      </c>
      <c r="DE22" s="5">
        <f t="shared" si="34"/>
        <v>1.0752998320846574</v>
      </c>
      <c r="DF22" s="5">
        <f t="shared" si="34"/>
        <v>1.0430408371221176</v>
      </c>
      <c r="DG22" s="5">
        <f t="shared" si="34"/>
        <v>1.0117496120084541</v>
      </c>
      <c r="DH22" s="5">
        <f t="shared" si="34"/>
        <v>0.98139712364820053</v>
      </c>
      <c r="DI22" s="5">
        <f t="shared" si="34"/>
        <v>0.95195520993875449</v>
      </c>
    </row>
    <row r="23" spans="2:113">
      <c r="B23" s="243"/>
      <c r="C23" s="30" t="s">
        <v>54</v>
      </c>
      <c r="D23" s="242">
        <v>2020</v>
      </c>
      <c r="E23" s="242"/>
      <c r="F23" s="242"/>
      <c r="H23" s="242">
        <v>2025</v>
      </c>
      <c r="I23" s="242"/>
      <c r="J23" s="242"/>
      <c r="L23" s="242">
        <v>2030</v>
      </c>
      <c r="M23" s="242"/>
      <c r="N23" s="242"/>
      <c r="P23" s="242">
        <v>2040</v>
      </c>
      <c r="Q23" s="242"/>
      <c r="R23" s="242"/>
      <c r="T23" s="242">
        <v>2050</v>
      </c>
      <c r="U23" s="242"/>
      <c r="V23" s="242"/>
      <c r="X23">
        <v>2</v>
      </c>
      <c r="Y23">
        <v>2020</v>
      </c>
      <c r="Z23">
        <v>-4</v>
      </c>
      <c r="AA23" s="2">
        <f t="shared" si="3"/>
        <v>303.635630231444</v>
      </c>
      <c r="AB23">
        <v>9.86</v>
      </c>
      <c r="AC23" s="58">
        <f t="shared" si="4"/>
        <v>10.0572</v>
      </c>
      <c r="AD23" s="58">
        <f t="shared" si="4"/>
        <v>10.258343999999999</v>
      </c>
      <c r="AE23" s="58">
        <f t="shared" si="4"/>
        <v>10.463510879999999</v>
      </c>
      <c r="AF23" s="58">
        <f t="shared" si="4"/>
        <v>10.6727810976</v>
      </c>
      <c r="AG23" s="58">
        <f t="shared" si="4"/>
        <v>10.886236719552</v>
      </c>
      <c r="AH23" s="5">
        <f t="shared" ref="AH23:AR23" si="41">AG23*(1 + $Z23/100)</f>
        <v>10.45078725076992</v>
      </c>
      <c r="AI23" s="5">
        <f t="shared" si="41"/>
        <v>10.032755760739123</v>
      </c>
      <c r="AJ23" s="5">
        <f t="shared" si="41"/>
        <v>9.6314455303095574</v>
      </c>
      <c r="AK23" s="5">
        <f t="shared" si="41"/>
        <v>9.2461877090971747</v>
      </c>
      <c r="AL23" s="5">
        <f t="shared" si="41"/>
        <v>8.8763402007332868</v>
      </c>
      <c r="AM23" s="5">
        <f t="shared" si="41"/>
        <v>8.5212865927039552</v>
      </c>
      <c r="AN23" s="5">
        <f t="shared" si="41"/>
        <v>8.1804351289957964</v>
      </c>
      <c r="AO23" s="5">
        <f t="shared" si="41"/>
        <v>7.8532177238359644</v>
      </c>
      <c r="AP23" s="5">
        <f t="shared" si="41"/>
        <v>7.5390890148825251</v>
      </c>
      <c r="AQ23" s="5">
        <f t="shared" si="41"/>
        <v>7.2375254542872236</v>
      </c>
      <c r="AR23" s="5">
        <f t="shared" si="41"/>
        <v>6.9480244361157348</v>
      </c>
      <c r="AS23" s="5">
        <f t="shared" ref="AS23:DD23" si="42">AR23*(1 + $Z23/100)</f>
        <v>6.6701034586711048</v>
      </c>
      <c r="AT23" s="5">
        <f t="shared" si="42"/>
        <v>6.4032993203242601</v>
      </c>
      <c r="AU23" s="5">
        <f t="shared" si="42"/>
        <v>6.1471673475112896</v>
      </c>
      <c r="AV23" s="5">
        <f t="shared" si="42"/>
        <v>5.9012806536108382</v>
      </c>
      <c r="AW23" s="5">
        <f t="shared" si="42"/>
        <v>5.6652294274664046</v>
      </c>
      <c r="AX23" s="5">
        <f t="shared" si="42"/>
        <v>5.4386202503677481</v>
      </c>
      <c r="AY23" s="5">
        <f t="shared" si="42"/>
        <v>5.2210754403530384</v>
      </c>
      <c r="AZ23" s="5">
        <f t="shared" si="42"/>
        <v>5.0122324227389168</v>
      </c>
      <c r="BA23" s="5">
        <f t="shared" si="42"/>
        <v>4.8117431258293601</v>
      </c>
      <c r="BB23" s="5">
        <f t="shared" si="42"/>
        <v>4.6192734007961853</v>
      </c>
      <c r="BC23" s="5">
        <f t="shared" si="42"/>
        <v>4.4345024647643374</v>
      </c>
      <c r="BD23" s="5">
        <f t="shared" si="42"/>
        <v>4.257122366173764</v>
      </c>
      <c r="BE23" s="5">
        <f t="shared" si="42"/>
        <v>4.0868374715268132</v>
      </c>
      <c r="BF23" s="5">
        <f t="shared" si="42"/>
        <v>3.9233639726657406</v>
      </c>
      <c r="BG23" s="5">
        <f t="shared" si="42"/>
        <v>3.766429413759111</v>
      </c>
      <c r="BH23" s="5">
        <f t="shared" si="42"/>
        <v>3.6157722372087466</v>
      </c>
      <c r="BI23" s="5">
        <f t="shared" si="42"/>
        <v>3.4711413477203967</v>
      </c>
      <c r="BJ23" s="5">
        <f t="shared" si="42"/>
        <v>3.3322956938115809</v>
      </c>
      <c r="BK23" s="5">
        <f t="shared" si="42"/>
        <v>3.1990038660591176</v>
      </c>
      <c r="BL23" s="5">
        <f t="shared" si="42"/>
        <v>3.0710437114167526</v>
      </c>
      <c r="BM23" s="5">
        <f t="shared" si="42"/>
        <v>2.9482019629600824</v>
      </c>
      <c r="BN23" s="5">
        <f t="shared" si="42"/>
        <v>2.830273884441679</v>
      </c>
      <c r="BO23" s="5">
        <f t="shared" si="42"/>
        <v>2.7170629290640118</v>
      </c>
      <c r="BP23" s="5">
        <f t="shared" si="42"/>
        <v>2.6083804119014511</v>
      </c>
      <c r="BQ23" s="5">
        <f t="shared" si="42"/>
        <v>2.5040451954253928</v>
      </c>
      <c r="BR23" s="5">
        <f t="shared" si="42"/>
        <v>2.4038833876083769</v>
      </c>
      <c r="BS23" s="5">
        <f t="shared" si="42"/>
        <v>2.307728052104042</v>
      </c>
      <c r="BT23" s="5">
        <f t="shared" si="42"/>
        <v>2.2154189300198803</v>
      </c>
      <c r="BU23" s="5">
        <f t="shared" si="42"/>
        <v>2.1268021728190849</v>
      </c>
      <c r="BV23" s="5">
        <f t="shared" si="42"/>
        <v>2.0417300859063214</v>
      </c>
      <c r="BW23" s="5">
        <f t="shared" si="42"/>
        <v>1.9600608824700685</v>
      </c>
      <c r="BX23" s="5">
        <f t="shared" si="42"/>
        <v>1.8816584471712656</v>
      </c>
      <c r="BY23" s="5">
        <f t="shared" si="42"/>
        <v>1.8063921092844148</v>
      </c>
      <c r="BZ23" s="5">
        <f t="shared" si="42"/>
        <v>1.7341364249130382</v>
      </c>
      <c r="CA23" s="5">
        <f t="shared" si="42"/>
        <v>1.6647709679165166</v>
      </c>
      <c r="CB23" s="5">
        <f t="shared" si="42"/>
        <v>1.5981801291998559</v>
      </c>
      <c r="CC23" s="5">
        <f t="shared" si="42"/>
        <v>1.5342529240318616</v>
      </c>
      <c r="CD23" s="5">
        <f t="shared" si="42"/>
        <v>1.4728828070705871</v>
      </c>
      <c r="CE23" s="5">
        <f t="shared" si="42"/>
        <v>1.4139674947877636</v>
      </c>
      <c r="CF23" s="5">
        <f t="shared" si="42"/>
        <v>1.357408794996253</v>
      </c>
      <c r="CG23" s="5">
        <f t="shared" si="42"/>
        <v>1.3031124431964027</v>
      </c>
      <c r="CH23" s="5">
        <f t="shared" si="42"/>
        <v>1.2509879454685466</v>
      </c>
      <c r="CI23" s="5">
        <f t="shared" si="42"/>
        <v>1.2009484276498048</v>
      </c>
      <c r="CJ23" s="5">
        <f t="shared" si="42"/>
        <v>1.1529104905438126</v>
      </c>
      <c r="CK23" s="5">
        <f t="shared" si="42"/>
        <v>1.1067940709220601</v>
      </c>
      <c r="CL23" s="5">
        <f t="shared" si="42"/>
        <v>1.0625223080851776</v>
      </c>
      <c r="CM23" s="5">
        <f t="shared" si="42"/>
        <v>1.0200214157617704</v>
      </c>
      <c r="CN23" s="5">
        <f t="shared" si="42"/>
        <v>0.97922055913129957</v>
      </c>
      <c r="CO23" s="5">
        <f t="shared" si="42"/>
        <v>0.94005173676604759</v>
      </c>
      <c r="CP23" s="5">
        <f t="shared" si="42"/>
        <v>0.90244966729540566</v>
      </c>
      <c r="CQ23" s="5">
        <f t="shared" si="42"/>
        <v>0.86635168060358936</v>
      </c>
      <c r="CR23" s="5">
        <f t="shared" si="42"/>
        <v>0.8316976133794457</v>
      </c>
      <c r="CS23" s="5">
        <f t="shared" si="42"/>
        <v>0.79842970884426789</v>
      </c>
      <c r="CT23" s="5">
        <f t="shared" si="42"/>
        <v>0.7664925204904971</v>
      </c>
      <c r="CU23" s="5">
        <f t="shared" si="42"/>
        <v>0.73583281967087721</v>
      </c>
      <c r="CV23" s="5">
        <f t="shared" si="42"/>
        <v>0.70639950688404207</v>
      </c>
      <c r="CW23" s="5">
        <f t="shared" si="42"/>
        <v>0.67814352660868038</v>
      </c>
      <c r="CX23" s="5">
        <f t="shared" si="42"/>
        <v>0.65101778554433309</v>
      </c>
      <c r="CY23" s="5">
        <f t="shared" si="42"/>
        <v>0.62497707412255976</v>
      </c>
      <c r="CZ23" s="5">
        <f t="shared" si="42"/>
        <v>0.59997799115765738</v>
      </c>
      <c r="DA23" s="5">
        <f t="shared" si="42"/>
        <v>0.57597887151135108</v>
      </c>
      <c r="DB23" s="5">
        <f t="shared" si="42"/>
        <v>0.55293971665089703</v>
      </c>
      <c r="DC23" s="5">
        <f t="shared" si="42"/>
        <v>0.53082212798486117</v>
      </c>
      <c r="DD23" s="5">
        <f t="shared" si="42"/>
        <v>0.5095892428654667</v>
      </c>
      <c r="DE23" s="5">
        <f t="shared" si="34"/>
        <v>0.48920567315084801</v>
      </c>
      <c r="DF23" s="5">
        <f t="shared" si="34"/>
        <v>0.46963744622481407</v>
      </c>
      <c r="DG23" s="5">
        <f t="shared" si="34"/>
        <v>0.45085194837582149</v>
      </c>
      <c r="DH23" s="5">
        <f t="shared" si="34"/>
        <v>0.43281787044078862</v>
      </c>
      <c r="DI23" s="5">
        <f t="shared" si="34"/>
        <v>0.41550515562315704</v>
      </c>
    </row>
    <row r="24" spans="2:113">
      <c r="B24" s="243"/>
      <c r="C24" s="29" t="s">
        <v>55</v>
      </c>
      <c r="D24" s="29">
        <v>0</v>
      </c>
      <c r="E24" s="29">
        <v>1</v>
      </c>
      <c r="F24" s="29">
        <v>2</v>
      </c>
      <c r="H24" s="29">
        <v>0</v>
      </c>
      <c r="I24" s="29">
        <v>1</v>
      </c>
      <c r="J24" s="29">
        <v>2</v>
      </c>
      <c r="L24" s="29">
        <v>0</v>
      </c>
      <c r="M24" s="29">
        <v>1</v>
      </c>
      <c r="N24" s="29">
        <v>2</v>
      </c>
      <c r="P24" s="29">
        <v>0</v>
      </c>
      <c r="Q24" s="29">
        <v>1</v>
      </c>
      <c r="R24" s="29">
        <v>2</v>
      </c>
      <c r="T24" s="29">
        <v>0</v>
      </c>
      <c r="U24" s="29">
        <v>1</v>
      </c>
      <c r="V24" s="29">
        <v>2</v>
      </c>
      <c r="X24">
        <v>0</v>
      </c>
      <c r="Y24">
        <v>2025</v>
      </c>
      <c r="Z24">
        <v>0</v>
      </c>
      <c r="AA24" s="2">
        <f t="shared" si="3"/>
        <v>838.10000000000093</v>
      </c>
      <c r="AB24">
        <v>9.86</v>
      </c>
      <c r="AC24" s="58">
        <f>AB24*(1 + $X24/100)</f>
        <v>9.86</v>
      </c>
      <c r="AD24" s="58">
        <f t="shared" ref="AD24:AL24" si="43">AC24*(1 + $X24/100)</f>
        <v>9.86</v>
      </c>
      <c r="AE24" s="58">
        <f t="shared" si="43"/>
        <v>9.86</v>
      </c>
      <c r="AF24" s="58">
        <f t="shared" si="43"/>
        <v>9.86</v>
      </c>
      <c r="AG24" s="58">
        <f t="shared" si="43"/>
        <v>9.86</v>
      </c>
      <c r="AH24" s="58">
        <f t="shared" si="43"/>
        <v>9.86</v>
      </c>
      <c r="AI24" s="58">
        <f t="shared" si="43"/>
        <v>9.86</v>
      </c>
      <c r="AJ24" s="58">
        <f t="shared" si="43"/>
        <v>9.86</v>
      </c>
      <c r="AK24" s="58">
        <f t="shared" si="43"/>
        <v>9.86</v>
      </c>
      <c r="AL24" s="58">
        <f t="shared" si="43"/>
        <v>9.86</v>
      </c>
      <c r="AM24" s="5">
        <f t="shared" ref="AM24:AR24" si="44">AL24*(1 + $Z24/100)</f>
        <v>9.86</v>
      </c>
      <c r="AN24" s="5">
        <f t="shared" si="44"/>
        <v>9.86</v>
      </c>
      <c r="AO24" s="5">
        <f t="shared" si="44"/>
        <v>9.86</v>
      </c>
      <c r="AP24" s="5">
        <f t="shared" si="44"/>
        <v>9.86</v>
      </c>
      <c r="AQ24" s="5">
        <f t="shared" si="44"/>
        <v>9.86</v>
      </c>
      <c r="AR24" s="5">
        <f t="shared" si="44"/>
        <v>9.86</v>
      </c>
      <c r="AS24" s="5">
        <f t="shared" ref="AS24:DD24" si="45">AR24*(1 + $Z24/100)</f>
        <v>9.86</v>
      </c>
      <c r="AT24" s="5">
        <f t="shared" si="45"/>
        <v>9.86</v>
      </c>
      <c r="AU24" s="5">
        <f t="shared" si="45"/>
        <v>9.86</v>
      </c>
      <c r="AV24" s="5">
        <f t="shared" si="45"/>
        <v>9.86</v>
      </c>
      <c r="AW24" s="5">
        <f t="shared" si="45"/>
        <v>9.86</v>
      </c>
      <c r="AX24" s="5">
        <f t="shared" si="45"/>
        <v>9.86</v>
      </c>
      <c r="AY24" s="5">
        <f t="shared" si="45"/>
        <v>9.86</v>
      </c>
      <c r="AZ24" s="5">
        <f t="shared" si="45"/>
        <v>9.86</v>
      </c>
      <c r="BA24" s="5">
        <f t="shared" si="45"/>
        <v>9.86</v>
      </c>
      <c r="BB24" s="5">
        <f t="shared" si="45"/>
        <v>9.86</v>
      </c>
      <c r="BC24" s="5">
        <f t="shared" si="45"/>
        <v>9.86</v>
      </c>
      <c r="BD24" s="5">
        <f t="shared" si="45"/>
        <v>9.86</v>
      </c>
      <c r="BE24" s="5">
        <f t="shared" si="45"/>
        <v>9.86</v>
      </c>
      <c r="BF24" s="5">
        <f t="shared" si="45"/>
        <v>9.86</v>
      </c>
      <c r="BG24" s="5">
        <f t="shared" si="45"/>
        <v>9.86</v>
      </c>
      <c r="BH24" s="5">
        <f t="shared" si="45"/>
        <v>9.86</v>
      </c>
      <c r="BI24" s="5">
        <f t="shared" si="45"/>
        <v>9.86</v>
      </c>
      <c r="BJ24" s="5">
        <f t="shared" si="45"/>
        <v>9.86</v>
      </c>
      <c r="BK24" s="5">
        <f t="shared" si="45"/>
        <v>9.86</v>
      </c>
      <c r="BL24" s="5">
        <f t="shared" si="45"/>
        <v>9.86</v>
      </c>
      <c r="BM24" s="5">
        <f t="shared" si="45"/>
        <v>9.86</v>
      </c>
      <c r="BN24" s="5">
        <f t="shared" si="45"/>
        <v>9.86</v>
      </c>
      <c r="BO24" s="5">
        <f t="shared" si="45"/>
        <v>9.86</v>
      </c>
      <c r="BP24" s="5">
        <f t="shared" si="45"/>
        <v>9.86</v>
      </c>
      <c r="BQ24" s="5">
        <f t="shared" si="45"/>
        <v>9.86</v>
      </c>
      <c r="BR24" s="5">
        <f t="shared" si="45"/>
        <v>9.86</v>
      </c>
      <c r="BS24" s="5">
        <f t="shared" si="45"/>
        <v>9.86</v>
      </c>
      <c r="BT24" s="5">
        <f t="shared" si="45"/>
        <v>9.86</v>
      </c>
      <c r="BU24" s="5">
        <f t="shared" si="45"/>
        <v>9.86</v>
      </c>
      <c r="BV24" s="5">
        <f t="shared" si="45"/>
        <v>9.86</v>
      </c>
      <c r="BW24" s="5">
        <f t="shared" si="45"/>
        <v>9.86</v>
      </c>
      <c r="BX24" s="5">
        <f t="shared" si="45"/>
        <v>9.86</v>
      </c>
      <c r="BY24" s="5">
        <f t="shared" si="45"/>
        <v>9.86</v>
      </c>
      <c r="BZ24" s="5">
        <f t="shared" si="45"/>
        <v>9.86</v>
      </c>
      <c r="CA24" s="5">
        <f t="shared" si="45"/>
        <v>9.86</v>
      </c>
      <c r="CB24" s="5">
        <f t="shared" si="45"/>
        <v>9.86</v>
      </c>
      <c r="CC24" s="5">
        <f t="shared" si="45"/>
        <v>9.86</v>
      </c>
      <c r="CD24" s="5">
        <f t="shared" si="45"/>
        <v>9.86</v>
      </c>
      <c r="CE24" s="5">
        <f t="shared" si="45"/>
        <v>9.86</v>
      </c>
      <c r="CF24" s="5">
        <f t="shared" si="45"/>
        <v>9.86</v>
      </c>
      <c r="CG24" s="5">
        <f t="shared" si="45"/>
        <v>9.86</v>
      </c>
      <c r="CH24" s="5">
        <f t="shared" si="45"/>
        <v>9.86</v>
      </c>
      <c r="CI24" s="5">
        <f t="shared" si="45"/>
        <v>9.86</v>
      </c>
      <c r="CJ24" s="5">
        <f t="shared" si="45"/>
        <v>9.86</v>
      </c>
      <c r="CK24" s="5">
        <f t="shared" si="45"/>
        <v>9.86</v>
      </c>
      <c r="CL24" s="5">
        <f t="shared" si="45"/>
        <v>9.86</v>
      </c>
      <c r="CM24" s="5">
        <f t="shared" si="45"/>
        <v>9.86</v>
      </c>
      <c r="CN24" s="5">
        <f t="shared" si="45"/>
        <v>9.86</v>
      </c>
      <c r="CO24" s="5">
        <f t="shared" si="45"/>
        <v>9.86</v>
      </c>
      <c r="CP24" s="5">
        <f t="shared" si="45"/>
        <v>9.86</v>
      </c>
      <c r="CQ24" s="5">
        <f t="shared" si="45"/>
        <v>9.86</v>
      </c>
      <c r="CR24" s="5">
        <f t="shared" si="45"/>
        <v>9.86</v>
      </c>
      <c r="CS24" s="5">
        <f t="shared" si="45"/>
        <v>9.86</v>
      </c>
      <c r="CT24" s="5">
        <f t="shared" si="45"/>
        <v>9.86</v>
      </c>
      <c r="CU24" s="5">
        <f t="shared" si="45"/>
        <v>9.86</v>
      </c>
      <c r="CV24" s="5">
        <f t="shared" si="45"/>
        <v>9.86</v>
      </c>
      <c r="CW24" s="5">
        <f t="shared" si="45"/>
        <v>9.86</v>
      </c>
      <c r="CX24" s="5">
        <f t="shared" si="45"/>
        <v>9.86</v>
      </c>
      <c r="CY24" s="5">
        <f t="shared" si="45"/>
        <v>9.86</v>
      </c>
      <c r="CZ24" s="5">
        <f t="shared" si="45"/>
        <v>9.86</v>
      </c>
      <c r="DA24" s="5">
        <f t="shared" si="45"/>
        <v>9.86</v>
      </c>
      <c r="DB24" s="5">
        <f t="shared" si="45"/>
        <v>9.86</v>
      </c>
      <c r="DC24" s="5">
        <f t="shared" si="45"/>
        <v>9.86</v>
      </c>
      <c r="DD24" s="5">
        <f t="shared" si="45"/>
        <v>9.86</v>
      </c>
      <c r="DE24" s="5">
        <f t="shared" si="34"/>
        <v>9.86</v>
      </c>
      <c r="DF24" s="5">
        <f t="shared" si="34"/>
        <v>9.86</v>
      </c>
      <c r="DG24" s="5">
        <f t="shared" si="34"/>
        <v>9.86</v>
      </c>
      <c r="DH24" s="5">
        <f t="shared" si="34"/>
        <v>9.86</v>
      </c>
      <c r="DI24" s="5">
        <f t="shared" si="34"/>
        <v>9.86</v>
      </c>
    </row>
    <row r="25" spans="2:113">
      <c r="B25" s="239" t="s">
        <v>56</v>
      </c>
      <c r="C25" s="31">
        <v>0</v>
      </c>
      <c r="D25" s="3">
        <f t="shared" ref="D25:F29" si="46">D15-$C$10</f>
        <v>651.30000000000098</v>
      </c>
      <c r="E25" s="3">
        <f t="shared" si="46"/>
        <v>693.0355960114648</v>
      </c>
      <c r="F25" s="3">
        <f t="shared" si="46"/>
        <v>736.43701026131293</v>
      </c>
      <c r="H25" s="3">
        <f t="shared" ref="H25:J29" si="47">H15-$C$10</f>
        <v>651.30000000000098</v>
      </c>
      <c r="I25" s="3">
        <f t="shared" si="47"/>
        <v>734.25705155358901</v>
      </c>
      <c r="J25" s="3">
        <f t="shared" si="47"/>
        <v>824.76990762468654</v>
      </c>
      <c r="L25" s="3">
        <f t="shared" ref="L25:N29" si="48">L15-$C$10</f>
        <v>651.30000000000098</v>
      </c>
      <c r="M25" s="3">
        <f t="shared" si="48"/>
        <v>774.80331689113859</v>
      </c>
      <c r="N25" s="3">
        <f t="shared" si="48"/>
        <v>916.0416797209848</v>
      </c>
      <c r="P25" s="3">
        <f t="shared" ref="P25:R25" si="49">P15-$C$10</f>
        <v>651.30000000000098</v>
      </c>
      <c r="Q25" s="3">
        <f t="shared" si="49"/>
        <v>845.51254879299768</v>
      </c>
      <c r="R25" s="3">
        <f t="shared" si="49"/>
        <v>1086.5694233404829</v>
      </c>
      <c r="T25" s="3">
        <f t="shared" ref="T25:V25" si="50">T15-$C$10</f>
        <v>651.30000000000098</v>
      </c>
      <c r="U25" s="3">
        <f t="shared" si="50"/>
        <v>926.46317934471335</v>
      </c>
      <c r="V25" s="3">
        <f t="shared" si="50"/>
        <v>1301.9500099144329</v>
      </c>
      <c r="X25">
        <v>0</v>
      </c>
      <c r="Y25">
        <v>2025</v>
      </c>
      <c r="Z25">
        <v>-1</v>
      </c>
      <c r="AA25" s="2">
        <f t="shared" si="3"/>
        <v>615.38155568258321</v>
      </c>
      <c r="AB25">
        <v>9.86</v>
      </c>
      <c r="AC25" s="58">
        <f t="shared" ref="AC25:AL25" si="51">AB25*(1 + $X25/100)</f>
        <v>9.86</v>
      </c>
      <c r="AD25" s="58">
        <f t="shared" si="51"/>
        <v>9.86</v>
      </c>
      <c r="AE25" s="58">
        <f t="shared" si="51"/>
        <v>9.86</v>
      </c>
      <c r="AF25" s="58">
        <f t="shared" si="51"/>
        <v>9.86</v>
      </c>
      <c r="AG25" s="58">
        <f t="shared" si="51"/>
        <v>9.86</v>
      </c>
      <c r="AH25" s="58">
        <f t="shared" si="51"/>
        <v>9.86</v>
      </c>
      <c r="AI25" s="58">
        <f t="shared" si="51"/>
        <v>9.86</v>
      </c>
      <c r="AJ25" s="58">
        <f t="shared" si="51"/>
        <v>9.86</v>
      </c>
      <c r="AK25" s="58">
        <f t="shared" si="51"/>
        <v>9.86</v>
      </c>
      <c r="AL25" s="58">
        <f t="shared" si="51"/>
        <v>9.86</v>
      </c>
      <c r="AM25" s="5">
        <f t="shared" ref="AM25:AR25" si="52">AL25*(1 + $Z25/100)</f>
        <v>9.7614000000000001</v>
      </c>
      <c r="AN25" s="5">
        <f t="shared" si="52"/>
        <v>9.663786</v>
      </c>
      <c r="AO25" s="5">
        <f t="shared" si="52"/>
        <v>9.5671481400000005</v>
      </c>
      <c r="AP25" s="5">
        <f t="shared" si="52"/>
        <v>9.4714766586000003</v>
      </c>
      <c r="AQ25" s="5">
        <f t="shared" si="52"/>
        <v>9.3767618920140006</v>
      </c>
      <c r="AR25" s="5">
        <f t="shared" si="52"/>
        <v>9.2829942730938608</v>
      </c>
      <c r="AS25" s="5">
        <f t="shared" ref="AS25:DD25" si="53">AR25*(1 + $Z25/100)</f>
        <v>9.1901643303629221</v>
      </c>
      <c r="AT25" s="5">
        <f t="shared" si="53"/>
        <v>9.0982626870592931</v>
      </c>
      <c r="AU25" s="5">
        <f t="shared" si="53"/>
        <v>9.0072800601887</v>
      </c>
      <c r="AV25" s="5">
        <f t="shared" si="53"/>
        <v>8.9172072595868137</v>
      </c>
      <c r="AW25" s="5">
        <f t="shared" si="53"/>
        <v>8.8280351869909452</v>
      </c>
      <c r="AX25" s="5">
        <f t="shared" si="53"/>
        <v>8.739754835121035</v>
      </c>
      <c r="AY25" s="5">
        <f t="shared" si="53"/>
        <v>8.6523572867698242</v>
      </c>
      <c r="AZ25" s="5">
        <f t="shared" si="53"/>
        <v>8.5658337139021263</v>
      </c>
      <c r="BA25" s="5">
        <f t="shared" si="53"/>
        <v>8.4801753767631052</v>
      </c>
      <c r="BB25" s="5">
        <f t="shared" si="53"/>
        <v>8.3953736229954732</v>
      </c>
      <c r="BC25" s="5">
        <f t="shared" si="53"/>
        <v>8.3114198867655187</v>
      </c>
      <c r="BD25" s="5">
        <f t="shared" si="53"/>
        <v>8.2283056878978638</v>
      </c>
      <c r="BE25" s="5">
        <f t="shared" si="53"/>
        <v>8.1460226310188855</v>
      </c>
      <c r="BF25" s="5">
        <f t="shared" si="53"/>
        <v>8.0645624047086972</v>
      </c>
      <c r="BG25" s="5">
        <f t="shared" si="53"/>
        <v>7.9839167806616098</v>
      </c>
      <c r="BH25" s="5">
        <f t="shared" si="53"/>
        <v>7.9040776128549934</v>
      </c>
      <c r="BI25" s="5">
        <f t="shared" si="53"/>
        <v>7.8250368367264436</v>
      </c>
      <c r="BJ25" s="5">
        <f t="shared" si="53"/>
        <v>7.7467864683591792</v>
      </c>
      <c r="BK25" s="5">
        <f t="shared" si="53"/>
        <v>7.6693186036755874</v>
      </c>
      <c r="BL25" s="5">
        <f t="shared" si="53"/>
        <v>7.592625417638831</v>
      </c>
      <c r="BM25" s="5">
        <f t="shared" si="53"/>
        <v>7.5166991634624427</v>
      </c>
      <c r="BN25" s="5">
        <f t="shared" si="53"/>
        <v>7.4415321718278182</v>
      </c>
      <c r="BO25" s="5">
        <f t="shared" si="53"/>
        <v>7.3671168501095403</v>
      </c>
      <c r="BP25" s="5">
        <f t="shared" si="53"/>
        <v>7.2934456816084445</v>
      </c>
      <c r="BQ25" s="5">
        <f t="shared" si="53"/>
        <v>7.22051122479236</v>
      </c>
      <c r="BR25" s="5">
        <f t="shared" si="53"/>
        <v>7.1483061125444367</v>
      </c>
      <c r="BS25" s="5">
        <f t="shared" si="53"/>
        <v>7.0768230514189927</v>
      </c>
      <c r="BT25" s="5">
        <f t="shared" si="53"/>
        <v>7.0060548209048026</v>
      </c>
      <c r="BU25" s="5">
        <f t="shared" si="53"/>
        <v>6.9359942726957549</v>
      </c>
      <c r="BV25" s="5">
        <f t="shared" si="53"/>
        <v>6.8666343299687975</v>
      </c>
      <c r="BW25" s="5">
        <f t="shared" si="53"/>
        <v>6.7979679866691098</v>
      </c>
      <c r="BX25" s="5">
        <f t="shared" si="53"/>
        <v>6.7299883068024187</v>
      </c>
      <c r="BY25" s="5">
        <f t="shared" si="53"/>
        <v>6.6626884237343944</v>
      </c>
      <c r="BZ25" s="5">
        <f t="shared" si="53"/>
        <v>6.5960615394970503</v>
      </c>
      <c r="CA25" s="5">
        <f t="shared" si="53"/>
        <v>6.5301009241020793</v>
      </c>
      <c r="CB25" s="5">
        <f t="shared" si="53"/>
        <v>6.4647999148610582</v>
      </c>
      <c r="CC25" s="5">
        <f t="shared" si="53"/>
        <v>6.4001519157124473</v>
      </c>
      <c r="CD25" s="5">
        <f t="shared" si="53"/>
        <v>6.3361503965553228</v>
      </c>
      <c r="CE25" s="5">
        <f t="shared" si="53"/>
        <v>6.2727888925897695</v>
      </c>
      <c r="CF25" s="5">
        <f t="shared" si="53"/>
        <v>6.2100610036638715</v>
      </c>
      <c r="CG25" s="5">
        <f t="shared" si="53"/>
        <v>6.1479603936272325</v>
      </c>
      <c r="CH25" s="5">
        <f t="shared" si="53"/>
        <v>6.0864807896909605</v>
      </c>
      <c r="CI25" s="5">
        <f t="shared" si="53"/>
        <v>6.0256159817940507</v>
      </c>
      <c r="CJ25" s="5">
        <f t="shared" si="53"/>
        <v>5.9653598219761097</v>
      </c>
      <c r="CK25" s="5">
        <f t="shared" si="53"/>
        <v>5.9057062237563489</v>
      </c>
      <c r="CL25" s="5">
        <f t="shared" si="53"/>
        <v>5.8466491615187852</v>
      </c>
      <c r="CM25" s="5">
        <f t="shared" si="53"/>
        <v>5.7881826699035974</v>
      </c>
      <c r="CN25" s="5">
        <f t="shared" si="53"/>
        <v>5.730300843204561</v>
      </c>
      <c r="CO25" s="5">
        <f t="shared" si="53"/>
        <v>5.6729978347725156</v>
      </c>
      <c r="CP25" s="5">
        <f t="shared" si="53"/>
        <v>5.6162678564247903</v>
      </c>
      <c r="CQ25" s="5">
        <f t="shared" si="53"/>
        <v>5.5601051778605424</v>
      </c>
      <c r="CR25" s="5">
        <f t="shared" si="53"/>
        <v>5.5045041260819367</v>
      </c>
      <c r="CS25" s="5">
        <f t="shared" si="53"/>
        <v>5.4494590848211173</v>
      </c>
      <c r="CT25" s="5">
        <f t="shared" si="53"/>
        <v>5.394964493972906</v>
      </c>
      <c r="CU25" s="5">
        <f t="shared" si="53"/>
        <v>5.3410148490331766</v>
      </c>
      <c r="CV25" s="5">
        <f t="shared" si="53"/>
        <v>5.287604700542845</v>
      </c>
      <c r="CW25" s="5">
        <f t="shared" si="53"/>
        <v>5.2347286535374167</v>
      </c>
      <c r="CX25" s="5">
        <f t="shared" si="53"/>
        <v>5.1823813670020424</v>
      </c>
      <c r="CY25" s="5">
        <f t="shared" si="53"/>
        <v>5.1305575533320216</v>
      </c>
      <c r="CZ25" s="5">
        <f t="shared" si="53"/>
        <v>5.0792519777987017</v>
      </c>
      <c r="DA25" s="5">
        <f t="shared" si="53"/>
        <v>5.0284594580207145</v>
      </c>
      <c r="DB25" s="5">
        <f t="shared" si="53"/>
        <v>4.9781748634405076</v>
      </c>
      <c r="DC25" s="5">
        <f t="shared" si="53"/>
        <v>4.9283931148061022</v>
      </c>
      <c r="DD25" s="5">
        <f t="shared" si="53"/>
        <v>4.8791091836580414</v>
      </c>
      <c r="DE25" s="5">
        <f t="shared" si="34"/>
        <v>4.8303180918214608</v>
      </c>
      <c r="DF25" s="5">
        <f t="shared" si="34"/>
        <v>4.7820149109032464</v>
      </c>
      <c r="DG25" s="5">
        <f t="shared" si="34"/>
        <v>4.7341947617942139</v>
      </c>
      <c r="DH25" s="5">
        <f t="shared" si="34"/>
        <v>4.6868528141762722</v>
      </c>
      <c r="DI25" s="5">
        <f t="shared" si="34"/>
        <v>4.6399842860345091</v>
      </c>
    </row>
    <row r="26" spans="2:113">
      <c r="B26" s="240"/>
      <c r="C26" s="31">
        <v>-1</v>
      </c>
      <c r="D26" s="3">
        <f t="shared" si="46"/>
        <v>401.79469011659342</v>
      </c>
      <c r="E26" s="3">
        <f t="shared" si="46"/>
        <v>430.8030077706909</v>
      </c>
      <c r="F26" s="3">
        <f t="shared" si="46"/>
        <v>460.96298732257549</v>
      </c>
      <c r="H26" s="3">
        <f t="shared" si="47"/>
        <v>428.58155568258326</v>
      </c>
      <c r="I26" s="3">
        <f t="shared" si="47"/>
        <v>488.23733022340593</v>
      </c>
      <c r="J26" s="3">
        <f t="shared" si="47"/>
        <v>553.27736677184203</v>
      </c>
      <c r="L26" s="3">
        <f t="shared" si="48"/>
        <v>454.20819081785362</v>
      </c>
      <c r="M26" s="3">
        <f t="shared" si="48"/>
        <v>545.98584507295959</v>
      </c>
      <c r="N26" s="3">
        <f t="shared" si="48"/>
        <v>650.78205399971387</v>
      </c>
      <c r="P26" s="3">
        <f t="shared" ref="P26:R26" si="54">P16-$C$10</f>
        <v>497.21952994571541</v>
      </c>
      <c r="Q26" s="3">
        <f t="shared" si="54"/>
        <v>649.87123730298799</v>
      </c>
      <c r="R26" s="3">
        <f t="shared" si="54"/>
        <v>838.74065588851749</v>
      </c>
      <c r="T26" s="3">
        <f t="shared" ref="T26:V26" si="55">T16-$C$10</f>
        <v>543.86937762436537</v>
      </c>
      <c r="U26" s="3">
        <f t="shared" si="55"/>
        <v>774.27666360523415</v>
      </c>
      <c r="V26" s="3">
        <f t="shared" si="55"/>
        <v>1087.1006305893748</v>
      </c>
      <c r="X26">
        <v>0</v>
      </c>
      <c r="Y26">
        <v>2025</v>
      </c>
      <c r="Z26">
        <v>-2</v>
      </c>
      <c r="AA26" s="2">
        <f t="shared" si="3"/>
        <v>475.56343478720424</v>
      </c>
      <c r="AB26">
        <v>9.86</v>
      </c>
      <c r="AC26" s="58">
        <f t="shared" ref="AC26:AL26" si="56">AB26*(1 + $X26/100)</f>
        <v>9.86</v>
      </c>
      <c r="AD26" s="58">
        <f t="shared" si="56"/>
        <v>9.86</v>
      </c>
      <c r="AE26" s="58">
        <f t="shared" si="56"/>
        <v>9.86</v>
      </c>
      <c r="AF26" s="58">
        <f t="shared" si="56"/>
        <v>9.86</v>
      </c>
      <c r="AG26" s="58">
        <f t="shared" si="56"/>
        <v>9.86</v>
      </c>
      <c r="AH26" s="58">
        <f t="shared" si="56"/>
        <v>9.86</v>
      </c>
      <c r="AI26" s="58">
        <f t="shared" si="56"/>
        <v>9.86</v>
      </c>
      <c r="AJ26" s="58">
        <f t="shared" si="56"/>
        <v>9.86</v>
      </c>
      <c r="AK26" s="58">
        <f t="shared" si="56"/>
        <v>9.86</v>
      </c>
      <c r="AL26" s="58">
        <f t="shared" si="56"/>
        <v>9.86</v>
      </c>
      <c r="AM26" s="5">
        <f t="shared" ref="AM26:AR26" si="57">AL26*(1 + $Z26/100)</f>
        <v>9.6627999999999989</v>
      </c>
      <c r="AN26" s="5">
        <f t="shared" si="57"/>
        <v>9.4695439999999991</v>
      </c>
      <c r="AO26" s="5">
        <f t="shared" si="57"/>
        <v>9.2801531199999996</v>
      </c>
      <c r="AP26" s="5">
        <f t="shared" si="57"/>
        <v>9.0945500575999993</v>
      </c>
      <c r="AQ26" s="5">
        <f t="shared" si="57"/>
        <v>8.9126590564479997</v>
      </c>
      <c r="AR26" s="5">
        <f t="shared" si="57"/>
        <v>8.7344058753190392</v>
      </c>
      <c r="AS26" s="5">
        <f t="shared" ref="AS26:DD26" si="58">AR26*(1 + $Z26/100)</f>
        <v>8.559717757812658</v>
      </c>
      <c r="AT26" s="5">
        <f t="shared" si="58"/>
        <v>8.3885234026564053</v>
      </c>
      <c r="AU26" s="5">
        <f t="shared" si="58"/>
        <v>8.2207529346032775</v>
      </c>
      <c r="AV26" s="5">
        <f t="shared" si="58"/>
        <v>8.0563378759112112</v>
      </c>
      <c r="AW26" s="5">
        <f t="shared" si="58"/>
        <v>7.8952111183929867</v>
      </c>
      <c r="AX26" s="5">
        <f t="shared" si="58"/>
        <v>7.7373068960251272</v>
      </c>
      <c r="AY26" s="5">
        <f t="shared" si="58"/>
        <v>7.5825607581046244</v>
      </c>
      <c r="AZ26" s="5">
        <f t="shared" si="58"/>
        <v>7.4309095429425316</v>
      </c>
      <c r="BA26" s="5">
        <f t="shared" si="58"/>
        <v>7.2822913520836812</v>
      </c>
      <c r="BB26" s="5">
        <f t="shared" si="58"/>
        <v>7.1366455250420078</v>
      </c>
      <c r="BC26" s="5">
        <f t="shared" si="58"/>
        <v>6.9939126145411672</v>
      </c>
      <c r="BD26" s="5">
        <f t="shared" si="58"/>
        <v>6.8540343622503439</v>
      </c>
      <c r="BE26" s="5">
        <f t="shared" si="58"/>
        <v>6.7169536750053371</v>
      </c>
      <c r="BF26" s="5">
        <f t="shared" si="58"/>
        <v>6.58261460150523</v>
      </c>
      <c r="BG26" s="5">
        <f t="shared" si="58"/>
        <v>6.4509623094751252</v>
      </c>
      <c r="BH26" s="5">
        <f t="shared" si="58"/>
        <v>6.3219430632856222</v>
      </c>
      <c r="BI26" s="5">
        <f t="shared" si="58"/>
        <v>6.1955042020199098</v>
      </c>
      <c r="BJ26" s="5">
        <f t="shared" si="58"/>
        <v>6.0715941179795117</v>
      </c>
      <c r="BK26" s="5">
        <f t="shared" si="58"/>
        <v>5.9501622356199215</v>
      </c>
      <c r="BL26" s="5">
        <f t="shared" si="58"/>
        <v>5.8311589909075234</v>
      </c>
      <c r="BM26" s="5">
        <f t="shared" si="58"/>
        <v>5.7145358110893731</v>
      </c>
      <c r="BN26" s="5">
        <f t="shared" si="58"/>
        <v>5.6002450948675859</v>
      </c>
      <c r="BO26" s="5">
        <f t="shared" si="58"/>
        <v>5.4882401929702338</v>
      </c>
      <c r="BP26" s="5">
        <f t="shared" si="58"/>
        <v>5.3784753891108288</v>
      </c>
      <c r="BQ26" s="5">
        <f t="shared" si="58"/>
        <v>5.2709058813286118</v>
      </c>
      <c r="BR26" s="5">
        <f t="shared" si="58"/>
        <v>5.1654877637020391</v>
      </c>
      <c r="BS26" s="5">
        <f t="shared" si="58"/>
        <v>5.0621780084279981</v>
      </c>
      <c r="BT26" s="5">
        <f t="shared" si="58"/>
        <v>4.9609344482594384</v>
      </c>
      <c r="BU26" s="5">
        <f t="shared" si="58"/>
        <v>4.8617157592942499</v>
      </c>
      <c r="BV26" s="5">
        <f t="shared" si="58"/>
        <v>4.7644814441083652</v>
      </c>
      <c r="BW26" s="5">
        <f t="shared" si="58"/>
        <v>4.6691918152261982</v>
      </c>
      <c r="BX26" s="5">
        <f t="shared" si="58"/>
        <v>4.5758079789216746</v>
      </c>
      <c r="BY26" s="5">
        <f t="shared" si="58"/>
        <v>4.4842918193432411</v>
      </c>
      <c r="BZ26" s="5">
        <f t="shared" si="58"/>
        <v>4.3946059829563762</v>
      </c>
      <c r="CA26" s="5">
        <f t="shared" si="58"/>
        <v>4.3067138632972481</v>
      </c>
      <c r="CB26" s="5">
        <f t="shared" si="58"/>
        <v>4.2205795860313033</v>
      </c>
      <c r="CC26" s="5">
        <f t="shared" si="58"/>
        <v>4.1361679943106768</v>
      </c>
      <c r="CD26" s="5">
        <f t="shared" si="58"/>
        <v>4.053444634424463</v>
      </c>
      <c r="CE26" s="5">
        <f t="shared" si="58"/>
        <v>3.9723757417359735</v>
      </c>
      <c r="CF26" s="5">
        <f t="shared" si="58"/>
        <v>3.8929282269012542</v>
      </c>
      <c r="CG26" s="5">
        <f t="shared" si="58"/>
        <v>3.815069662363229</v>
      </c>
      <c r="CH26" s="5">
        <f t="shared" si="58"/>
        <v>3.7387682691159645</v>
      </c>
      <c r="CI26" s="5">
        <f t="shared" si="58"/>
        <v>3.6639929037336452</v>
      </c>
      <c r="CJ26" s="5">
        <f t="shared" si="58"/>
        <v>3.5907130456589722</v>
      </c>
      <c r="CK26" s="5">
        <f t="shared" si="58"/>
        <v>3.5188987847457929</v>
      </c>
      <c r="CL26" s="5">
        <f t="shared" si="58"/>
        <v>3.4485208090508768</v>
      </c>
      <c r="CM26" s="5">
        <f t="shared" si="58"/>
        <v>3.3795503928698594</v>
      </c>
      <c r="CN26" s="5">
        <f t="shared" si="58"/>
        <v>3.3119593850124622</v>
      </c>
      <c r="CO26" s="5">
        <f t="shared" si="58"/>
        <v>3.2457201973122127</v>
      </c>
      <c r="CP26" s="5">
        <f t="shared" si="58"/>
        <v>3.1808057933659684</v>
      </c>
      <c r="CQ26" s="5">
        <f t="shared" si="58"/>
        <v>3.1171896774986489</v>
      </c>
      <c r="CR26" s="5">
        <f t="shared" si="58"/>
        <v>3.0548458839486758</v>
      </c>
      <c r="CS26" s="5">
        <f t="shared" si="58"/>
        <v>2.9937489662697021</v>
      </c>
      <c r="CT26" s="5">
        <f t="shared" si="58"/>
        <v>2.9338739869443082</v>
      </c>
      <c r="CU26" s="5">
        <f t="shared" si="58"/>
        <v>2.875196507205422</v>
      </c>
      <c r="CV26" s="5">
        <f t="shared" si="58"/>
        <v>2.8176925770613135</v>
      </c>
      <c r="CW26" s="5">
        <f t="shared" si="58"/>
        <v>2.761338725520087</v>
      </c>
      <c r="CX26" s="5">
        <f t="shared" si="58"/>
        <v>2.7061119510096852</v>
      </c>
      <c r="CY26" s="5">
        <f t="shared" si="58"/>
        <v>2.6519897119894913</v>
      </c>
      <c r="CZ26" s="5">
        <f t="shared" si="58"/>
        <v>2.5989499177497013</v>
      </c>
      <c r="DA26" s="5">
        <f t="shared" si="58"/>
        <v>2.5469709193947074</v>
      </c>
      <c r="DB26" s="5">
        <f t="shared" si="58"/>
        <v>2.4960315010068133</v>
      </c>
      <c r="DC26" s="5">
        <f t="shared" si="58"/>
        <v>2.446110870986677</v>
      </c>
      <c r="DD26" s="5">
        <f t="shared" si="58"/>
        <v>2.3971886535669436</v>
      </c>
      <c r="DE26" s="5">
        <f t="shared" si="34"/>
        <v>2.3492448804956045</v>
      </c>
      <c r="DF26" s="5">
        <f t="shared" si="34"/>
        <v>2.3022599828856922</v>
      </c>
      <c r="DG26" s="5">
        <f t="shared" si="34"/>
        <v>2.2562147832279784</v>
      </c>
      <c r="DH26" s="5">
        <f t="shared" si="34"/>
        <v>2.211090487563419</v>
      </c>
      <c r="DI26" s="5">
        <f t="shared" si="34"/>
        <v>2.1668686778121504</v>
      </c>
    </row>
    <row r="27" spans="2:113">
      <c r="B27" s="240"/>
      <c r="C27" s="31">
        <v>-2</v>
      </c>
      <c r="D27" s="3">
        <f t="shared" si="46"/>
        <v>249.66479457136256</v>
      </c>
      <c r="E27" s="3">
        <f t="shared" si="46"/>
        <v>270.9129586319898</v>
      </c>
      <c r="F27" s="3">
        <f t="shared" si="46"/>
        <v>292.99929005826505</v>
      </c>
      <c r="H27" s="3">
        <f t="shared" si="47"/>
        <v>288.76343478720435</v>
      </c>
      <c r="I27" s="3">
        <f t="shared" si="47"/>
        <v>333.79114034895179</v>
      </c>
      <c r="J27" s="3">
        <f t="shared" si="47"/>
        <v>382.83985758622362</v>
      </c>
      <c r="L27" s="3">
        <f t="shared" si="48"/>
        <v>326.77775597521941</v>
      </c>
      <c r="M27" s="3">
        <f t="shared" si="48"/>
        <v>398.04306625136246</v>
      </c>
      <c r="N27" s="3">
        <f t="shared" si="48"/>
        <v>479.27746640613691</v>
      </c>
      <c r="P27" s="3">
        <f t="shared" ref="P27:R27" si="59">P17-$C$10</f>
        <v>392.09537114693433</v>
      </c>
      <c r="Q27" s="3">
        <f t="shared" si="59"/>
        <v>516.39145047840464</v>
      </c>
      <c r="R27" s="3">
        <f t="shared" si="59"/>
        <v>669.65504305680929</v>
      </c>
      <c r="T27" s="3">
        <f t="shared" ref="T27:V27" si="60">T17-$C$10</f>
        <v>465.49506076271041</v>
      </c>
      <c r="U27" s="3">
        <f t="shared" si="60"/>
        <v>663.25139033694643</v>
      </c>
      <c r="V27" s="3">
        <f t="shared" si="60"/>
        <v>930.36065310069466</v>
      </c>
      <c r="X27">
        <v>0</v>
      </c>
      <c r="Y27">
        <v>2025</v>
      </c>
      <c r="Z27">
        <v>-3</v>
      </c>
      <c r="AA27" s="2">
        <f t="shared" si="3"/>
        <v>384.94226040919943</v>
      </c>
      <c r="AB27">
        <v>9.86</v>
      </c>
      <c r="AC27" s="58">
        <f t="shared" ref="AC27:AL27" si="61">AB27*(1 + $X27/100)</f>
        <v>9.86</v>
      </c>
      <c r="AD27" s="58">
        <f t="shared" si="61"/>
        <v>9.86</v>
      </c>
      <c r="AE27" s="58">
        <f t="shared" si="61"/>
        <v>9.86</v>
      </c>
      <c r="AF27" s="58">
        <f t="shared" si="61"/>
        <v>9.86</v>
      </c>
      <c r="AG27" s="58">
        <f t="shared" si="61"/>
        <v>9.86</v>
      </c>
      <c r="AH27" s="58">
        <f t="shared" si="61"/>
        <v>9.86</v>
      </c>
      <c r="AI27" s="58">
        <f t="shared" si="61"/>
        <v>9.86</v>
      </c>
      <c r="AJ27" s="58">
        <f t="shared" si="61"/>
        <v>9.86</v>
      </c>
      <c r="AK27" s="58">
        <f t="shared" si="61"/>
        <v>9.86</v>
      </c>
      <c r="AL27" s="58">
        <f t="shared" si="61"/>
        <v>9.86</v>
      </c>
      <c r="AM27" s="5">
        <f t="shared" ref="AM27:AR27" si="62">AL27*(1 + $Z27/100)</f>
        <v>9.5641999999999996</v>
      </c>
      <c r="AN27" s="5">
        <f t="shared" si="62"/>
        <v>9.2772739999999985</v>
      </c>
      <c r="AO27" s="5">
        <f t="shared" si="62"/>
        <v>8.9989557799999975</v>
      </c>
      <c r="AP27" s="5">
        <f t="shared" si="62"/>
        <v>8.7289871065999982</v>
      </c>
      <c r="AQ27" s="5">
        <f t="shared" si="62"/>
        <v>8.4671174934019984</v>
      </c>
      <c r="AR27" s="5">
        <f t="shared" si="62"/>
        <v>8.2131039685999383</v>
      </c>
      <c r="AS27" s="5">
        <f t="shared" ref="AS27:DD27" si="63">AR27*(1 + $Z27/100)</f>
        <v>7.9667108495419399</v>
      </c>
      <c r="AT27" s="5">
        <f t="shared" si="63"/>
        <v>7.7277095240556815</v>
      </c>
      <c r="AU27" s="5">
        <f t="shared" si="63"/>
        <v>7.4958782383340106</v>
      </c>
      <c r="AV27" s="5">
        <f t="shared" si="63"/>
        <v>7.2710018911839898</v>
      </c>
      <c r="AW27" s="5">
        <f t="shared" si="63"/>
        <v>7.05287183444847</v>
      </c>
      <c r="AX27" s="5">
        <f t="shared" si="63"/>
        <v>6.8412856794150159</v>
      </c>
      <c r="AY27" s="5">
        <f t="shared" si="63"/>
        <v>6.6360471090325648</v>
      </c>
      <c r="AZ27" s="5">
        <f t="shared" si="63"/>
        <v>6.4369656957615877</v>
      </c>
      <c r="BA27" s="5">
        <f t="shared" si="63"/>
        <v>6.2438567248887402</v>
      </c>
      <c r="BB27" s="5">
        <f t="shared" si="63"/>
        <v>6.0565410231420778</v>
      </c>
      <c r="BC27" s="5">
        <f t="shared" si="63"/>
        <v>5.8748447924478153</v>
      </c>
      <c r="BD27" s="5">
        <f t="shared" si="63"/>
        <v>5.698599448674381</v>
      </c>
      <c r="BE27" s="5">
        <f t="shared" si="63"/>
        <v>5.527641465214149</v>
      </c>
      <c r="BF27" s="5">
        <f t="shared" si="63"/>
        <v>5.3618122212577246</v>
      </c>
      <c r="BG27" s="5">
        <f t="shared" si="63"/>
        <v>5.2009578546199924</v>
      </c>
      <c r="BH27" s="5">
        <f t="shared" si="63"/>
        <v>5.0449291189813925</v>
      </c>
      <c r="BI27" s="5">
        <f t="shared" si="63"/>
        <v>4.8935812454119505</v>
      </c>
      <c r="BJ27" s="5">
        <f t="shared" si="63"/>
        <v>4.7467738080495918</v>
      </c>
      <c r="BK27" s="5">
        <f t="shared" si="63"/>
        <v>4.6043705938081043</v>
      </c>
      <c r="BL27" s="5">
        <f t="shared" si="63"/>
        <v>4.4662394759938611</v>
      </c>
      <c r="BM27" s="5">
        <f t="shared" si="63"/>
        <v>4.3322522917140454</v>
      </c>
      <c r="BN27" s="5">
        <f t="shared" si="63"/>
        <v>4.2022847229626237</v>
      </c>
      <c r="BO27" s="5">
        <f t="shared" si="63"/>
        <v>4.076216181273745</v>
      </c>
      <c r="BP27" s="5">
        <f t="shared" si="63"/>
        <v>3.9539296958355323</v>
      </c>
      <c r="BQ27" s="5">
        <f t="shared" si="63"/>
        <v>3.8353118049604662</v>
      </c>
      <c r="BR27" s="5">
        <f t="shared" si="63"/>
        <v>3.7202524508116519</v>
      </c>
      <c r="BS27" s="5">
        <f t="shared" si="63"/>
        <v>3.6086448772873023</v>
      </c>
      <c r="BT27" s="5">
        <f t="shared" si="63"/>
        <v>3.5003855309686833</v>
      </c>
      <c r="BU27" s="5">
        <f t="shared" si="63"/>
        <v>3.3953739650396226</v>
      </c>
      <c r="BV27" s="5">
        <f t="shared" si="63"/>
        <v>3.2935127460884339</v>
      </c>
      <c r="BW27" s="5">
        <f t="shared" si="63"/>
        <v>3.1947073637057808</v>
      </c>
      <c r="BX27" s="5">
        <f t="shared" si="63"/>
        <v>3.0988661427946074</v>
      </c>
      <c r="BY27" s="5">
        <f t="shared" si="63"/>
        <v>3.005900158510769</v>
      </c>
      <c r="BZ27" s="5">
        <f t="shared" si="63"/>
        <v>2.915723153755446</v>
      </c>
      <c r="CA27" s="5">
        <f t="shared" si="63"/>
        <v>2.8282514591427828</v>
      </c>
      <c r="CB27" s="5">
        <f t="shared" si="63"/>
        <v>2.743403915368499</v>
      </c>
      <c r="CC27" s="5">
        <f t="shared" si="63"/>
        <v>2.6611017979074441</v>
      </c>
      <c r="CD27" s="5">
        <f t="shared" si="63"/>
        <v>2.5812687439702207</v>
      </c>
      <c r="CE27" s="5">
        <f t="shared" si="63"/>
        <v>2.503830681651114</v>
      </c>
      <c r="CF27" s="5">
        <f t="shared" si="63"/>
        <v>2.4287157612015804</v>
      </c>
      <c r="CG27" s="5">
        <f t="shared" si="63"/>
        <v>2.3558542883655331</v>
      </c>
      <c r="CH27" s="5">
        <f t="shared" si="63"/>
        <v>2.2851786597145671</v>
      </c>
      <c r="CI27" s="5">
        <f t="shared" si="63"/>
        <v>2.2166232999231301</v>
      </c>
      <c r="CJ27" s="5">
        <f t="shared" si="63"/>
        <v>2.150124600925436</v>
      </c>
      <c r="CK27" s="5">
        <f t="shared" si="63"/>
        <v>2.0856208628976729</v>
      </c>
      <c r="CL27" s="5">
        <f t="shared" si="63"/>
        <v>2.0230522370107424</v>
      </c>
      <c r="CM27" s="5">
        <f t="shared" si="63"/>
        <v>1.9623606699004201</v>
      </c>
      <c r="CN27" s="5">
        <f t="shared" si="63"/>
        <v>1.9034898498034074</v>
      </c>
      <c r="CO27" s="5">
        <f t="shared" si="63"/>
        <v>1.8463851543093051</v>
      </c>
      <c r="CP27" s="5">
        <f t="shared" si="63"/>
        <v>1.7909935996800259</v>
      </c>
      <c r="CQ27" s="5">
        <f t="shared" si="63"/>
        <v>1.7372637916896252</v>
      </c>
      <c r="CR27" s="5">
        <f t="shared" si="63"/>
        <v>1.6851458779389363</v>
      </c>
      <c r="CS27" s="5">
        <f t="shared" si="63"/>
        <v>1.6345915016007682</v>
      </c>
      <c r="CT27" s="5">
        <f t="shared" si="63"/>
        <v>1.5855537565527451</v>
      </c>
      <c r="CU27" s="5">
        <f t="shared" si="63"/>
        <v>1.5379871438561628</v>
      </c>
      <c r="CV27" s="5">
        <f t="shared" si="63"/>
        <v>1.4918475295404778</v>
      </c>
      <c r="CW27" s="5">
        <f t="shared" si="63"/>
        <v>1.4470921036542634</v>
      </c>
      <c r="CX27" s="5">
        <f t="shared" si="63"/>
        <v>1.4036793405446355</v>
      </c>
      <c r="CY27" s="5">
        <f t="shared" si="63"/>
        <v>1.3615689603282963</v>
      </c>
      <c r="CZ27" s="5">
        <f t="shared" si="63"/>
        <v>1.3207218915184473</v>
      </c>
      <c r="DA27" s="5">
        <f t="shared" si="63"/>
        <v>1.2811002347728939</v>
      </c>
      <c r="DB27" s="5">
        <f t="shared" si="63"/>
        <v>1.2426672277297071</v>
      </c>
      <c r="DC27" s="5">
        <f t="shared" si="63"/>
        <v>1.2053872108978159</v>
      </c>
      <c r="DD27" s="5">
        <f t="shared" si="63"/>
        <v>1.1692255945708814</v>
      </c>
      <c r="DE27" s="5">
        <f t="shared" si="34"/>
        <v>1.1341488267337549</v>
      </c>
      <c r="DF27" s="5">
        <f t="shared" si="34"/>
        <v>1.1001243619317422</v>
      </c>
      <c r="DG27" s="5">
        <f t="shared" si="34"/>
        <v>1.06712063107379</v>
      </c>
      <c r="DH27" s="5">
        <f t="shared" si="34"/>
        <v>1.0351070121415762</v>
      </c>
      <c r="DI27" s="5">
        <f t="shared" si="34"/>
        <v>1.0040538017773288</v>
      </c>
    </row>
    <row r="28" spans="2:113">
      <c r="B28" s="240"/>
      <c r="C28" s="31">
        <v>-3</v>
      </c>
      <c r="D28" s="3">
        <f t="shared" si="46"/>
        <v>153.42837638923163</v>
      </c>
      <c r="E28" s="3">
        <f t="shared" si="46"/>
        <v>169.76751593694388</v>
      </c>
      <c r="F28" s="3">
        <f t="shared" si="46"/>
        <v>186.74650817464681</v>
      </c>
      <c r="H28" s="3">
        <f t="shared" si="47"/>
        <v>198.14226040919948</v>
      </c>
      <c r="I28" s="3">
        <f t="shared" si="47"/>
        <v>233.68898610026054</v>
      </c>
      <c r="J28" s="3">
        <f t="shared" si="47"/>
        <v>272.37315168606335</v>
      </c>
      <c r="L28" s="3">
        <f t="shared" si="48"/>
        <v>242.10170577554129</v>
      </c>
      <c r="M28" s="3">
        <f t="shared" si="48"/>
        <v>299.73680070618468</v>
      </c>
      <c r="N28" s="3">
        <f t="shared" si="48"/>
        <v>365.31465142804575</v>
      </c>
      <c r="P28" s="3">
        <f t="shared" ref="P28:R28" si="64">P18-$C$10</f>
        <v>318.91841568198413</v>
      </c>
      <c r="Q28" s="3">
        <f t="shared" si="64"/>
        <v>423.4761346504805</v>
      </c>
      <c r="R28" s="3">
        <f t="shared" si="64"/>
        <v>551.95450208379384</v>
      </c>
      <c r="T28" s="3">
        <f t="shared" ref="T28:V28" si="65">T18-$C$10</f>
        <v>407.58597123674451</v>
      </c>
      <c r="U28" s="3">
        <f t="shared" si="65"/>
        <v>581.21721451520136</v>
      </c>
      <c r="V28" s="3">
        <f t="shared" si="65"/>
        <v>814.54886995352035</v>
      </c>
      <c r="X28">
        <v>0</v>
      </c>
      <c r="Y28">
        <v>2025</v>
      </c>
      <c r="Z28">
        <v>-4</v>
      </c>
      <c r="AA28" s="2">
        <f t="shared" si="3"/>
        <v>324.16278373709201</v>
      </c>
      <c r="AB28">
        <v>9.86</v>
      </c>
      <c r="AC28" s="58">
        <f t="shared" ref="AC28:AL28" si="66">AB28*(1 + $X28/100)</f>
        <v>9.86</v>
      </c>
      <c r="AD28" s="58">
        <f t="shared" si="66"/>
        <v>9.86</v>
      </c>
      <c r="AE28" s="58">
        <f t="shared" si="66"/>
        <v>9.86</v>
      </c>
      <c r="AF28" s="58">
        <f t="shared" si="66"/>
        <v>9.86</v>
      </c>
      <c r="AG28" s="58">
        <f t="shared" si="66"/>
        <v>9.86</v>
      </c>
      <c r="AH28" s="58">
        <f t="shared" si="66"/>
        <v>9.86</v>
      </c>
      <c r="AI28" s="58">
        <f t="shared" si="66"/>
        <v>9.86</v>
      </c>
      <c r="AJ28" s="58">
        <f t="shared" si="66"/>
        <v>9.86</v>
      </c>
      <c r="AK28" s="58">
        <f t="shared" si="66"/>
        <v>9.86</v>
      </c>
      <c r="AL28" s="58">
        <f t="shared" si="66"/>
        <v>9.86</v>
      </c>
      <c r="AM28" s="5">
        <f t="shared" ref="AM28:AR28" si="67">AL28*(1 + $Z28/100)</f>
        <v>9.4655999999999985</v>
      </c>
      <c r="AN28" s="5">
        <f t="shared" si="67"/>
        <v>9.0869759999999982</v>
      </c>
      <c r="AO28" s="5">
        <f t="shared" si="67"/>
        <v>8.7234969599999985</v>
      </c>
      <c r="AP28" s="5">
        <f t="shared" si="67"/>
        <v>8.374557081599999</v>
      </c>
      <c r="AQ28" s="5">
        <f t="shared" si="67"/>
        <v>8.0395747983359982</v>
      </c>
      <c r="AR28" s="5">
        <f t="shared" si="67"/>
        <v>7.7179918064025577</v>
      </c>
      <c r="AS28" s="5">
        <f t="shared" ref="AS28:DD28" si="68">AR28*(1 + $Z28/100)</f>
        <v>7.4092721341464554</v>
      </c>
      <c r="AT28" s="5">
        <f t="shared" si="68"/>
        <v>7.1129012487805969</v>
      </c>
      <c r="AU28" s="5">
        <f t="shared" si="68"/>
        <v>6.8283851988293724</v>
      </c>
      <c r="AV28" s="5">
        <f t="shared" si="68"/>
        <v>6.5552497908761973</v>
      </c>
      <c r="AW28" s="5">
        <f t="shared" si="68"/>
        <v>6.2930397992411491</v>
      </c>
      <c r="AX28" s="5">
        <f t="shared" si="68"/>
        <v>6.0413182072715026</v>
      </c>
      <c r="AY28" s="5">
        <f t="shared" si="68"/>
        <v>5.7996654789806419</v>
      </c>
      <c r="AZ28" s="5">
        <f t="shared" si="68"/>
        <v>5.5676788598214157</v>
      </c>
      <c r="BA28" s="5">
        <f t="shared" si="68"/>
        <v>5.3449717054285593</v>
      </c>
      <c r="BB28" s="5">
        <f t="shared" si="68"/>
        <v>5.1311728372114169</v>
      </c>
      <c r="BC28" s="5">
        <f t="shared" si="68"/>
        <v>4.9259259237229598</v>
      </c>
      <c r="BD28" s="5">
        <f t="shared" si="68"/>
        <v>4.7288888867740413</v>
      </c>
      <c r="BE28" s="5">
        <f t="shared" si="68"/>
        <v>4.5397333313030792</v>
      </c>
      <c r="BF28" s="5">
        <f t="shared" si="68"/>
        <v>4.3581439980509558</v>
      </c>
      <c r="BG28" s="5">
        <f t="shared" si="68"/>
        <v>4.1838182381289171</v>
      </c>
      <c r="BH28" s="5">
        <f t="shared" si="68"/>
        <v>4.0164655086037602</v>
      </c>
      <c r="BI28" s="5">
        <f t="shared" si="68"/>
        <v>3.8558068882596097</v>
      </c>
      <c r="BJ28" s="5">
        <f t="shared" si="68"/>
        <v>3.7015746127292251</v>
      </c>
      <c r="BK28" s="5">
        <f t="shared" si="68"/>
        <v>3.5535116282200558</v>
      </c>
      <c r="BL28" s="5">
        <f t="shared" si="68"/>
        <v>3.4113711630912533</v>
      </c>
      <c r="BM28" s="5">
        <f t="shared" si="68"/>
        <v>3.274916316567603</v>
      </c>
      <c r="BN28" s="5">
        <f t="shared" si="68"/>
        <v>3.1439196639048985</v>
      </c>
      <c r="BO28" s="5">
        <f t="shared" si="68"/>
        <v>3.0181628773487024</v>
      </c>
      <c r="BP28" s="5">
        <f t="shared" si="68"/>
        <v>2.8974363622547541</v>
      </c>
      <c r="BQ28" s="5">
        <f t="shared" si="68"/>
        <v>2.7815389077645638</v>
      </c>
      <c r="BR28" s="5">
        <f t="shared" si="68"/>
        <v>2.670277351453981</v>
      </c>
      <c r="BS28" s="5">
        <f t="shared" si="68"/>
        <v>2.5634662573958216</v>
      </c>
      <c r="BT28" s="5">
        <f t="shared" si="68"/>
        <v>2.4609276070999888</v>
      </c>
      <c r="BU28" s="5">
        <f t="shared" si="68"/>
        <v>2.362490502815989</v>
      </c>
      <c r="BV28" s="5">
        <f t="shared" si="68"/>
        <v>2.2679908827033493</v>
      </c>
      <c r="BW28" s="5">
        <f t="shared" si="68"/>
        <v>2.1772712473952152</v>
      </c>
      <c r="BX28" s="5">
        <f t="shared" si="68"/>
        <v>2.0901803974994064</v>
      </c>
      <c r="BY28" s="5">
        <f t="shared" si="68"/>
        <v>2.0065731815994301</v>
      </c>
      <c r="BZ28" s="5">
        <f t="shared" si="68"/>
        <v>1.9263102543354529</v>
      </c>
      <c r="CA28" s="5">
        <f t="shared" si="68"/>
        <v>1.8492578441620346</v>
      </c>
      <c r="CB28" s="5">
        <f t="shared" si="68"/>
        <v>1.7752875303955531</v>
      </c>
      <c r="CC28" s="5">
        <f t="shared" si="68"/>
        <v>1.704276029179731</v>
      </c>
      <c r="CD28" s="5">
        <f t="shared" si="68"/>
        <v>1.6361049880125418</v>
      </c>
      <c r="CE28" s="5">
        <f t="shared" si="68"/>
        <v>1.57066078849204</v>
      </c>
      <c r="CF28" s="5">
        <f t="shared" si="68"/>
        <v>1.5078343569523585</v>
      </c>
      <c r="CG28" s="5">
        <f t="shared" si="68"/>
        <v>1.4475209826742641</v>
      </c>
      <c r="CH28" s="5">
        <f t="shared" si="68"/>
        <v>1.3896201433672934</v>
      </c>
      <c r="CI28" s="5">
        <f t="shared" si="68"/>
        <v>1.3340353376326017</v>
      </c>
      <c r="CJ28" s="5">
        <f t="shared" si="68"/>
        <v>1.2806739241272975</v>
      </c>
      <c r="CK28" s="5">
        <f t="shared" si="68"/>
        <v>1.2294469671622055</v>
      </c>
      <c r="CL28" s="5">
        <f t="shared" si="68"/>
        <v>1.1802690884757172</v>
      </c>
      <c r="CM28" s="5">
        <f t="shared" si="68"/>
        <v>1.1330583249366886</v>
      </c>
      <c r="CN28" s="5">
        <f t="shared" si="68"/>
        <v>1.0877359919392209</v>
      </c>
      <c r="CO28" s="5">
        <f t="shared" si="68"/>
        <v>1.0442265522616521</v>
      </c>
      <c r="CP28" s="5">
        <f t="shared" si="68"/>
        <v>1.002457490171186</v>
      </c>
      <c r="CQ28" s="5">
        <f t="shared" si="68"/>
        <v>0.9623591905643385</v>
      </c>
      <c r="CR28" s="5">
        <f t="shared" si="68"/>
        <v>0.92386482294176497</v>
      </c>
      <c r="CS28" s="5">
        <f t="shared" si="68"/>
        <v>0.8869102300240943</v>
      </c>
      <c r="CT28" s="5">
        <f t="shared" si="68"/>
        <v>0.85143382082313046</v>
      </c>
      <c r="CU28" s="5">
        <f t="shared" si="68"/>
        <v>0.81737646799020525</v>
      </c>
      <c r="CV28" s="5">
        <f t="shared" si="68"/>
        <v>0.78468140927059704</v>
      </c>
      <c r="CW28" s="5">
        <f t="shared" si="68"/>
        <v>0.75329415289977308</v>
      </c>
      <c r="CX28" s="5">
        <f t="shared" si="68"/>
        <v>0.72316238678378209</v>
      </c>
      <c r="CY28" s="5">
        <f t="shared" si="68"/>
        <v>0.6942358913124308</v>
      </c>
      <c r="CZ28" s="5">
        <f t="shared" si="68"/>
        <v>0.66646645565993357</v>
      </c>
      <c r="DA28" s="5">
        <f t="shared" si="68"/>
        <v>0.63980779743353622</v>
      </c>
      <c r="DB28" s="5">
        <f t="shared" si="68"/>
        <v>0.61421548553619476</v>
      </c>
      <c r="DC28" s="5">
        <f t="shared" si="68"/>
        <v>0.58964686611474693</v>
      </c>
      <c r="DD28" s="5">
        <f t="shared" si="68"/>
        <v>0.56606099147015698</v>
      </c>
      <c r="DE28" s="5">
        <f t="shared" si="34"/>
        <v>0.54341855181135068</v>
      </c>
      <c r="DF28" s="5">
        <f t="shared" si="34"/>
        <v>0.52168180973889666</v>
      </c>
      <c r="DG28" s="5">
        <f t="shared" si="34"/>
        <v>0.50081453734934078</v>
      </c>
      <c r="DH28" s="5">
        <f t="shared" si="34"/>
        <v>0.48078195585536715</v>
      </c>
      <c r="DI28" s="5">
        <f t="shared" si="34"/>
        <v>0.46155067762115243</v>
      </c>
    </row>
    <row r="29" spans="2:113">
      <c r="B29" s="241"/>
      <c r="C29" s="31">
        <v>-4</v>
      </c>
      <c r="D29" s="3">
        <f t="shared" si="46"/>
        <v>90.107940293814124</v>
      </c>
      <c r="E29" s="3">
        <f t="shared" si="46"/>
        <v>103.21710122394552</v>
      </c>
      <c r="F29" s="3">
        <f t="shared" si="46"/>
        <v>116.83563023144404</v>
      </c>
      <c r="H29" s="3">
        <f t="shared" si="47"/>
        <v>137.36278373709206</v>
      </c>
      <c r="I29" s="3">
        <f t="shared" si="47"/>
        <v>166.5506313973367</v>
      </c>
      <c r="J29" s="3">
        <f t="shared" si="47"/>
        <v>198.28330877256292</v>
      </c>
      <c r="L29" s="3">
        <f t="shared" si="48"/>
        <v>184.15453620471601</v>
      </c>
      <c r="M29" s="3">
        <f t="shared" si="48"/>
        <v>232.46193578289558</v>
      </c>
      <c r="N29" s="3">
        <f t="shared" si="48"/>
        <v>287.32539060717227</v>
      </c>
      <c r="P29" s="3">
        <f t="shared" ref="P29:R29" si="69">P19-$C$10</f>
        <v>266.86296476823497</v>
      </c>
      <c r="Q29" s="3">
        <f t="shared" si="69"/>
        <v>357.37952498034099</v>
      </c>
      <c r="R29" s="3">
        <f t="shared" si="69"/>
        <v>468.22657579589043</v>
      </c>
      <c r="T29" s="3">
        <f t="shared" ref="T29:V29" si="70">T19-$C$10</f>
        <v>364.20382582094476</v>
      </c>
      <c r="U29" s="3">
        <f t="shared" si="70"/>
        <v>519.76194775663078</v>
      </c>
      <c r="V29" s="3">
        <f t="shared" si="70"/>
        <v>727.78937056437985</v>
      </c>
      <c r="X29">
        <v>1</v>
      </c>
      <c r="Y29">
        <v>2025</v>
      </c>
      <c r="Z29">
        <v>0</v>
      </c>
      <c r="AA29" s="2">
        <f t="shared" si="3"/>
        <v>921.05705155358896</v>
      </c>
      <c r="AB29">
        <v>9.86</v>
      </c>
      <c r="AC29" s="58">
        <f t="shared" ref="AC29:AL29" si="71">AB29*(1 + $X29/100)</f>
        <v>9.9585999999999988</v>
      </c>
      <c r="AD29" s="58">
        <f t="shared" si="71"/>
        <v>10.058185999999999</v>
      </c>
      <c r="AE29" s="58">
        <f t="shared" si="71"/>
        <v>10.158767859999999</v>
      </c>
      <c r="AF29" s="58">
        <f t="shared" si="71"/>
        <v>10.260355538599999</v>
      </c>
      <c r="AG29" s="58">
        <f t="shared" si="71"/>
        <v>10.362959093985999</v>
      </c>
      <c r="AH29" s="58">
        <f t="shared" si="71"/>
        <v>10.46658868492586</v>
      </c>
      <c r="AI29" s="58">
        <f t="shared" si="71"/>
        <v>10.571254571775118</v>
      </c>
      <c r="AJ29" s="58">
        <f t="shared" si="71"/>
        <v>10.676967117492868</v>
      </c>
      <c r="AK29" s="58">
        <f t="shared" si="71"/>
        <v>10.783736788667797</v>
      </c>
      <c r="AL29" s="58">
        <f t="shared" si="71"/>
        <v>10.891574156554475</v>
      </c>
      <c r="AM29" s="5">
        <f t="shared" ref="AM29:AR29" si="72">AL29*(1 + $Z29/100)</f>
        <v>10.891574156554475</v>
      </c>
      <c r="AN29" s="5">
        <f t="shared" si="72"/>
        <v>10.891574156554475</v>
      </c>
      <c r="AO29" s="5">
        <f t="shared" si="72"/>
        <v>10.891574156554475</v>
      </c>
      <c r="AP29" s="5">
        <f t="shared" si="72"/>
        <v>10.891574156554475</v>
      </c>
      <c r="AQ29" s="5">
        <f t="shared" si="72"/>
        <v>10.891574156554475</v>
      </c>
      <c r="AR29" s="5">
        <f t="shared" si="72"/>
        <v>10.891574156554475</v>
      </c>
      <c r="AS29" s="5">
        <f t="shared" ref="AS29:DD29" si="73">AR29*(1 + $Z29/100)</f>
        <v>10.891574156554475</v>
      </c>
      <c r="AT29" s="5">
        <f t="shared" si="73"/>
        <v>10.891574156554475</v>
      </c>
      <c r="AU29" s="5">
        <f t="shared" si="73"/>
        <v>10.891574156554475</v>
      </c>
      <c r="AV29" s="5">
        <f t="shared" si="73"/>
        <v>10.891574156554475</v>
      </c>
      <c r="AW29" s="5">
        <f t="shared" si="73"/>
        <v>10.891574156554475</v>
      </c>
      <c r="AX29" s="5">
        <f t="shared" si="73"/>
        <v>10.891574156554475</v>
      </c>
      <c r="AY29" s="5">
        <f t="shared" si="73"/>
        <v>10.891574156554475</v>
      </c>
      <c r="AZ29" s="5">
        <f t="shared" si="73"/>
        <v>10.891574156554475</v>
      </c>
      <c r="BA29" s="5">
        <f t="shared" si="73"/>
        <v>10.891574156554475</v>
      </c>
      <c r="BB29" s="5">
        <f t="shared" si="73"/>
        <v>10.891574156554475</v>
      </c>
      <c r="BC29" s="5">
        <f t="shared" si="73"/>
        <v>10.891574156554475</v>
      </c>
      <c r="BD29" s="5">
        <f t="shared" si="73"/>
        <v>10.891574156554475</v>
      </c>
      <c r="BE29" s="5">
        <f t="shared" si="73"/>
        <v>10.891574156554475</v>
      </c>
      <c r="BF29" s="5">
        <f t="shared" si="73"/>
        <v>10.891574156554475</v>
      </c>
      <c r="BG29" s="5">
        <f t="shared" si="73"/>
        <v>10.891574156554475</v>
      </c>
      <c r="BH29" s="5">
        <f t="shared" si="73"/>
        <v>10.891574156554475</v>
      </c>
      <c r="BI29" s="5">
        <f t="shared" si="73"/>
        <v>10.891574156554475</v>
      </c>
      <c r="BJ29" s="5">
        <f t="shared" si="73"/>
        <v>10.891574156554475</v>
      </c>
      <c r="BK29" s="5">
        <f t="shared" si="73"/>
        <v>10.891574156554475</v>
      </c>
      <c r="BL29" s="5">
        <f t="shared" si="73"/>
        <v>10.891574156554475</v>
      </c>
      <c r="BM29" s="5">
        <f t="shared" si="73"/>
        <v>10.891574156554475</v>
      </c>
      <c r="BN29" s="5">
        <f t="shared" si="73"/>
        <v>10.891574156554475</v>
      </c>
      <c r="BO29" s="5">
        <f t="shared" si="73"/>
        <v>10.891574156554475</v>
      </c>
      <c r="BP29" s="5">
        <f t="shared" si="73"/>
        <v>10.891574156554475</v>
      </c>
      <c r="BQ29" s="5">
        <f t="shared" si="73"/>
        <v>10.891574156554475</v>
      </c>
      <c r="BR29" s="5">
        <f t="shared" si="73"/>
        <v>10.891574156554475</v>
      </c>
      <c r="BS29" s="5">
        <f t="shared" si="73"/>
        <v>10.891574156554475</v>
      </c>
      <c r="BT29" s="5">
        <f t="shared" si="73"/>
        <v>10.891574156554475</v>
      </c>
      <c r="BU29" s="5">
        <f t="shared" si="73"/>
        <v>10.891574156554475</v>
      </c>
      <c r="BV29" s="5">
        <f t="shared" si="73"/>
        <v>10.891574156554475</v>
      </c>
      <c r="BW29" s="5">
        <f t="shared" si="73"/>
        <v>10.891574156554475</v>
      </c>
      <c r="BX29" s="5">
        <f t="shared" si="73"/>
        <v>10.891574156554475</v>
      </c>
      <c r="BY29" s="5">
        <f t="shared" si="73"/>
        <v>10.891574156554475</v>
      </c>
      <c r="BZ29" s="5">
        <f t="shared" si="73"/>
        <v>10.891574156554475</v>
      </c>
      <c r="CA29" s="5">
        <f t="shared" si="73"/>
        <v>10.891574156554475</v>
      </c>
      <c r="CB29" s="5">
        <f t="shared" si="73"/>
        <v>10.891574156554475</v>
      </c>
      <c r="CC29" s="5">
        <f t="shared" si="73"/>
        <v>10.891574156554475</v>
      </c>
      <c r="CD29" s="5">
        <f t="shared" si="73"/>
        <v>10.891574156554475</v>
      </c>
      <c r="CE29" s="5">
        <f t="shared" si="73"/>
        <v>10.891574156554475</v>
      </c>
      <c r="CF29" s="5">
        <f t="shared" si="73"/>
        <v>10.891574156554475</v>
      </c>
      <c r="CG29" s="5">
        <f t="shared" si="73"/>
        <v>10.891574156554475</v>
      </c>
      <c r="CH29" s="5">
        <f t="shared" si="73"/>
        <v>10.891574156554475</v>
      </c>
      <c r="CI29" s="5">
        <f t="shared" si="73"/>
        <v>10.891574156554475</v>
      </c>
      <c r="CJ29" s="5">
        <f t="shared" si="73"/>
        <v>10.891574156554475</v>
      </c>
      <c r="CK29" s="5">
        <f t="shared" si="73"/>
        <v>10.891574156554475</v>
      </c>
      <c r="CL29" s="5">
        <f t="shared" si="73"/>
        <v>10.891574156554475</v>
      </c>
      <c r="CM29" s="5">
        <f t="shared" si="73"/>
        <v>10.891574156554475</v>
      </c>
      <c r="CN29" s="5">
        <f t="shared" si="73"/>
        <v>10.891574156554475</v>
      </c>
      <c r="CO29" s="5">
        <f t="shared" si="73"/>
        <v>10.891574156554475</v>
      </c>
      <c r="CP29" s="5">
        <f t="shared" si="73"/>
        <v>10.891574156554475</v>
      </c>
      <c r="CQ29" s="5">
        <f t="shared" si="73"/>
        <v>10.891574156554475</v>
      </c>
      <c r="CR29" s="5">
        <f t="shared" si="73"/>
        <v>10.891574156554475</v>
      </c>
      <c r="CS29" s="5">
        <f t="shared" si="73"/>
        <v>10.891574156554475</v>
      </c>
      <c r="CT29" s="5">
        <f t="shared" si="73"/>
        <v>10.891574156554475</v>
      </c>
      <c r="CU29" s="5">
        <f t="shared" si="73"/>
        <v>10.891574156554475</v>
      </c>
      <c r="CV29" s="5">
        <f t="shared" si="73"/>
        <v>10.891574156554475</v>
      </c>
      <c r="CW29" s="5">
        <f t="shared" si="73"/>
        <v>10.891574156554475</v>
      </c>
      <c r="CX29" s="5">
        <f t="shared" si="73"/>
        <v>10.891574156554475</v>
      </c>
      <c r="CY29" s="5">
        <f t="shared" si="73"/>
        <v>10.891574156554475</v>
      </c>
      <c r="CZ29" s="5">
        <f t="shared" si="73"/>
        <v>10.891574156554475</v>
      </c>
      <c r="DA29" s="5">
        <f t="shared" si="73"/>
        <v>10.891574156554475</v>
      </c>
      <c r="DB29" s="5">
        <f t="shared" si="73"/>
        <v>10.891574156554475</v>
      </c>
      <c r="DC29" s="5">
        <f t="shared" si="73"/>
        <v>10.891574156554475</v>
      </c>
      <c r="DD29" s="5">
        <f t="shared" si="73"/>
        <v>10.891574156554475</v>
      </c>
      <c r="DE29" s="5">
        <f t="shared" ref="DE29:DI37" si="74">DD29*(1 + $Z29/100)</f>
        <v>10.891574156554475</v>
      </c>
      <c r="DF29" s="5">
        <f t="shared" si="74"/>
        <v>10.891574156554475</v>
      </c>
      <c r="DG29" s="5">
        <f t="shared" si="74"/>
        <v>10.891574156554475</v>
      </c>
      <c r="DH29" s="5">
        <f t="shared" si="74"/>
        <v>10.891574156554475</v>
      </c>
      <c r="DI29" s="5">
        <f t="shared" si="74"/>
        <v>10.891574156554475</v>
      </c>
    </row>
    <row r="30" spans="2:113">
      <c r="B30" s="188"/>
      <c r="C30" s="189"/>
      <c r="D30" s="236" t="s">
        <v>59</v>
      </c>
      <c r="E30" s="237"/>
      <c r="F30" s="238"/>
      <c r="H30" s="236" t="s">
        <v>59</v>
      </c>
      <c r="I30" s="237"/>
      <c r="J30" s="238"/>
      <c r="L30" s="236" t="s">
        <v>59</v>
      </c>
      <c r="M30" s="237"/>
      <c r="N30" s="238"/>
      <c r="P30" s="236" t="s">
        <v>59</v>
      </c>
      <c r="Q30" s="237"/>
      <c r="R30" s="238"/>
      <c r="T30" s="236" t="s">
        <v>59</v>
      </c>
      <c r="U30" s="237"/>
      <c r="V30" s="238"/>
      <c r="X30">
        <v>1</v>
      </c>
      <c r="Y30">
        <v>2025</v>
      </c>
      <c r="Z30">
        <v>-1</v>
      </c>
      <c r="AA30" s="2">
        <f t="shared" si="3"/>
        <v>675.03733022340589</v>
      </c>
      <c r="AB30">
        <v>9.86</v>
      </c>
      <c r="AC30" s="58">
        <f t="shared" ref="AC30:AL30" si="75">AB30*(1 + $X30/100)</f>
        <v>9.9585999999999988</v>
      </c>
      <c r="AD30" s="58">
        <f t="shared" si="75"/>
        <v>10.058185999999999</v>
      </c>
      <c r="AE30" s="58">
        <f t="shared" si="75"/>
        <v>10.158767859999999</v>
      </c>
      <c r="AF30" s="58">
        <f t="shared" si="75"/>
        <v>10.260355538599999</v>
      </c>
      <c r="AG30" s="58">
        <f t="shared" si="75"/>
        <v>10.362959093985999</v>
      </c>
      <c r="AH30" s="58">
        <f t="shared" si="75"/>
        <v>10.46658868492586</v>
      </c>
      <c r="AI30" s="58">
        <f t="shared" si="75"/>
        <v>10.571254571775118</v>
      </c>
      <c r="AJ30" s="58">
        <f t="shared" si="75"/>
        <v>10.676967117492868</v>
      </c>
      <c r="AK30" s="58">
        <f t="shared" si="75"/>
        <v>10.783736788667797</v>
      </c>
      <c r="AL30" s="58">
        <f t="shared" si="75"/>
        <v>10.891574156554475</v>
      </c>
      <c r="AM30" s="5">
        <f t="shared" ref="AM30:AR30" si="76">AL30*(1 + $Z30/100)</f>
        <v>10.78265841498893</v>
      </c>
      <c r="AN30" s="5">
        <f t="shared" si="76"/>
        <v>10.674831830839041</v>
      </c>
      <c r="AO30" s="5">
        <f t="shared" si="76"/>
        <v>10.56808351253065</v>
      </c>
      <c r="AP30" s="5">
        <f t="shared" si="76"/>
        <v>10.462402677405343</v>
      </c>
      <c r="AQ30" s="5">
        <f t="shared" si="76"/>
        <v>10.357778650631289</v>
      </c>
      <c r="AR30" s="5">
        <f t="shared" si="76"/>
        <v>10.254200864124977</v>
      </c>
      <c r="AS30" s="5">
        <f t="shared" ref="AS30:DD30" si="77">AR30*(1 + $Z30/100)</f>
        <v>10.151658855483728</v>
      </c>
      <c r="AT30" s="5">
        <f t="shared" si="77"/>
        <v>10.050142266928891</v>
      </c>
      <c r="AU30" s="5">
        <f t="shared" si="77"/>
        <v>9.9496408442596014</v>
      </c>
      <c r="AV30" s="5">
        <f t="shared" si="77"/>
        <v>9.8501444358170058</v>
      </c>
      <c r="AW30" s="5">
        <f t="shared" si="77"/>
        <v>9.7516429914588354</v>
      </c>
      <c r="AX30" s="5">
        <f t="shared" si="77"/>
        <v>9.6541265615442473</v>
      </c>
      <c r="AY30" s="5">
        <f t="shared" si="77"/>
        <v>9.5575852959288046</v>
      </c>
      <c r="AZ30" s="5">
        <f t="shared" si="77"/>
        <v>9.4620094429695172</v>
      </c>
      <c r="BA30" s="5">
        <f t="shared" si="77"/>
        <v>9.3673893485398221</v>
      </c>
      <c r="BB30" s="5">
        <f t="shared" si="77"/>
        <v>9.2737154550544236</v>
      </c>
      <c r="BC30" s="5">
        <f t="shared" si="77"/>
        <v>9.1809783005038792</v>
      </c>
      <c r="BD30" s="5">
        <f t="shared" si="77"/>
        <v>9.089168517498841</v>
      </c>
      <c r="BE30" s="5">
        <f t="shared" si="77"/>
        <v>8.9982768323238531</v>
      </c>
      <c r="BF30" s="5">
        <f t="shared" si="77"/>
        <v>8.9082940640006143</v>
      </c>
      <c r="BG30" s="5">
        <f t="shared" si="77"/>
        <v>8.8192111233606081</v>
      </c>
      <c r="BH30" s="5">
        <f t="shared" si="77"/>
        <v>8.7310190121270015</v>
      </c>
      <c r="BI30" s="5">
        <f t="shared" si="77"/>
        <v>8.6437088220057312</v>
      </c>
      <c r="BJ30" s="5">
        <f t="shared" si="77"/>
        <v>8.5572717337856741</v>
      </c>
      <c r="BK30" s="5">
        <f t="shared" si="77"/>
        <v>8.4716990164478165</v>
      </c>
      <c r="BL30" s="5">
        <f t="shared" si="77"/>
        <v>8.3869820262833379</v>
      </c>
      <c r="BM30" s="5">
        <f t="shared" si="77"/>
        <v>8.3031122060205043</v>
      </c>
      <c r="BN30" s="5">
        <f t="shared" si="77"/>
        <v>8.2200810839602987</v>
      </c>
      <c r="BO30" s="5">
        <f t="shared" si="77"/>
        <v>8.137880273120695</v>
      </c>
      <c r="BP30" s="5">
        <f t="shared" si="77"/>
        <v>8.0565014703894882</v>
      </c>
      <c r="BQ30" s="5">
        <f t="shared" si="77"/>
        <v>7.9759364556855932</v>
      </c>
      <c r="BR30" s="5">
        <f t="shared" si="77"/>
        <v>7.8961770911287372</v>
      </c>
      <c r="BS30" s="5">
        <f t="shared" si="77"/>
        <v>7.8172153202174499</v>
      </c>
      <c r="BT30" s="5">
        <f t="shared" si="77"/>
        <v>7.7390431670152751</v>
      </c>
      <c r="BU30" s="5">
        <f t="shared" si="77"/>
        <v>7.6616527353451218</v>
      </c>
      <c r="BV30" s="5">
        <f t="shared" si="77"/>
        <v>7.5850362079916707</v>
      </c>
      <c r="BW30" s="5">
        <f t="shared" si="77"/>
        <v>7.5091858459117535</v>
      </c>
      <c r="BX30" s="5">
        <f t="shared" si="77"/>
        <v>7.4340939874526359</v>
      </c>
      <c r="BY30" s="5">
        <f t="shared" si="77"/>
        <v>7.3597530475781099</v>
      </c>
      <c r="BZ30" s="5">
        <f t="shared" si="77"/>
        <v>7.2861555171023289</v>
      </c>
      <c r="CA30" s="5">
        <f t="shared" si="77"/>
        <v>7.2132939619313055</v>
      </c>
      <c r="CB30" s="5">
        <f t="shared" si="77"/>
        <v>7.1411610223119926</v>
      </c>
      <c r="CC30" s="5">
        <f t="shared" si="77"/>
        <v>7.0697494120888722</v>
      </c>
      <c r="CD30" s="5">
        <f t="shared" si="77"/>
        <v>6.9990519179679831</v>
      </c>
      <c r="CE30" s="5">
        <f t="shared" si="77"/>
        <v>6.9290613987883036</v>
      </c>
      <c r="CF30" s="5">
        <f t="shared" si="77"/>
        <v>6.8597707848004204</v>
      </c>
      <c r="CG30" s="5">
        <f t="shared" si="77"/>
        <v>6.7911730769524157</v>
      </c>
      <c r="CH30" s="5">
        <f t="shared" si="77"/>
        <v>6.7232613461828912</v>
      </c>
      <c r="CI30" s="5">
        <f t="shared" si="77"/>
        <v>6.6560287327210625</v>
      </c>
      <c r="CJ30" s="5">
        <f t="shared" si="77"/>
        <v>6.5894684453938517</v>
      </c>
      <c r="CK30" s="5">
        <f t="shared" si="77"/>
        <v>6.5235737609399127</v>
      </c>
      <c r="CL30" s="5">
        <f t="shared" si="77"/>
        <v>6.4583380233305139</v>
      </c>
      <c r="CM30" s="5">
        <f t="shared" si="77"/>
        <v>6.3937546430972088</v>
      </c>
      <c r="CN30" s="5">
        <f t="shared" si="77"/>
        <v>6.329817096666237</v>
      </c>
      <c r="CO30" s="5">
        <f t="shared" si="77"/>
        <v>6.2665189256995744</v>
      </c>
      <c r="CP30" s="5">
        <f t="shared" si="77"/>
        <v>6.2038537364425785</v>
      </c>
      <c r="CQ30" s="5">
        <f t="shared" si="77"/>
        <v>6.1418151990781524</v>
      </c>
      <c r="CR30" s="5">
        <f t="shared" si="77"/>
        <v>6.0803970470873709</v>
      </c>
      <c r="CS30" s="5">
        <f t="shared" si="77"/>
        <v>6.0195930766164976</v>
      </c>
      <c r="CT30" s="5">
        <f t="shared" si="77"/>
        <v>5.9593971458503328</v>
      </c>
      <c r="CU30" s="5">
        <f t="shared" si="77"/>
        <v>5.8998031743918293</v>
      </c>
      <c r="CV30" s="5">
        <f t="shared" si="77"/>
        <v>5.8408051426479108</v>
      </c>
      <c r="CW30" s="5">
        <f t="shared" si="77"/>
        <v>5.7823970912214318</v>
      </c>
      <c r="CX30" s="5">
        <f t="shared" si="77"/>
        <v>5.7245731203092172</v>
      </c>
      <c r="CY30" s="5">
        <f t="shared" si="77"/>
        <v>5.6673273891061253</v>
      </c>
      <c r="CZ30" s="5">
        <f t="shared" si="77"/>
        <v>5.6106541152150644</v>
      </c>
      <c r="DA30" s="5">
        <f t="shared" si="77"/>
        <v>5.554547574062914</v>
      </c>
      <c r="DB30" s="5">
        <f t="shared" si="77"/>
        <v>5.4990020983222845</v>
      </c>
      <c r="DC30" s="5">
        <f t="shared" si="77"/>
        <v>5.4440120773390612</v>
      </c>
      <c r="DD30" s="5">
        <f t="shared" si="77"/>
        <v>5.3895719565656703</v>
      </c>
      <c r="DE30" s="5">
        <f t="shared" si="74"/>
        <v>5.3356762370000137</v>
      </c>
      <c r="DF30" s="5">
        <f t="shared" si="74"/>
        <v>5.2823194746300137</v>
      </c>
      <c r="DG30" s="5">
        <f t="shared" si="74"/>
        <v>5.2294962798837137</v>
      </c>
      <c r="DH30" s="5">
        <f t="shared" si="74"/>
        <v>5.1772013170848767</v>
      </c>
      <c r="DI30" s="5">
        <f t="shared" si="74"/>
        <v>5.1254293039140277</v>
      </c>
    </row>
    <row r="31" spans="2:113">
      <c r="X31">
        <v>1</v>
      </c>
      <c r="Y31">
        <v>2025</v>
      </c>
      <c r="Z31">
        <v>-2</v>
      </c>
      <c r="AA31" s="2">
        <f t="shared" si="3"/>
        <v>520.59114034895174</v>
      </c>
      <c r="AB31">
        <v>9.86</v>
      </c>
      <c r="AC31" s="58">
        <f t="shared" ref="AC31:AL31" si="78">AB31*(1 + $X31/100)</f>
        <v>9.9585999999999988</v>
      </c>
      <c r="AD31" s="58">
        <f t="shared" si="78"/>
        <v>10.058185999999999</v>
      </c>
      <c r="AE31" s="58">
        <f t="shared" si="78"/>
        <v>10.158767859999999</v>
      </c>
      <c r="AF31" s="58">
        <f t="shared" si="78"/>
        <v>10.260355538599999</v>
      </c>
      <c r="AG31" s="58">
        <f t="shared" si="78"/>
        <v>10.362959093985999</v>
      </c>
      <c r="AH31" s="58">
        <f t="shared" si="78"/>
        <v>10.46658868492586</v>
      </c>
      <c r="AI31" s="58">
        <f t="shared" si="78"/>
        <v>10.571254571775118</v>
      </c>
      <c r="AJ31" s="58">
        <f t="shared" si="78"/>
        <v>10.676967117492868</v>
      </c>
      <c r="AK31" s="58">
        <f t="shared" si="78"/>
        <v>10.783736788667797</v>
      </c>
      <c r="AL31" s="58">
        <f t="shared" si="78"/>
        <v>10.891574156554475</v>
      </c>
      <c r="AM31" s="5">
        <f t="shared" ref="AM31:AR31" si="79">AL31*(1 + $Z31/100)</f>
        <v>10.673742673423385</v>
      </c>
      <c r="AN31" s="5">
        <f t="shared" si="79"/>
        <v>10.460267819954918</v>
      </c>
      <c r="AO31" s="5">
        <f t="shared" si="79"/>
        <v>10.251062463555819</v>
      </c>
      <c r="AP31" s="5">
        <f t="shared" si="79"/>
        <v>10.046041214284703</v>
      </c>
      <c r="AQ31" s="5">
        <f t="shared" si="79"/>
        <v>9.8451203899990087</v>
      </c>
      <c r="AR31" s="5">
        <f t="shared" si="79"/>
        <v>9.6482179821990286</v>
      </c>
      <c r="AS31" s="5">
        <f t="shared" ref="AS31:DD31" si="80">AR31*(1 + $Z31/100)</f>
        <v>9.4552536225550483</v>
      </c>
      <c r="AT31" s="5">
        <f t="shared" si="80"/>
        <v>9.2661485501039476</v>
      </c>
      <c r="AU31" s="5">
        <f t="shared" si="80"/>
        <v>9.0808255791018677</v>
      </c>
      <c r="AV31" s="5">
        <f t="shared" si="80"/>
        <v>8.8992090675198305</v>
      </c>
      <c r="AW31" s="5">
        <f t="shared" si="80"/>
        <v>8.7212248861694341</v>
      </c>
      <c r="AX31" s="5">
        <f t="shared" si="80"/>
        <v>8.5468003884460462</v>
      </c>
      <c r="AY31" s="5">
        <f t="shared" si="80"/>
        <v>8.3758643806771254</v>
      </c>
      <c r="AZ31" s="5">
        <f t="shared" si="80"/>
        <v>8.2083470930635833</v>
      </c>
      <c r="BA31" s="5">
        <f t="shared" si="80"/>
        <v>8.0441801512023119</v>
      </c>
      <c r="BB31" s="5">
        <f t="shared" si="80"/>
        <v>7.8832965481782651</v>
      </c>
      <c r="BC31" s="5">
        <f t="shared" si="80"/>
        <v>7.7256306172146996</v>
      </c>
      <c r="BD31" s="5">
        <f t="shared" si="80"/>
        <v>7.5711180048704056</v>
      </c>
      <c r="BE31" s="5">
        <f t="shared" si="80"/>
        <v>7.4196956447729976</v>
      </c>
      <c r="BF31" s="5">
        <f t="shared" si="80"/>
        <v>7.2713017318775375</v>
      </c>
      <c r="BG31" s="5">
        <f t="shared" si="80"/>
        <v>7.1258756972399864</v>
      </c>
      <c r="BH31" s="5">
        <f t="shared" si="80"/>
        <v>6.9833581832951861</v>
      </c>
      <c r="BI31" s="5">
        <f t="shared" si="80"/>
        <v>6.8436910196292819</v>
      </c>
      <c r="BJ31" s="5">
        <f t="shared" si="80"/>
        <v>6.7068171992366965</v>
      </c>
      <c r="BK31" s="5">
        <f t="shared" si="80"/>
        <v>6.5726808552519627</v>
      </c>
      <c r="BL31" s="5">
        <f t="shared" si="80"/>
        <v>6.4412272381469231</v>
      </c>
      <c r="BM31" s="5">
        <f t="shared" si="80"/>
        <v>6.3124026933839845</v>
      </c>
      <c r="BN31" s="5">
        <f t="shared" si="80"/>
        <v>6.186154639516305</v>
      </c>
      <c r="BO31" s="5">
        <f t="shared" si="80"/>
        <v>6.0624315467259784</v>
      </c>
      <c r="BP31" s="5">
        <f t="shared" si="80"/>
        <v>5.9411829157914591</v>
      </c>
      <c r="BQ31" s="5">
        <f t="shared" si="80"/>
        <v>5.8223592574756298</v>
      </c>
      <c r="BR31" s="5">
        <f t="shared" si="80"/>
        <v>5.7059120723261172</v>
      </c>
      <c r="BS31" s="5">
        <f t="shared" si="80"/>
        <v>5.5917938308795945</v>
      </c>
      <c r="BT31" s="5">
        <f t="shared" si="80"/>
        <v>5.4799579542620025</v>
      </c>
      <c r="BU31" s="5">
        <f t="shared" si="80"/>
        <v>5.3703587951767622</v>
      </c>
      <c r="BV31" s="5">
        <f t="shared" si="80"/>
        <v>5.2629516192732266</v>
      </c>
      <c r="BW31" s="5">
        <f t="shared" si="80"/>
        <v>5.1576925868877623</v>
      </c>
      <c r="BX31" s="5">
        <f t="shared" si="80"/>
        <v>5.0545387351500066</v>
      </c>
      <c r="BY31" s="5">
        <f t="shared" si="80"/>
        <v>4.9534479604470061</v>
      </c>
      <c r="BZ31" s="5">
        <f t="shared" si="80"/>
        <v>4.8543790012380663</v>
      </c>
      <c r="CA31" s="5">
        <f t="shared" si="80"/>
        <v>4.7572914212133046</v>
      </c>
      <c r="CB31" s="5">
        <f t="shared" si="80"/>
        <v>4.6621455927890381</v>
      </c>
      <c r="CC31" s="5">
        <f t="shared" si="80"/>
        <v>4.5689026809332569</v>
      </c>
      <c r="CD31" s="5">
        <f t="shared" si="80"/>
        <v>4.4775246273145921</v>
      </c>
      <c r="CE31" s="5">
        <f t="shared" si="80"/>
        <v>4.3879741347683003</v>
      </c>
      <c r="CF31" s="5">
        <f t="shared" si="80"/>
        <v>4.3002146520729339</v>
      </c>
      <c r="CG31" s="5">
        <f t="shared" si="80"/>
        <v>4.2142103590314752</v>
      </c>
      <c r="CH31" s="5">
        <f t="shared" si="80"/>
        <v>4.1299261518508459</v>
      </c>
      <c r="CI31" s="5">
        <f t="shared" si="80"/>
        <v>4.0473276288138287</v>
      </c>
      <c r="CJ31" s="5">
        <f t="shared" si="80"/>
        <v>3.966381076237552</v>
      </c>
      <c r="CK31" s="5">
        <f t="shared" si="80"/>
        <v>3.8870534547128011</v>
      </c>
      <c r="CL31" s="5">
        <f t="shared" si="80"/>
        <v>3.8093123856185449</v>
      </c>
      <c r="CM31" s="5">
        <f t="shared" si="80"/>
        <v>3.733126137906174</v>
      </c>
      <c r="CN31" s="5">
        <f t="shared" si="80"/>
        <v>3.6584636151480505</v>
      </c>
      <c r="CO31" s="5">
        <f t="shared" si="80"/>
        <v>3.5852943428450894</v>
      </c>
      <c r="CP31" s="5">
        <f t="shared" si="80"/>
        <v>3.5135884559881876</v>
      </c>
      <c r="CQ31" s="5">
        <f t="shared" si="80"/>
        <v>3.4433166868684237</v>
      </c>
      <c r="CR31" s="5">
        <f t="shared" si="80"/>
        <v>3.374450353131055</v>
      </c>
      <c r="CS31" s="5">
        <f t="shared" si="80"/>
        <v>3.3069613460684337</v>
      </c>
      <c r="CT31" s="5">
        <f t="shared" si="80"/>
        <v>3.2408221191470652</v>
      </c>
      <c r="CU31" s="5">
        <f t="shared" si="80"/>
        <v>3.1760056767641238</v>
      </c>
      <c r="CV31" s="5">
        <f t="shared" si="80"/>
        <v>3.1124855632288413</v>
      </c>
      <c r="CW31" s="5">
        <f t="shared" si="80"/>
        <v>3.0502358519642643</v>
      </c>
      <c r="CX31" s="5">
        <f t="shared" si="80"/>
        <v>2.9892311349249789</v>
      </c>
      <c r="CY31" s="5">
        <f t="shared" si="80"/>
        <v>2.9294465122264794</v>
      </c>
      <c r="CZ31" s="5">
        <f t="shared" si="80"/>
        <v>2.8708575819819497</v>
      </c>
      <c r="DA31" s="5">
        <f t="shared" si="80"/>
        <v>2.8134404303423106</v>
      </c>
      <c r="DB31" s="5">
        <f t="shared" si="80"/>
        <v>2.7571716217354645</v>
      </c>
      <c r="DC31" s="5">
        <f t="shared" si="80"/>
        <v>2.7020281893007549</v>
      </c>
      <c r="DD31" s="5">
        <f t="shared" si="80"/>
        <v>2.6479876255147397</v>
      </c>
      <c r="DE31" s="5">
        <f t="shared" si="74"/>
        <v>2.5950278730044447</v>
      </c>
      <c r="DF31" s="5">
        <f t="shared" si="74"/>
        <v>2.5431273155443557</v>
      </c>
      <c r="DG31" s="5">
        <f t="shared" si="74"/>
        <v>2.4922647692334685</v>
      </c>
      <c r="DH31" s="5">
        <f t="shared" si="74"/>
        <v>2.442419473848799</v>
      </c>
      <c r="DI31" s="5">
        <f t="shared" si="74"/>
        <v>2.393571084371823</v>
      </c>
    </row>
    <row r="32" spans="2:113">
      <c r="X32">
        <v>1</v>
      </c>
      <c r="Y32">
        <v>2025</v>
      </c>
      <c r="Z32">
        <v>-3</v>
      </c>
      <c r="AA32" s="2">
        <f t="shared" si="3"/>
        <v>420.48898610026049</v>
      </c>
      <c r="AB32">
        <v>9.86</v>
      </c>
      <c r="AC32" s="58">
        <f t="shared" ref="AC32:AL32" si="81">AB32*(1 + $X32/100)</f>
        <v>9.9585999999999988</v>
      </c>
      <c r="AD32" s="58">
        <f t="shared" si="81"/>
        <v>10.058185999999999</v>
      </c>
      <c r="AE32" s="58">
        <f t="shared" si="81"/>
        <v>10.158767859999999</v>
      </c>
      <c r="AF32" s="58">
        <f t="shared" si="81"/>
        <v>10.260355538599999</v>
      </c>
      <c r="AG32" s="58">
        <f t="shared" si="81"/>
        <v>10.362959093985999</v>
      </c>
      <c r="AH32" s="58">
        <f t="shared" si="81"/>
        <v>10.46658868492586</v>
      </c>
      <c r="AI32" s="58">
        <f t="shared" si="81"/>
        <v>10.571254571775118</v>
      </c>
      <c r="AJ32" s="58">
        <f t="shared" si="81"/>
        <v>10.676967117492868</v>
      </c>
      <c r="AK32" s="58">
        <f t="shared" si="81"/>
        <v>10.783736788667797</v>
      </c>
      <c r="AL32" s="58">
        <f t="shared" si="81"/>
        <v>10.891574156554475</v>
      </c>
      <c r="AM32" s="5">
        <f t="shared" ref="AM32:AR32" si="82">AL32*(1 + $Z32/100)</f>
        <v>10.564826931857841</v>
      </c>
      <c r="AN32" s="5">
        <f t="shared" si="82"/>
        <v>10.247882123902105</v>
      </c>
      <c r="AO32" s="5">
        <f t="shared" si="82"/>
        <v>9.9404456601850413</v>
      </c>
      <c r="AP32" s="5">
        <f t="shared" si="82"/>
        <v>9.6422322903794893</v>
      </c>
      <c r="AQ32" s="5">
        <f t="shared" si="82"/>
        <v>9.3529653216681048</v>
      </c>
      <c r="AR32" s="5">
        <f t="shared" si="82"/>
        <v>9.072376362018062</v>
      </c>
      <c r="AS32" s="5">
        <f t="shared" ref="AS32:DD32" si="83">AR32*(1 + $Z32/100)</f>
        <v>8.800205071157519</v>
      </c>
      <c r="AT32" s="5">
        <f t="shared" si="83"/>
        <v>8.5361989190227927</v>
      </c>
      <c r="AU32" s="5">
        <f t="shared" si="83"/>
        <v>8.280112951452109</v>
      </c>
      <c r="AV32" s="5">
        <f t="shared" si="83"/>
        <v>8.0317095629085458</v>
      </c>
      <c r="AW32" s="5">
        <f t="shared" si="83"/>
        <v>7.7907582760212888</v>
      </c>
      <c r="AX32" s="5">
        <f t="shared" si="83"/>
        <v>7.5570355277406502</v>
      </c>
      <c r="AY32" s="5">
        <f t="shared" si="83"/>
        <v>7.3303244619084307</v>
      </c>
      <c r="AZ32" s="5">
        <f t="shared" si="83"/>
        <v>7.1104147280511771</v>
      </c>
      <c r="BA32" s="5">
        <f t="shared" si="83"/>
        <v>6.8971022862096421</v>
      </c>
      <c r="BB32" s="5">
        <f t="shared" si="83"/>
        <v>6.6901892176233524</v>
      </c>
      <c r="BC32" s="5">
        <f t="shared" si="83"/>
        <v>6.4894835410946516</v>
      </c>
      <c r="BD32" s="5">
        <f t="shared" si="83"/>
        <v>6.2947990348618124</v>
      </c>
      <c r="BE32" s="5">
        <f t="shared" si="83"/>
        <v>6.1059550638159577</v>
      </c>
      <c r="BF32" s="5">
        <f t="shared" si="83"/>
        <v>5.922776411901479</v>
      </c>
      <c r="BG32" s="5">
        <f t="shared" si="83"/>
        <v>5.7450931195444346</v>
      </c>
      <c r="BH32" s="5">
        <f t="shared" si="83"/>
        <v>5.572740325958101</v>
      </c>
      <c r="BI32" s="5">
        <f t="shared" si="83"/>
        <v>5.4055581161793578</v>
      </c>
      <c r="BJ32" s="5">
        <f t="shared" si="83"/>
        <v>5.2433913726939769</v>
      </c>
      <c r="BK32" s="5">
        <f t="shared" si="83"/>
        <v>5.0860896315131576</v>
      </c>
      <c r="BL32" s="5">
        <f t="shared" si="83"/>
        <v>4.9335069425677629</v>
      </c>
      <c r="BM32" s="5">
        <f t="shared" si="83"/>
        <v>4.7855017342907296</v>
      </c>
      <c r="BN32" s="5">
        <f t="shared" si="83"/>
        <v>4.6419366822620072</v>
      </c>
      <c r="BO32" s="5">
        <f t="shared" si="83"/>
        <v>4.5026785817941466</v>
      </c>
      <c r="BP32" s="5">
        <f t="shared" si="83"/>
        <v>4.3675982243403224</v>
      </c>
      <c r="BQ32" s="5">
        <f t="shared" si="83"/>
        <v>4.2365702776101122</v>
      </c>
      <c r="BR32" s="5">
        <f t="shared" si="83"/>
        <v>4.1094731692818085</v>
      </c>
      <c r="BS32" s="5">
        <f t="shared" si="83"/>
        <v>3.9861889742033543</v>
      </c>
      <c r="BT32" s="5">
        <f t="shared" si="83"/>
        <v>3.8666033049772537</v>
      </c>
      <c r="BU32" s="5">
        <f t="shared" si="83"/>
        <v>3.7506052058279358</v>
      </c>
      <c r="BV32" s="5">
        <f t="shared" si="83"/>
        <v>3.6380870496530977</v>
      </c>
      <c r="BW32" s="5">
        <f t="shared" si="83"/>
        <v>3.5289444381635047</v>
      </c>
      <c r="BX32" s="5">
        <f t="shared" si="83"/>
        <v>3.4230761050185996</v>
      </c>
      <c r="BY32" s="5">
        <f t="shared" si="83"/>
        <v>3.3203838218680417</v>
      </c>
      <c r="BZ32" s="5">
        <f t="shared" si="83"/>
        <v>3.2207723072120005</v>
      </c>
      <c r="CA32" s="5">
        <f t="shared" si="83"/>
        <v>3.1241491379956403</v>
      </c>
      <c r="CB32" s="5">
        <f t="shared" si="83"/>
        <v>3.0304246638557708</v>
      </c>
      <c r="CC32" s="5">
        <f t="shared" si="83"/>
        <v>2.9395119239400977</v>
      </c>
      <c r="CD32" s="5">
        <f t="shared" si="83"/>
        <v>2.851326566221895</v>
      </c>
      <c r="CE32" s="5">
        <f t="shared" si="83"/>
        <v>2.765786769235238</v>
      </c>
      <c r="CF32" s="5">
        <f t="shared" si="83"/>
        <v>2.6828131661581809</v>
      </c>
      <c r="CG32" s="5">
        <f t="shared" si="83"/>
        <v>2.6023287711734353</v>
      </c>
      <c r="CH32" s="5">
        <f t="shared" si="83"/>
        <v>2.5242589080382323</v>
      </c>
      <c r="CI32" s="5">
        <f t="shared" si="83"/>
        <v>2.4485311407970851</v>
      </c>
      <c r="CJ32" s="5">
        <f t="shared" si="83"/>
        <v>2.3750752065731726</v>
      </c>
      <c r="CK32" s="5">
        <f t="shared" si="83"/>
        <v>2.3038229503759773</v>
      </c>
      <c r="CL32" s="5">
        <f t="shared" si="83"/>
        <v>2.2347082618646978</v>
      </c>
      <c r="CM32" s="5">
        <f t="shared" si="83"/>
        <v>2.1676670140087571</v>
      </c>
      <c r="CN32" s="5">
        <f t="shared" si="83"/>
        <v>2.1026370035884945</v>
      </c>
      <c r="CO32" s="5">
        <f t="shared" si="83"/>
        <v>2.0395578934808394</v>
      </c>
      <c r="CP32" s="5">
        <f t="shared" si="83"/>
        <v>1.9783711566764142</v>
      </c>
      <c r="CQ32" s="5">
        <f t="shared" si="83"/>
        <v>1.9190200219761218</v>
      </c>
      <c r="CR32" s="5">
        <f t="shared" si="83"/>
        <v>1.861449421316838</v>
      </c>
      <c r="CS32" s="5">
        <f t="shared" si="83"/>
        <v>1.8056059386773329</v>
      </c>
      <c r="CT32" s="5">
        <f t="shared" si="83"/>
        <v>1.7514377605170128</v>
      </c>
      <c r="CU32" s="5">
        <f t="shared" si="83"/>
        <v>1.6988946277015025</v>
      </c>
      <c r="CV32" s="5">
        <f t="shared" si="83"/>
        <v>1.6479277888704573</v>
      </c>
      <c r="CW32" s="5">
        <f t="shared" si="83"/>
        <v>1.5984899552043434</v>
      </c>
      <c r="CX32" s="5">
        <f t="shared" si="83"/>
        <v>1.5505352565482131</v>
      </c>
      <c r="CY32" s="5">
        <f t="shared" si="83"/>
        <v>1.5040191988517666</v>
      </c>
      <c r="CZ32" s="5">
        <f t="shared" si="83"/>
        <v>1.4588986228862135</v>
      </c>
      <c r="DA32" s="5">
        <f t="shared" si="83"/>
        <v>1.415131664199627</v>
      </c>
      <c r="DB32" s="5">
        <f t="shared" si="83"/>
        <v>1.3726777142736382</v>
      </c>
      <c r="DC32" s="5">
        <f t="shared" si="83"/>
        <v>1.3314973828454291</v>
      </c>
      <c r="DD32" s="5">
        <f t="shared" si="83"/>
        <v>1.2915524613600662</v>
      </c>
      <c r="DE32" s="5">
        <f t="shared" si="74"/>
        <v>1.2528058875192642</v>
      </c>
      <c r="DF32" s="5">
        <f t="shared" si="74"/>
        <v>1.2152217108936862</v>
      </c>
      <c r="DG32" s="5">
        <f t="shared" si="74"/>
        <v>1.1787650595668757</v>
      </c>
      <c r="DH32" s="5">
        <f t="shared" si="74"/>
        <v>1.1434021077798695</v>
      </c>
      <c r="DI32" s="5">
        <f t="shared" si="74"/>
        <v>1.1091000445464734</v>
      </c>
    </row>
    <row r="33" spans="2:113">
      <c r="B33" s="243"/>
      <c r="C33" s="30" t="s">
        <v>54</v>
      </c>
      <c r="D33" s="242">
        <v>2020</v>
      </c>
      <c r="E33" s="242"/>
      <c r="F33" s="242"/>
      <c r="H33" s="242">
        <v>2025</v>
      </c>
      <c r="I33" s="242"/>
      <c r="J33" s="242"/>
      <c r="L33" s="242">
        <v>2030</v>
      </c>
      <c r="M33" s="242"/>
      <c r="N33" s="242"/>
      <c r="P33" s="242">
        <v>2040</v>
      </c>
      <c r="Q33" s="242"/>
      <c r="R33" s="242"/>
      <c r="T33" s="242">
        <v>2050</v>
      </c>
      <c r="U33" s="242"/>
      <c r="V33" s="242"/>
      <c r="X33">
        <v>1</v>
      </c>
      <c r="Y33">
        <v>2025</v>
      </c>
      <c r="Z33">
        <v>-4</v>
      </c>
      <c r="AA33" s="2">
        <f t="shared" si="3"/>
        <v>353.35063139733666</v>
      </c>
      <c r="AB33">
        <v>9.86</v>
      </c>
      <c r="AC33" s="58">
        <f t="shared" ref="AC33:AL33" si="84">AB33*(1 + $X33/100)</f>
        <v>9.9585999999999988</v>
      </c>
      <c r="AD33" s="58">
        <f t="shared" si="84"/>
        <v>10.058185999999999</v>
      </c>
      <c r="AE33" s="58">
        <f t="shared" si="84"/>
        <v>10.158767859999999</v>
      </c>
      <c r="AF33" s="58">
        <f t="shared" si="84"/>
        <v>10.260355538599999</v>
      </c>
      <c r="AG33" s="58">
        <f t="shared" si="84"/>
        <v>10.362959093985999</v>
      </c>
      <c r="AH33" s="58">
        <f t="shared" si="84"/>
        <v>10.46658868492586</v>
      </c>
      <c r="AI33" s="58">
        <f t="shared" si="84"/>
        <v>10.571254571775118</v>
      </c>
      <c r="AJ33" s="58">
        <f t="shared" si="84"/>
        <v>10.676967117492868</v>
      </c>
      <c r="AK33" s="58">
        <f t="shared" si="84"/>
        <v>10.783736788667797</v>
      </c>
      <c r="AL33" s="58">
        <f t="shared" si="84"/>
        <v>10.891574156554475</v>
      </c>
      <c r="AM33" s="5">
        <f t="shared" ref="AM33:AR33" si="85">AL33*(1 + $Z33/100)</f>
        <v>10.455911190292296</v>
      </c>
      <c r="AN33" s="5">
        <f t="shared" si="85"/>
        <v>10.037674742680604</v>
      </c>
      <c r="AO33" s="5">
        <f t="shared" si="85"/>
        <v>9.63616775297338</v>
      </c>
      <c r="AP33" s="5">
        <f t="shared" si="85"/>
        <v>9.250721042854444</v>
      </c>
      <c r="AQ33" s="5">
        <f t="shared" si="85"/>
        <v>8.8806922011402651</v>
      </c>
      <c r="AR33" s="5">
        <f t="shared" si="85"/>
        <v>8.5254645130946543</v>
      </c>
      <c r="AS33" s="5">
        <f t="shared" ref="AS33:DD33" si="86">AR33*(1 + $Z33/100)</f>
        <v>8.1844459325708669</v>
      </c>
      <c r="AT33" s="5">
        <f t="shared" si="86"/>
        <v>7.8570680952680316</v>
      </c>
      <c r="AU33" s="5">
        <f t="shared" si="86"/>
        <v>7.5427853714573097</v>
      </c>
      <c r="AV33" s="5">
        <f t="shared" si="86"/>
        <v>7.241073956599017</v>
      </c>
      <c r="AW33" s="5">
        <f t="shared" si="86"/>
        <v>6.9514309983350557</v>
      </c>
      <c r="AX33" s="5">
        <f t="shared" si="86"/>
        <v>6.6733737584016533</v>
      </c>
      <c r="AY33" s="5">
        <f t="shared" si="86"/>
        <v>6.4064388080655865</v>
      </c>
      <c r="AZ33" s="5">
        <f t="shared" si="86"/>
        <v>6.1501812557429627</v>
      </c>
      <c r="BA33" s="5">
        <f t="shared" si="86"/>
        <v>5.9041740055132443</v>
      </c>
      <c r="BB33" s="5">
        <f t="shared" si="86"/>
        <v>5.6680070452927147</v>
      </c>
      <c r="BC33" s="5">
        <f t="shared" si="86"/>
        <v>5.4412867634810063</v>
      </c>
      <c r="BD33" s="5">
        <f t="shared" si="86"/>
        <v>5.2236352929417658</v>
      </c>
      <c r="BE33" s="5">
        <f t="shared" si="86"/>
        <v>5.0146898812240952</v>
      </c>
      <c r="BF33" s="5">
        <f t="shared" si="86"/>
        <v>4.8141022859751308</v>
      </c>
      <c r="BG33" s="5">
        <f t="shared" si="86"/>
        <v>4.6215381945361251</v>
      </c>
      <c r="BH33" s="5">
        <f t="shared" si="86"/>
        <v>4.4366766667546802</v>
      </c>
      <c r="BI33" s="5">
        <f t="shared" si="86"/>
        <v>4.2592096000844926</v>
      </c>
      <c r="BJ33" s="5">
        <f t="shared" si="86"/>
        <v>4.0888412160811125</v>
      </c>
      <c r="BK33" s="5">
        <f t="shared" si="86"/>
        <v>3.9252875674378678</v>
      </c>
      <c r="BL33" s="5">
        <f t="shared" si="86"/>
        <v>3.7682760647403528</v>
      </c>
      <c r="BM33" s="5">
        <f t="shared" si="86"/>
        <v>3.6175450221507384</v>
      </c>
      <c r="BN33" s="5">
        <f t="shared" si="86"/>
        <v>3.4728432212647089</v>
      </c>
      <c r="BO33" s="5">
        <f t="shared" si="86"/>
        <v>3.3339294924141205</v>
      </c>
      <c r="BP33" s="5">
        <f t="shared" si="86"/>
        <v>3.2005723127175556</v>
      </c>
      <c r="BQ33" s="5">
        <f t="shared" si="86"/>
        <v>3.0725494202088535</v>
      </c>
      <c r="BR33" s="5">
        <f t="shared" si="86"/>
        <v>2.9496474434004991</v>
      </c>
      <c r="BS33" s="5">
        <f t="shared" si="86"/>
        <v>2.8316615456644789</v>
      </c>
      <c r="BT33" s="5">
        <f t="shared" si="86"/>
        <v>2.7183950838378999</v>
      </c>
      <c r="BU33" s="5">
        <f t="shared" si="86"/>
        <v>2.6096592804843839</v>
      </c>
      <c r="BV33" s="5">
        <f t="shared" si="86"/>
        <v>2.5052729092650083</v>
      </c>
      <c r="BW33" s="5">
        <f t="shared" si="86"/>
        <v>2.4050619928944079</v>
      </c>
      <c r="BX33" s="5">
        <f t="shared" si="86"/>
        <v>2.3088595131786316</v>
      </c>
      <c r="BY33" s="5">
        <f t="shared" si="86"/>
        <v>2.2165051326514864</v>
      </c>
      <c r="BZ33" s="5">
        <f t="shared" si="86"/>
        <v>2.1278449273454267</v>
      </c>
      <c r="CA33" s="5">
        <f t="shared" si="86"/>
        <v>2.0427311302516098</v>
      </c>
      <c r="CB33" s="5">
        <f t="shared" si="86"/>
        <v>1.9610218850415453</v>
      </c>
      <c r="CC33" s="5">
        <f t="shared" si="86"/>
        <v>1.8825810096398834</v>
      </c>
      <c r="CD33" s="5">
        <f t="shared" si="86"/>
        <v>1.8072777692542881</v>
      </c>
      <c r="CE33" s="5">
        <f t="shared" si="86"/>
        <v>1.7349866584841165</v>
      </c>
      <c r="CF33" s="5">
        <f t="shared" si="86"/>
        <v>1.6655871921447518</v>
      </c>
      <c r="CG33" s="5">
        <f t="shared" si="86"/>
        <v>1.5989637044589617</v>
      </c>
      <c r="CH33" s="5">
        <f t="shared" si="86"/>
        <v>1.5350051562806033</v>
      </c>
      <c r="CI33" s="5">
        <f t="shared" si="86"/>
        <v>1.4736049500293791</v>
      </c>
      <c r="CJ33" s="5">
        <f t="shared" si="86"/>
        <v>1.414660752028204</v>
      </c>
      <c r="CK33" s="5">
        <f t="shared" si="86"/>
        <v>1.3580743219470757</v>
      </c>
      <c r="CL33" s="5">
        <f t="shared" si="86"/>
        <v>1.3037513490691925</v>
      </c>
      <c r="CM33" s="5">
        <f t="shared" si="86"/>
        <v>1.2516012951064248</v>
      </c>
      <c r="CN33" s="5">
        <f t="shared" si="86"/>
        <v>1.2015372433021678</v>
      </c>
      <c r="CO33" s="5">
        <f t="shared" si="86"/>
        <v>1.153475753570081</v>
      </c>
      <c r="CP33" s="5">
        <f t="shared" si="86"/>
        <v>1.1073367234272777</v>
      </c>
      <c r="CQ33" s="5">
        <f t="shared" si="86"/>
        <v>1.0630432544901867</v>
      </c>
      <c r="CR33" s="5">
        <f t="shared" si="86"/>
        <v>1.0205215243105792</v>
      </c>
      <c r="CS33" s="5">
        <f t="shared" si="86"/>
        <v>0.97970066333815597</v>
      </c>
      <c r="CT33" s="5">
        <f t="shared" si="86"/>
        <v>0.94051263680462971</v>
      </c>
      <c r="CU33" s="5">
        <f t="shared" si="86"/>
        <v>0.9028921313324445</v>
      </c>
      <c r="CV33" s="5">
        <f t="shared" si="86"/>
        <v>0.86677644607914672</v>
      </c>
      <c r="CW33" s="5">
        <f t="shared" si="86"/>
        <v>0.83210538823598079</v>
      </c>
      <c r="CX33" s="5">
        <f t="shared" si="86"/>
        <v>0.79882117270654152</v>
      </c>
      <c r="CY33" s="5">
        <f t="shared" si="86"/>
        <v>0.76686832579827979</v>
      </c>
      <c r="CZ33" s="5">
        <f t="shared" si="86"/>
        <v>0.73619359276634855</v>
      </c>
      <c r="DA33" s="5">
        <f t="shared" si="86"/>
        <v>0.7067458490556946</v>
      </c>
      <c r="DB33" s="5">
        <f t="shared" si="86"/>
        <v>0.67847601509346678</v>
      </c>
      <c r="DC33" s="5">
        <f t="shared" si="86"/>
        <v>0.65133697448972805</v>
      </c>
      <c r="DD33" s="5">
        <f t="shared" si="86"/>
        <v>0.62528349551013895</v>
      </c>
      <c r="DE33" s="5">
        <f t="shared" si="74"/>
        <v>0.60027215568973336</v>
      </c>
      <c r="DF33" s="5">
        <f t="shared" si="74"/>
        <v>0.57626126946214395</v>
      </c>
      <c r="DG33" s="5">
        <f t="shared" si="74"/>
        <v>0.55321081868365818</v>
      </c>
      <c r="DH33" s="5">
        <f t="shared" si="74"/>
        <v>0.53108238593631185</v>
      </c>
      <c r="DI33" s="5">
        <f t="shared" si="74"/>
        <v>0.50983909049885934</v>
      </c>
    </row>
    <row r="34" spans="2:113">
      <c r="B34" s="243"/>
      <c r="C34" s="29" t="s">
        <v>55</v>
      </c>
      <c r="D34" s="29">
        <v>0</v>
      </c>
      <c r="E34" s="29">
        <v>1</v>
      </c>
      <c r="F34" s="29">
        <v>2</v>
      </c>
      <c r="H34" s="29">
        <v>0</v>
      </c>
      <c r="I34" s="29">
        <v>1</v>
      </c>
      <c r="J34" s="29">
        <v>2</v>
      </c>
      <c r="L34" s="29">
        <v>0</v>
      </c>
      <c r="M34" s="29">
        <v>1</v>
      </c>
      <c r="N34" s="29">
        <v>2</v>
      </c>
      <c r="P34" s="29">
        <v>0</v>
      </c>
      <c r="Q34" s="29">
        <v>1</v>
      </c>
      <c r="R34" s="29">
        <v>2</v>
      </c>
      <c r="T34" s="29">
        <v>0</v>
      </c>
      <c r="U34" s="29">
        <v>1</v>
      </c>
      <c r="V34" s="29">
        <v>2</v>
      </c>
      <c r="X34">
        <v>2</v>
      </c>
      <c r="Y34">
        <v>2025</v>
      </c>
      <c r="Z34">
        <v>0</v>
      </c>
      <c r="AA34" s="2">
        <f t="shared" si="3"/>
        <v>1011.5699076246864</v>
      </c>
      <c r="AB34">
        <v>9.86</v>
      </c>
      <c r="AC34" s="58">
        <f t="shared" ref="AC34:AL34" si="87">AB34*(1 + $X34/100)</f>
        <v>10.0572</v>
      </c>
      <c r="AD34" s="58">
        <f t="shared" si="87"/>
        <v>10.258343999999999</v>
      </c>
      <c r="AE34" s="58">
        <f t="shared" si="87"/>
        <v>10.463510879999999</v>
      </c>
      <c r="AF34" s="58">
        <f t="shared" si="87"/>
        <v>10.6727810976</v>
      </c>
      <c r="AG34" s="58">
        <f t="shared" si="87"/>
        <v>10.886236719552</v>
      </c>
      <c r="AH34" s="58">
        <f t="shared" si="87"/>
        <v>11.103961453943041</v>
      </c>
      <c r="AI34" s="58">
        <f t="shared" si="87"/>
        <v>11.326040683021903</v>
      </c>
      <c r="AJ34" s="58">
        <f t="shared" si="87"/>
        <v>11.55256149668234</v>
      </c>
      <c r="AK34" s="58">
        <f t="shared" si="87"/>
        <v>11.783612726615987</v>
      </c>
      <c r="AL34" s="58">
        <f t="shared" si="87"/>
        <v>12.019284981148306</v>
      </c>
      <c r="AM34" s="5">
        <f t="shared" ref="AM34:AR34" si="88">AL34*(1 + $Z34/100)</f>
        <v>12.019284981148306</v>
      </c>
      <c r="AN34" s="5">
        <f t="shared" si="88"/>
        <v>12.019284981148306</v>
      </c>
      <c r="AO34" s="5">
        <f t="shared" si="88"/>
        <v>12.019284981148306</v>
      </c>
      <c r="AP34" s="5">
        <f t="shared" si="88"/>
        <v>12.019284981148306</v>
      </c>
      <c r="AQ34" s="5">
        <f t="shared" si="88"/>
        <v>12.019284981148306</v>
      </c>
      <c r="AR34" s="5">
        <f t="shared" si="88"/>
        <v>12.019284981148306</v>
      </c>
      <c r="AS34" s="5">
        <f t="shared" ref="AS34:DD34" si="89">AR34*(1 + $Z34/100)</f>
        <v>12.019284981148306</v>
      </c>
      <c r="AT34" s="5">
        <f t="shared" si="89"/>
        <v>12.019284981148306</v>
      </c>
      <c r="AU34" s="5">
        <f t="shared" si="89"/>
        <v>12.019284981148306</v>
      </c>
      <c r="AV34" s="5">
        <f t="shared" si="89"/>
        <v>12.019284981148306</v>
      </c>
      <c r="AW34" s="5">
        <f t="shared" si="89"/>
        <v>12.019284981148306</v>
      </c>
      <c r="AX34" s="5">
        <f t="shared" si="89"/>
        <v>12.019284981148306</v>
      </c>
      <c r="AY34" s="5">
        <f t="shared" si="89"/>
        <v>12.019284981148306</v>
      </c>
      <c r="AZ34" s="5">
        <f t="shared" si="89"/>
        <v>12.019284981148306</v>
      </c>
      <c r="BA34" s="5">
        <f t="shared" si="89"/>
        <v>12.019284981148306</v>
      </c>
      <c r="BB34" s="5">
        <f t="shared" si="89"/>
        <v>12.019284981148306</v>
      </c>
      <c r="BC34" s="5">
        <f t="shared" si="89"/>
        <v>12.019284981148306</v>
      </c>
      <c r="BD34" s="5">
        <f t="shared" si="89"/>
        <v>12.019284981148306</v>
      </c>
      <c r="BE34" s="5">
        <f t="shared" si="89"/>
        <v>12.019284981148306</v>
      </c>
      <c r="BF34" s="5">
        <f t="shared" si="89"/>
        <v>12.019284981148306</v>
      </c>
      <c r="BG34" s="5">
        <f t="shared" si="89"/>
        <v>12.019284981148306</v>
      </c>
      <c r="BH34" s="5">
        <f t="shared" si="89"/>
        <v>12.019284981148306</v>
      </c>
      <c r="BI34" s="5">
        <f t="shared" si="89"/>
        <v>12.019284981148306</v>
      </c>
      <c r="BJ34" s="5">
        <f t="shared" si="89"/>
        <v>12.019284981148306</v>
      </c>
      <c r="BK34" s="5">
        <f t="shared" si="89"/>
        <v>12.019284981148306</v>
      </c>
      <c r="BL34" s="5">
        <f t="shared" si="89"/>
        <v>12.019284981148306</v>
      </c>
      <c r="BM34" s="5">
        <f t="shared" si="89"/>
        <v>12.019284981148306</v>
      </c>
      <c r="BN34" s="5">
        <f t="shared" si="89"/>
        <v>12.019284981148306</v>
      </c>
      <c r="BO34" s="5">
        <f t="shared" si="89"/>
        <v>12.019284981148306</v>
      </c>
      <c r="BP34" s="5">
        <f t="shared" si="89"/>
        <v>12.019284981148306</v>
      </c>
      <c r="BQ34" s="5">
        <f t="shared" si="89"/>
        <v>12.019284981148306</v>
      </c>
      <c r="BR34" s="5">
        <f t="shared" si="89"/>
        <v>12.019284981148306</v>
      </c>
      <c r="BS34" s="5">
        <f t="shared" si="89"/>
        <v>12.019284981148306</v>
      </c>
      <c r="BT34" s="5">
        <f t="shared" si="89"/>
        <v>12.019284981148306</v>
      </c>
      <c r="BU34" s="5">
        <f t="shared" si="89"/>
        <v>12.019284981148306</v>
      </c>
      <c r="BV34" s="5">
        <f t="shared" si="89"/>
        <v>12.019284981148306</v>
      </c>
      <c r="BW34" s="5">
        <f t="shared" si="89"/>
        <v>12.019284981148306</v>
      </c>
      <c r="BX34" s="5">
        <f t="shared" si="89"/>
        <v>12.019284981148306</v>
      </c>
      <c r="BY34" s="5">
        <f t="shared" si="89"/>
        <v>12.019284981148306</v>
      </c>
      <c r="BZ34" s="5">
        <f t="shared" si="89"/>
        <v>12.019284981148306</v>
      </c>
      <c r="CA34" s="5">
        <f t="shared" si="89"/>
        <v>12.019284981148306</v>
      </c>
      <c r="CB34" s="5">
        <f t="shared" si="89"/>
        <v>12.019284981148306</v>
      </c>
      <c r="CC34" s="5">
        <f t="shared" si="89"/>
        <v>12.019284981148306</v>
      </c>
      <c r="CD34" s="5">
        <f t="shared" si="89"/>
        <v>12.019284981148306</v>
      </c>
      <c r="CE34" s="5">
        <f t="shared" si="89"/>
        <v>12.019284981148306</v>
      </c>
      <c r="CF34" s="5">
        <f t="shared" si="89"/>
        <v>12.019284981148306</v>
      </c>
      <c r="CG34" s="5">
        <f t="shared" si="89"/>
        <v>12.019284981148306</v>
      </c>
      <c r="CH34" s="5">
        <f t="shared" si="89"/>
        <v>12.019284981148306</v>
      </c>
      <c r="CI34" s="5">
        <f t="shared" si="89"/>
        <v>12.019284981148306</v>
      </c>
      <c r="CJ34" s="5">
        <f t="shared" si="89"/>
        <v>12.019284981148306</v>
      </c>
      <c r="CK34" s="5">
        <f t="shared" si="89"/>
        <v>12.019284981148306</v>
      </c>
      <c r="CL34" s="5">
        <f t="shared" si="89"/>
        <v>12.019284981148306</v>
      </c>
      <c r="CM34" s="5">
        <f t="shared" si="89"/>
        <v>12.019284981148306</v>
      </c>
      <c r="CN34" s="5">
        <f t="shared" si="89"/>
        <v>12.019284981148306</v>
      </c>
      <c r="CO34" s="5">
        <f t="shared" si="89"/>
        <v>12.019284981148306</v>
      </c>
      <c r="CP34" s="5">
        <f t="shared" si="89"/>
        <v>12.019284981148306</v>
      </c>
      <c r="CQ34" s="5">
        <f t="shared" si="89"/>
        <v>12.019284981148306</v>
      </c>
      <c r="CR34" s="5">
        <f t="shared" si="89"/>
        <v>12.019284981148306</v>
      </c>
      <c r="CS34" s="5">
        <f t="shared" si="89"/>
        <v>12.019284981148306</v>
      </c>
      <c r="CT34" s="5">
        <f t="shared" si="89"/>
        <v>12.019284981148306</v>
      </c>
      <c r="CU34" s="5">
        <f t="shared" si="89"/>
        <v>12.019284981148306</v>
      </c>
      <c r="CV34" s="5">
        <f t="shared" si="89"/>
        <v>12.019284981148306</v>
      </c>
      <c r="CW34" s="5">
        <f t="shared" si="89"/>
        <v>12.019284981148306</v>
      </c>
      <c r="CX34" s="5">
        <f t="shared" si="89"/>
        <v>12.019284981148306</v>
      </c>
      <c r="CY34" s="5">
        <f t="shared" si="89"/>
        <v>12.019284981148306</v>
      </c>
      <c r="CZ34" s="5">
        <f t="shared" si="89"/>
        <v>12.019284981148306</v>
      </c>
      <c r="DA34" s="5">
        <f t="shared" si="89"/>
        <v>12.019284981148306</v>
      </c>
      <c r="DB34" s="5">
        <f t="shared" si="89"/>
        <v>12.019284981148306</v>
      </c>
      <c r="DC34" s="5">
        <f t="shared" si="89"/>
        <v>12.019284981148306</v>
      </c>
      <c r="DD34" s="5">
        <f t="shared" si="89"/>
        <v>12.019284981148306</v>
      </c>
      <c r="DE34" s="5">
        <f t="shared" si="74"/>
        <v>12.019284981148306</v>
      </c>
      <c r="DF34" s="5">
        <f t="shared" si="74"/>
        <v>12.019284981148306</v>
      </c>
      <c r="DG34" s="5">
        <f t="shared" si="74"/>
        <v>12.019284981148306</v>
      </c>
      <c r="DH34" s="5">
        <f t="shared" si="74"/>
        <v>12.019284981148306</v>
      </c>
      <c r="DI34" s="5">
        <f t="shared" si="74"/>
        <v>12.019284981148306</v>
      </c>
    </row>
    <row r="35" spans="2:113">
      <c r="B35" s="239" t="s">
        <v>56</v>
      </c>
      <c r="C35" s="31">
        <v>0</v>
      </c>
      <c r="D35" s="3">
        <f>D15-$C$11</f>
        <v>858.30000000000098</v>
      </c>
      <c r="E35" s="3">
        <f t="shared" ref="E35:F35" si="90">E15-$C$11</f>
        <v>900.0355960114648</v>
      </c>
      <c r="F35" s="3">
        <f t="shared" si="90"/>
        <v>943.43701026131293</v>
      </c>
      <c r="H35" s="3">
        <f t="shared" ref="H35:J35" si="91">H15-$C$11</f>
        <v>858.30000000000098</v>
      </c>
      <c r="I35" s="3">
        <f t="shared" si="91"/>
        <v>941.25705155358901</v>
      </c>
      <c r="J35" s="3">
        <f t="shared" si="91"/>
        <v>1031.7699076246865</v>
      </c>
      <c r="L35" s="3">
        <f t="shared" ref="L35:N35" si="92">L15-$C$11</f>
        <v>858.30000000000098</v>
      </c>
      <c r="M35" s="3">
        <f t="shared" si="92"/>
        <v>981.80331689113859</v>
      </c>
      <c r="N35" s="3">
        <f t="shared" si="92"/>
        <v>1123.0416797209848</v>
      </c>
      <c r="P35" s="3">
        <f t="shared" ref="P35:R35" si="93">P15-$C$11</f>
        <v>858.30000000000098</v>
      </c>
      <c r="Q35" s="3">
        <f t="shared" si="93"/>
        <v>1052.5125487929977</v>
      </c>
      <c r="R35" s="3">
        <f t="shared" si="93"/>
        <v>1293.5694233404829</v>
      </c>
      <c r="T35" s="3">
        <f t="shared" ref="T35:V35" si="94">T15-$C$11</f>
        <v>858.30000000000098</v>
      </c>
      <c r="U35" s="3">
        <f t="shared" si="94"/>
        <v>1133.4631793447134</v>
      </c>
      <c r="V35" s="3">
        <f t="shared" si="94"/>
        <v>1508.9500099144329</v>
      </c>
      <c r="X35">
        <v>2</v>
      </c>
      <c r="Y35">
        <v>2025</v>
      </c>
      <c r="Z35">
        <v>-1</v>
      </c>
      <c r="AA35" s="2">
        <f t="shared" si="3"/>
        <v>740.07736677184198</v>
      </c>
      <c r="AB35">
        <v>9.86</v>
      </c>
      <c r="AC35" s="58">
        <f t="shared" ref="AC35:AL35" si="95">AB35*(1 + $X35/100)</f>
        <v>10.0572</v>
      </c>
      <c r="AD35" s="58">
        <f t="shared" si="95"/>
        <v>10.258343999999999</v>
      </c>
      <c r="AE35" s="58">
        <f t="shared" si="95"/>
        <v>10.463510879999999</v>
      </c>
      <c r="AF35" s="58">
        <f t="shared" si="95"/>
        <v>10.6727810976</v>
      </c>
      <c r="AG35" s="58">
        <f t="shared" si="95"/>
        <v>10.886236719552</v>
      </c>
      <c r="AH35" s="58">
        <f t="shared" si="95"/>
        <v>11.103961453943041</v>
      </c>
      <c r="AI35" s="58">
        <f t="shared" si="95"/>
        <v>11.326040683021903</v>
      </c>
      <c r="AJ35" s="58">
        <f t="shared" si="95"/>
        <v>11.55256149668234</v>
      </c>
      <c r="AK35" s="58">
        <f t="shared" si="95"/>
        <v>11.783612726615987</v>
      </c>
      <c r="AL35" s="58">
        <f t="shared" si="95"/>
        <v>12.019284981148306</v>
      </c>
      <c r="AM35" s="5">
        <f t="shared" ref="AM35:AR35" si="96">AL35*(1 + $Z35/100)</f>
        <v>11.899092131336824</v>
      </c>
      <c r="AN35" s="5">
        <f t="shared" si="96"/>
        <v>11.780101210023455</v>
      </c>
      <c r="AO35" s="5">
        <f t="shared" si="96"/>
        <v>11.662300197923219</v>
      </c>
      <c r="AP35" s="5">
        <f t="shared" si="96"/>
        <v>11.545677195943988</v>
      </c>
      <c r="AQ35" s="5">
        <f t="shared" si="96"/>
        <v>11.430220423984547</v>
      </c>
      <c r="AR35" s="5">
        <f t="shared" si="96"/>
        <v>11.315918219744702</v>
      </c>
      <c r="AS35" s="5">
        <f t="shared" ref="AS35:DD35" si="97">AR35*(1 + $Z35/100)</f>
        <v>11.202759037547255</v>
      </c>
      <c r="AT35" s="5">
        <f t="shared" si="97"/>
        <v>11.090731447171782</v>
      </c>
      <c r="AU35" s="5">
        <f t="shared" si="97"/>
        <v>10.979824132700065</v>
      </c>
      <c r="AV35" s="5">
        <f t="shared" si="97"/>
        <v>10.870025891373064</v>
      </c>
      <c r="AW35" s="5">
        <f t="shared" si="97"/>
        <v>10.761325632459334</v>
      </c>
      <c r="AX35" s="5">
        <f t="shared" si="97"/>
        <v>10.65371237613474</v>
      </c>
      <c r="AY35" s="5">
        <f t="shared" si="97"/>
        <v>10.547175252373393</v>
      </c>
      <c r="AZ35" s="5">
        <f t="shared" si="97"/>
        <v>10.441703499849659</v>
      </c>
      <c r="BA35" s="5">
        <f t="shared" si="97"/>
        <v>10.337286464851163</v>
      </c>
      <c r="BB35" s="5">
        <f t="shared" si="97"/>
        <v>10.233913600202651</v>
      </c>
      <c r="BC35" s="5">
        <f t="shared" si="97"/>
        <v>10.131574464200625</v>
      </c>
      <c r="BD35" s="5">
        <f t="shared" si="97"/>
        <v>10.030258719558619</v>
      </c>
      <c r="BE35" s="5">
        <f t="shared" si="97"/>
        <v>9.9299561323630332</v>
      </c>
      <c r="BF35" s="5">
        <f t="shared" si="97"/>
        <v>9.8306565710394036</v>
      </c>
      <c r="BG35" s="5">
        <f t="shared" si="97"/>
        <v>9.7323500053290086</v>
      </c>
      <c r="BH35" s="5">
        <f t="shared" si="97"/>
        <v>9.635026505275718</v>
      </c>
      <c r="BI35" s="5">
        <f t="shared" si="97"/>
        <v>9.5386762402229603</v>
      </c>
      <c r="BJ35" s="5">
        <f t="shared" si="97"/>
        <v>9.4432894778207306</v>
      </c>
      <c r="BK35" s="5">
        <f t="shared" si="97"/>
        <v>9.3488565830425223</v>
      </c>
      <c r="BL35" s="5">
        <f t="shared" si="97"/>
        <v>9.2553680172120973</v>
      </c>
      <c r="BM35" s="5">
        <f t="shared" si="97"/>
        <v>9.1628143370399755</v>
      </c>
      <c r="BN35" s="5">
        <f t="shared" si="97"/>
        <v>9.0711861936695755</v>
      </c>
      <c r="BO35" s="5">
        <f t="shared" si="97"/>
        <v>8.9804743317328803</v>
      </c>
      <c r="BP35" s="5">
        <f t="shared" si="97"/>
        <v>8.8906695884155518</v>
      </c>
      <c r="BQ35" s="5">
        <f t="shared" si="97"/>
        <v>8.8017628925313964</v>
      </c>
      <c r="BR35" s="5">
        <f t="shared" si="97"/>
        <v>8.7137452636060821</v>
      </c>
      <c r="BS35" s="5">
        <f t="shared" si="97"/>
        <v>8.6266078109700217</v>
      </c>
      <c r="BT35" s="5">
        <f t="shared" si="97"/>
        <v>8.5403417328603215</v>
      </c>
      <c r="BU35" s="5">
        <f t="shared" si="97"/>
        <v>8.4549383155317184</v>
      </c>
      <c r="BV35" s="5">
        <f t="shared" si="97"/>
        <v>8.3703889323764002</v>
      </c>
      <c r="BW35" s="5">
        <f t="shared" si="97"/>
        <v>8.2866850430526355</v>
      </c>
      <c r="BX35" s="5">
        <f t="shared" si="97"/>
        <v>8.2038181926221085</v>
      </c>
      <c r="BY35" s="5">
        <f t="shared" si="97"/>
        <v>8.121780010695888</v>
      </c>
      <c r="BZ35" s="5">
        <f t="shared" si="97"/>
        <v>8.0405622105889289</v>
      </c>
      <c r="CA35" s="5">
        <f t="shared" si="97"/>
        <v>7.9601565884830396</v>
      </c>
      <c r="CB35" s="5">
        <f t="shared" si="97"/>
        <v>7.8805550225982088</v>
      </c>
      <c r="CC35" s="5">
        <f t="shared" si="97"/>
        <v>7.8017494723722267</v>
      </c>
      <c r="CD35" s="5">
        <f t="shared" si="97"/>
        <v>7.7237319776485043</v>
      </c>
      <c r="CE35" s="5">
        <f t="shared" si="97"/>
        <v>7.6464946578720188</v>
      </c>
      <c r="CF35" s="5">
        <f t="shared" si="97"/>
        <v>7.5700297112932988</v>
      </c>
      <c r="CG35" s="5">
        <f t="shared" si="97"/>
        <v>7.494329414180366</v>
      </c>
      <c r="CH35" s="5">
        <f t="shared" si="97"/>
        <v>7.4193861200385625</v>
      </c>
      <c r="CI35" s="5">
        <f t="shared" si="97"/>
        <v>7.3451922588381766</v>
      </c>
      <c r="CJ35" s="5">
        <f t="shared" si="97"/>
        <v>7.2717403362497945</v>
      </c>
      <c r="CK35" s="5">
        <f t="shared" si="97"/>
        <v>7.1990229328872966</v>
      </c>
      <c r="CL35" s="5">
        <f t="shared" si="97"/>
        <v>7.1270327035584238</v>
      </c>
      <c r="CM35" s="5">
        <f t="shared" si="97"/>
        <v>7.0557623765228392</v>
      </c>
      <c r="CN35" s="5">
        <f t="shared" si="97"/>
        <v>6.9852047527576104</v>
      </c>
      <c r="CO35" s="5">
        <f t="shared" si="97"/>
        <v>6.9153527052300339</v>
      </c>
      <c r="CP35" s="5">
        <f t="shared" si="97"/>
        <v>6.8461991781777334</v>
      </c>
      <c r="CQ35" s="5">
        <f t="shared" si="97"/>
        <v>6.7777371863959557</v>
      </c>
      <c r="CR35" s="5">
        <f t="shared" si="97"/>
        <v>6.7099598145319961</v>
      </c>
      <c r="CS35" s="5">
        <f t="shared" si="97"/>
        <v>6.6428602163866763</v>
      </c>
      <c r="CT35" s="5">
        <f t="shared" si="97"/>
        <v>6.5764316142228099</v>
      </c>
      <c r="CU35" s="5">
        <f t="shared" si="97"/>
        <v>6.5106672980805813</v>
      </c>
      <c r="CV35" s="5">
        <f t="shared" si="97"/>
        <v>6.445560625099775</v>
      </c>
      <c r="CW35" s="5">
        <f t="shared" si="97"/>
        <v>6.3811050188487775</v>
      </c>
      <c r="CX35" s="5">
        <f t="shared" si="97"/>
        <v>6.31729396866029</v>
      </c>
      <c r="CY35" s="5">
        <f t="shared" si="97"/>
        <v>6.254121028973687</v>
      </c>
      <c r="CZ35" s="5">
        <f t="shared" si="97"/>
        <v>6.1915798186839499</v>
      </c>
      <c r="DA35" s="5">
        <f t="shared" si="97"/>
        <v>6.1296640204971107</v>
      </c>
      <c r="DB35" s="5">
        <f t="shared" si="97"/>
        <v>6.0683673802921394</v>
      </c>
      <c r="DC35" s="5">
        <f t="shared" si="97"/>
        <v>6.0076837064892183</v>
      </c>
      <c r="DD35" s="5">
        <f t="shared" si="97"/>
        <v>5.9476068694243258</v>
      </c>
      <c r="DE35" s="5">
        <f t="shared" si="74"/>
        <v>5.8881308007300825</v>
      </c>
      <c r="DF35" s="5">
        <f t="shared" si="74"/>
        <v>5.8292494927227816</v>
      </c>
      <c r="DG35" s="5">
        <f t="shared" si="74"/>
        <v>5.7709569977955537</v>
      </c>
      <c r="DH35" s="5">
        <f t="shared" si="74"/>
        <v>5.7132474278175982</v>
      </c>
      <c r="DI35" s="5">
        <f t="shared" si="74"/>
        <v>5.6561149535394222</v>
      </c>
    </row>
    <row r="36" spans="2:113">
      <c r="B36" s="240"/>
      <c r="C36" s="31">
        <v>-1</v>
      </c>
      <c r="D36" s="3">
        <f t="shared" ref="D36:F36" si="98">D16-$C$11</f>
        <v>608.79469011659342</v>
      </c>
      <c r="E36" s="3">
        <f t="shared" si="98"/>
        <v>637.8030077706909</v>
      </c>
      <c r="F36" s="3">
        <f t="shared" si="98"/>
        <v>667.96298732257549</v>
      </c>
      <c r="H36" s="3">
        <f t="shared" ref="H36:J36" si="99">H16-$C$11</f>
        <v>635.58155568258326</v>
      </c>
      <c r="I36" s="3">
        <f t="shared" si="99"/>
        <v>695.23733022340593</v>
      </c>
      <c r="J36" s="3">
        <f t="shared" si="99"/>
        <v>760.27736677184203</v>
      </c>
      <c r="L36" s="3">
        <f t="shared" ref="L36:N36" si="100">L16-$C$11</f>
        <v>661.20819081785362</v>
      </c>
      <c r="M36" s="3">
        <f t="shared" si="100"/>
        <v>752.98584507295959</v>
      </c>
      <c r="N36" s="3">
        <f t="shared" si="100"/>
        <v>857.78205399971387</v>
      </c>
      <c r="P36" s="3">
        <f t="shared" ref="P36:R36" si="101">P16-$C$11</f>
        <v>704.21952994571541</v>
      </c>
      <c r="Q36" s="3">
        <f t="shared" si="101"/>
        <v>856.87123730298799</v>
      </c>
      <c r="R36" s="3">
        <f t="shared" si="101"/>
        <v>1045.7406558885175</v>
      </c>
      <c r="T36" s="3">
        <f t="shared" ref="T36:V36" si="102">T16-$C$11</f>
        <v>750.86937762436537</v>
      </c>
      <c r="U36" s="3">
        <f t="shared" si="102"/>
        <v>981.27666360523415</v>
      </c>
      <c r="V36" s="3">
        <f t="shared" si="102"/>
        <v>1294.1006305893748</v>
      </c>
      <c r="X36">
        <v>2</v>
      </c>
      <c r="Y36">
        <v>2025</v>
      </c>
      <c r="Z36">
        <v>-2</v>
      </c>
      <c r="AA36" s="2">
        <f t="shared" si="3"/>
        <v>569.63985758622357</v>
      </c>
      <c r="AB36">
        <v>9.86</v>
      </c>
      <c r="AC36" s="58">
        <f t="shared" ref="AC36:AL36" si="103">AB36*(1 + $X36/100)</f>
        <v>10.0572</v>
      </c>
      <c r="AD36" s="58">
        <f t="shared" si="103"/>
        <v>10.258343999999999</v>
      </c>
      <c r="AE36" s="58">
        <f t="shared" si="103"/>
        <v>10.463510879999999</v>
      </c>
      <c r="AF36" s="58">
        <f t="shared" si="103"/>
        <v>10.6727810976</v>
      </c>
      <c r="AG36" s="58">
        <f t="shared" si="103"/>
        <v>10.886236719552</v>
      </c>
      <c r="AH36" s="58">
        <f t="shared" si="103"/>
        <v>11.103961453943041</v>
      </c>
      <c r="AI36" s="58">
        <f t="shared" si="103"/>
        <v>11.326040683021903</v>
      </c>
      <c r="AJ36" s="58">
        <f t="shared" si="103"/>
        <v>11.55256149668234</v>
      </c>
      <c r="AK36" s="58">
        <f t="shared" si="103"/>
        <v>11.783612726615987</v>
      </c>
      <c r="AL36" s="58">
        <f t="shared" si="103"/>
        <v>12.019284981148306</v>
      </c>
      <c r="AM36" s="5">
        <f t="shared" ref="AM36:AR36" si="104">AL36*(1 + $Z36/100)</f>
        <v>11.778899281525341</v>
      </c>
      <c r="AN36" s="5">
        <f t="shared" si="104"/>
        <v>11.543321295894835</v>
      </c>
      <c r="AO36" s="5">
        <f t="shared" si="104"/>
        <v>11.312454869976937</v>
      </c>
      <c r="AP36" s="5">
        <f t="shared" si="104"/>
        <v>11.086205772577399</v>
      </c>
      <c r="AQ36" s="5">
        <f t="shared" si="104"/>
        <v>10.86448165712585</v>
      </c>
      <c r="AR36" s="5">
        <f t="shared" si="104"/>
        <v>10.647192023983333</v>
      </c>
      <c r="AS36" s="5">
        <f t="shared" ref="AS36:DD36" si="105">AR36*(1 + $Z36/100)</f>
        <v>10.434248183503666</v>
      </c>
      <c r="AT36" s="5">
        <f t="shared" si="105"/>
        <v>10.225563219833592</v>
      </c>
      <c r="AU36" s="5">
        <f t="shared" si="105"/>
        <v>10.021051955436921</v>
      </c>
      <c r="AV36" s="5">
        <f t="shared" si="105"/>
        <v>9.8206309163281826</v>
      </c>
      <c r="AW36" s="5">
        <f t="shared" si="105"/>
        <v>9.6242182980016189</v>
      </c>
      <c r="AX36" s="5">
        <f t="shared" si="105"/>
        <v>9.4317339320415865</v>
      </c>
      <c r="AY36" s="5">
        <f t="shared" si="105"/>
        <v>9.2430992534007554</v>
      </c>
      <c r="AZ36" s="5">
        <f t="shared" si="105"/>
        <v>9.058237268332741</v>
      </c>
      <c r="BA36" s="5">
        <f t="shared" si="105"/>
        <v>8.8770725229660865</v>
      </c>
      <c r="BB36" s="5">
        <f t="shared" si="105"/>
        <v>8.6995310725067654</v>
      </c>
      <c r="BC36" s="5">
        <f t="shared" si="105"/>
        <v>8.5255404510566297</v>
      </c>
      <c r="BD36" s="5">
        <f t="shared" si="105"/>
        <v>8.3550296420354968</v>
      </c>
      <c r="BE36" s="5">
        <f t="shared" si="105"/>
        <v>8.1879290491947874</v>
      </c>
      <c r="BF36" s="5">
        <f t="shared" si="105"/>
        <v>8.0241704682108921</v>
      </c>
      <c r="BG36" s="5">
        <f t="shared" si="105"/>
        <v>7.8636870588466738</v>
      </c>
      <c r="BH36" s="5">
        <f t="shared" si="105"/>
        <v>7.7064133176697398</v>
      </c>
      <c r="BI36" s="5">
        <f t="shared" si="105"/>
        <v>7.5522850513163453</v>
      </c>
      <c r="BJ36" s="5">
        <f t="shared" si="105"/>
        <v>7.4012393502900187</v>
      </c>
      <c r="BK36" s="5">
        <f t="shared" si="105"/>
        <v>7.2532145632842182</v>
      </c>
      <c r="BL36" s="5">
        <f t="shared" si="105"/>
        <v>7.1081502720185341</v>
      </c>
      <c r="BM36" s="5">
        <f t="shared" si="105"/>
        <v>6.9659872665781633</v>
      </c>
      <c r="BN36" s="5">
        <f t="shared" si="105"/>
        <v>6.8266675212466001</v>
      </c>
      <c r="BO36" s="5">
        <f t="shared" si="105"/>
        <v>6.6901341708216684</v>
      </c>
      <c r="BP36" s="5">
        <f t="shared" si="105"/>
        <v>6.5563314874052345</v>
      </c>
      <c r="BQ36" s="5">
        <f t="shared" si="105"/>
        <v>6.4252048576571301</v>
      </c>
      <c r="BR36" s="5">
        <f t="shared" si="105"/>
        <v>6.2967007605039873</v>
      </c>
      <c r="BS36" s="5">
        <f t="shared" si="105"/>
        <v>6.170766745293907</v>
      </c>
      <c r="BT36" s="5">
        <f t="shared" si="105"/>
        <v>6.0473514103880284</v>
      </c>
      <c r="BU36" s="5">
        <f t="shared" si="105"/>
        <v>5.9264043821802677</v>
      </c>
      <c r="BV36" s="5">
        <f t="shared" si="105"/>
        <v>5.807876294536662</v>
      </c>
      <c r="BW36" s="5">
        <f t="shared" si="105"/>
        <v>5.691718768645929</v>
      </c>
      <c r="BX36" s="5">
        <f t="shared" si="105"/>
        <v>5.5778843932730107</v>
      </c>
      <c r="BY36" s="5">
        <f t="shared" si="105"/>
        <v>5.4663267054075506</v>
      </c>
      <c r="BZ36" s="5">
        <f t="shared" si="105"/>
        <v>5.3570001712993998</v>
      </c>
      <c r="CA36" s="5">
        <f t="shared" si="105"/>
        <v>5.249860167873412</v>
      </c>
      <c r="CB36" s="5">
        <f t="shared" si="105"/>
        <v>5.1448629645159434</v>
      </c>
      <c r="CC36" s="5">
        <f t="shared" si="105"/>
        <v>5.0419657052256248</v>
      </c>
      <c r="CD36" s="5">
        <f t="shared" si="105"/>
        <v>4.9411263911211121</v>
      </c>
      <c r="CE36" s="5">
        <f t="shared" si="105"/>
        <v>4.8423038632986897</v>
      </c>
      <c r="CF36" s="5">
        <f t="shared" si="105"/>
        <v>4.7454577860327154</v>
      </c>
      <c r="CG36" s="5">
        <f t="shared" si="105"/>
        <v>4.6505486303120609</v>
      </c>
      <c r="CH36" s="5">
        <f t="shared" si="105"/>
        <v>4.5575376577058195</v>
      </c>
      <c r="CI36" s="5">
        <f t="shared" si="105"/>
        <v>4.4663869045517028</v>
      </c>
      <c r="CJ36" s="5">
        <f t="shared" si="105"/>
        <v>4.3770591664606684</v>
      </c>
      <c r="CK36" s="5">
        <f t="shared" si="105"/>
        <v>4.2895179831314554</v>
      </c>
      <c r="CL36" s="5">
        <f t="shared" si="105"/>
        <v>4.2037276234688266</v>
      </c>
      <c r="CM36" s="5">
        <f t="shared" si="105"/>
        <v>4.1196530709994503</v>
      </c>
      <c r="CN36" s="5">
        <f t="shared" si="105"/>
        <v>4.0372600095794615</v>
      </c>
      <c r="CO36" s="5">
        <f t="shared" si="105"/>
        <v>3.9565148093878721</v>
      </c>
      <c r="CP36" s="5">
        <f t="shared" si="105"/>
        <v>3.8773845132001146</v>
      </c>
      <c r="CQ36" s="5">
        <f t="shared" si="105"/>
        <v>3.7998368229361121</v>
      </c>
      <c r="CR36" s="5">
        <f t="shared" si="105"/>
        <v>3.7238400864773897</v>
      </c>
      <c r="CS36" s="5">
        <f t="shared" si="105"/>
        <v>3.6493632847478419</v>
      </c>
      <c r="CT36" s="5">
        <f t="shared" si="105"/>
        <v>3.5763760190528848</v>
      </c>
      <c r="CU36" s="5">
        <f t="shared" si="105"/>
        <v>3.5048484986718269</v>
      </c>
      <c r="CV36" s="5">
        <f t="shared" si="105"/>
        <v>3.4347515286983903</v>
      </c>
      <c r="CW36" s="5">
        <f t="shared" si="105"/>
        <v>3.3660564981244225</v>
      </c>
      <c r="CX36" s="5">
        <f t="shared" si="105"/>
        <v>3.298735368161934</v>
      </c>
      <c r="CY36" s="5">
        <f t="shared" si="105"/>
        <v>3.2327606607986952</v>
      </c>
      <c r="CZ36" s="5">
        <f t="shared" si="105"/>
        <v>3.1681054475827213</v>
      </c>
      <c r="DA36" s="5">
        <f t="shared" si="105"/>
        <v>3.1047433386310668</v>
      </c>
      <c r="DB36" s="5">
        <f t="shared" si="105"/>
        <v>3.0426484718584454</v>
      </c>
      <c r="DC36" s="5">
        <f t="shared" si="105"/>
        <v>2.9817955024212766</v>
      </c>
      <c r="DD36" s="5">
        <f t="shared" si="105"/>
        <v>2.9221595923728509</v>
      </c>
      <c r="DE36" s="5">
        <f t="shared" si="74"/>
        <v>2.8637164005253939</v>
      </c>
      <c r="DF36" s="5">
        <f t="shared" si="74"/>
        <v>2.8064420725148858</v>
      </c>
      <c r="DG36" s="5">
        <f t="shared" si="74"/>
        <v>2.7503132310645881</v>
      </c>
      <c r="DH36" s="5">
        <f t="shared" si="74"/>
        <v>2.6953069664432965</v>
      </c>
      <c r="DI36" s="5">
        <f t="shared" si="74"/>
        <v>2.6414008271144307</v>
      </c>
    </row>
    <row r="37" spans="2:113">
      <c r="B37" s="240"/>
      <c r="C37" s="31">
        <v>-2</v>
      </c>
      <c r="D37" s="3">
        <f t="shared" ref="D37:F37" si="106">D17-$C$11</f>
        <v>456.66479457136256</v>
      </c>
      <c r="E37" s="3">
        <f t="shared" si="106"/>
        <v>477.9129586319898</v>
      </c>
      <c r="F37" s="3">
        <f t="shared" si="106"/>
        <v>499.99929005826505</v>
      </c>
      <c r="H37" s="3">
        <f t="shared" ref="H37:J37" si="107">H17-$C$11</f>
        <v>495.76343478720435</v>
      </c>
      <c r="I37" s="3">
        <f t="shared" si="107"/>
        <v>540.79114034895179</v>
      </c>
      <c r="J37" s="3">
        <f t="shared" si="107"/>
        <v>589.83985758622362</v>
      </c>
      <c r="L37" s="3">
        <f t="shared" ref="L37:N37" si="108">L17-$C$11</f>
        <v>533.77775597521941</v>
      </c>
      <c r="M37" s="3">
        <f t="shared" si="108"/>
        <v>605.04306625136246</v>
      </c>
      <c r="N37" s="3">
        <f t="shared" si="108"/>
        <v>686.27746640613691</v>
      </c>
      <c r="P37" s="3">
        <f t="shared" ref="P37:R37" si="109">P17-$C$11</f>
        <v>599.09537114693433</v>
      </c>
      <c r="Q37" s="3">
        <f t="shared" si="109"/>
        <v>723.39145047840464</v>
      </c>
      <c r="R37" s="3">
        <f t="shared" si="109"/>
        <v>876.65504305680929</v>
      </c>
      <c r="T37" s="3">
        <f t="shared" ref="T37:V37" si="110">T17-$C$11</f>
        <v>672.49506076271041</v>
      </c>
      <c r="U37" s="3">
        <f t="shared" si="110"/>
        <v>870.25139033694643</v>
      </c>
      <c r="V37" s="3">
        <f t="shared" si="110"/>
        <v>1137.3606531006947</v>
      </c>
      <c r="X37">
        <v>2</v>
      </c>
      <c r="Y37">
        <v>2025</v>
      </c>
      <c r="Z37">
        <v>-3</v>
      </c>
      <c r="AA37" s="2">
        <f t="shared" si="3"/>
        <v>459.17315168606331</v>
      </c>
      <c r="AB37">
        <v>9.86</v>
      </c>
      <c r="AC37" s="58">
        <f t="shared" ref="AC37:AL37" si="111">AB37*(1 + $X37/100)</f>
        <v>10.0572</v>
      </c>
      <c r="AD37" s="58">
        <f t="shared" si="111"/>
        <v>10.258343999999999</v>
      </c>
      <c r="AE37" s="58">
        <f t="shared" si="111"/>
        <v>10.463510879999999</v>
      </c>
      <c r="AF37" s="58">
        <f t="shared" si="111"/>
        <v>10.6727810976</v>
      </c>
      <c r="AG37" s="58">
        <f t="shared" si="111"/>
        <v>10.886236719552</v>
      </c>
      <c r="AH37" s="58">
        <f t="shared" si="111"/>
        <v>11.103961453943041</v>
      </c>
      <c r="AI37" s="58">
        <f t="shared" si="111"/>
        <v>11.326040683021903</v>
      </c>
      <c r="AJ37" s="58">
        <f t="shared" si="111"/>
        <v>11.55256149668234</v>
      </c>
      <c r="AK37" s="58">
        <f t="shared" si="111"/>
        <v>11.783612726615987</v>
      </c>
      <c r="AL37" s="58">
        <f t="shared" si="111"/>
        <v>12.019284981148306</v>
      </c>
      <c r="AM37" s="5">
        <f t="shared" ref="AM37:AR37" si="112">AL37*(1 + $Z37/100)</f>
        <v>11.658706431713856</v>
      </c>
      <c r="AN37" s="5">
        <f t="shared" si="112"/>
        <v>11.308945238762441</v>
      </c>
      <c r="AO37" s="5">
        <f t="shared" si="112"/>
        <v>10.969676881599566</v>
      </c>
      <c r="AP37" s="5">
        <f t="shared" si="112"/>
        <v>10.640586575151579</v>
      </c>
      <c r="AQ37" s="5">
        <f t="shared" si="112"/>
        <v>10.321368977897031</v>
      </c>
      <c r="AR37" s="5">
        <f t="shared" si="112"/>
        <v>10.01172790856012</v>
      </c>
      <c r="AS37" s="5">
        <f t="shared" ref="AS37:DD37" si="113">AR37*(1 + $Z37/100)</f>
        <v>9.7113760713033166</v>
      </c>
      <c r="AT37" s="5">
        <f t="shared" si="113"/>
        <v>9.420034789164216</v>
      </c>
      <c r="AU37" s="5">
        <f t="shared" si="113"/>
        <v>9.1374337454892895</v>
      </c>
      <c r="AV37" s="5">
        <f t="shared" si="113"/>
        <v>8.8633107331246102</v>
      </c>
      <c r="AW37" s="5">
        <f t="shared" si="113"/>
        <v>8.5974114111308708</v>
      </c>
      <c r="AX37" s="5">
        <f t="shared" si="113"/>
        <v>8.3394890687969436</v>
      </c>
      <c r="AY37" s="5">
        <f t="shared" si="113"/>
        <v>8.0893043967330343</v>
      </c>
      <c r="AZ37" s="5">
        <f t="shared" si="113"/>
        <v>7.8466252648310428</v>
      </c>
      <c r="BA37" s="5">
        <f t="shared" si="113"/>
        <v>7.6112265068861111</v>
      </c>
      <c r="BB37" s="5">
        <f t="shared" si="113"/>
        <v>7.3828897116795273</v>
      </c>
      <c r="BC37" s="5">
        <f t="shared" si="113"/>
        <v>7.161403020329141</v>
      </c>
      <c r="BD37" s="5">
        <f t="shared" si="113"/>
        <v>6.9465609297192668</v>
      </c>
      <c r="BE37" s="5">
        <f t="shared" si="113"/>
        <v>6.7381641018276888</v>
      </c>
      <c r="BF37" s="5">
        <f t="shared" si="113"/>
        <v>6.5360191787728583</v>
      </c>
      <c r="BG37" s="5">
        <f t="shared" si="113"/>
        <v>6.3399386034096725</v>
      </c>
      <c r="BH37" s="5">
        <f t="shared" si="113"/>
        <v>6.1497404453073825</v>
      </c>
      <c r="BI37" s="5">
        <f t="shared" si="113"/>
        <v>5.965248231948161</v>
      </c>
      <c r="BJ37" s="5">
        <f t="shared" si="113"/>
        <v>5.7862907849897161</v>
      </c>
      <c r="BK37" s="5">
        <f t="shared" si="113"/>
        <v>5.6127020614400243</v>
      </c>
      <c r="BL37" s="5">
        <f t="shared" si="113"/>
        <v>5.4443209995968234</v>
      </c>
      <c r="BM37" s="5">
        <f t="shared" si="113"/>
        <v>5.2809913696089188</v>
      </c>
      <c r="BN37" s="5">
        <f t="shared" si="113"/>
        <v>5.1225616285206508</v>
      </c>
      <c r="BO37" s="5">
        <f t="shared" si="113"/>
        <v>4.9688847796650313</v>
      </c>
      <c r="BP37" s="5">
        <f t="shared" si="113"/>
        <v>4.8198182362750801</v>
      </c>
      <c r="BQ37" s="5">
        <f t="shared" si="113"/>
        <v>4.6752236891868275</v>
      </c>
      <c r="BR37" s="5">
        <f t="shared" si="113"/>
        <v>4.534966978511223</v>
      </c>
      <c r="BS37" s="5">
        <f t="shared" si="113"/>
        <v>4.3989179691558862</v>
      </c>
      <c r="BT37" s="5">
        <f t="shared" si="113"/>
        <v>4.2669504300812093</v>
      </c>
      <c r="BU37" s="5">
        <f t="shared" si="113"/>
        <v>4.1389419171787729</v>
      </c>
      <c r="BV37" s="5">
        <f t="shared" si="113"/>
        <v>4.01477365966341</v>
      </c>
      <c r="BW37" s="5">
        <f t="shared" si="113"/>
        <v>3.8943304498735078</v>
      </c>
      <c r="BX37" s="5">
        <f t="shared" si="113"/>
        <v>3.7775005363773024</v>
      </c>
      <c r="BY37" s="5">
        <f t="shared" si="113"/>
        <v>3.6641755202859834</v>
      </c>
      <c r="BZ37" s="5">
        <f t="shared" si="113"/>
        <v>3.5542502546774037</v>
      </c>
      <c r="CA37" s="5">
        <f t="shared" si="113"/>
        <v>3.4476227470370815</v>
      </c>
      <c r="CB37" s="5">
        <f t="shared" si="113"/>
        <v>3.3441940646259689</v>
      </c>
      <c r="CC37" s="5">
        <f t="shared" si="113"/>
        <v>3.2438682426871899</v>
      </c>
      <c r="CD37" s="5">
        <f t="shared" si="113"/>
        <v>3.1465521954065743</v>
      </c>
      <c r="CE37" s="5">
        <f t="shared" si="113"/>
        <v>3.052155629544377</v>
      </c>
      <c r="CF37" s="5">
        <f t="shared" si="113"/>
        <v>2.9605909606580458</v>
      </c>
      <c r="CG37" s="5">
        <f t="shared" si="113"/>
        <v>2.8717732318383042</v>
      </c>
      <c r="CH37" s="5">
        <f t="shared" si="113"/>
        <v>2.7856200348831552</v>
      </c>
      <c r="CI37" s="5">
        <f t="shared" si="113"/>
        <v>2.7020514338366604</v>
      </c>
      <c r="CJ37" s="5">
        <f t="shared" si="113"/>
        <v>2.6209898908215603</v>
      </c>
      <c r="CK37" s="5">
        <f t="shared" si="113"/>
        <v>2.5423601940969136</v>
      </c>
      <c r="CL37" s="5">
        <f t="shared" si="113"/>
        <v>2.466089388274006</v>
      </c>
      <c r="CM37" s="5">
        <f t="shared" si="113"/>
        <v>2.392106706625786</v>
      </c>
      <c r="CN37" s="5">
        <f t="shared" si="113"/>
        <v>2.3203435054270125</v>
      </c>
      <c r="CO37" s="5">
        <f t="shared" si="113"/>
        <v>2.250733200264202</v>
      </c>
      <c r="CP37" s="5">
        <f t="shared" si="113"/>
        <v>2.1832112042562759</v>
      </c>
      <c r="CQ37" s="5">
        <f t="shared" si="113"/>
        <v>2.1177148681285876</v>
      </c>
      <c r="CR37" s="5">
        <f t="shared" si="113"/>
        <v>2.0541834220847299</v>
      </c>
      <c r="CS37" s="5">
        <f t="shared" si="113"/>
        <v>1.9925579194221881</v>
      </c>
      <c r="CT37" s="5">
        <f t="shared" si="113"/>
        <v>1.9327811818395224</v>
      </c>
      <c r="CU37" s="5">
        <f t="shared" si="113"/>
        <v>1.8747977463843366</v>
      </c>
      <c r="CV37" s="5">
        <f t="shared" si="113"/>
        <v>1.8185538139928064</v>
      </c>
      <c r="CW37" s="5">
        <f t="shared" si="113"/>
        <v>1.7639971995730221</v>
      </c>
      <c r="CX37" s="5">
        <f t="shared" si="113"/>
        <v>1.7110772835858314</v>
      </c>
      <c r="CY37" s="5">
        <f t="shared" si="113"/>
        <v>1.6597449650782565</v>
      </c>
      <c r="CZ37" s="5">
        <f t="shared" si="113"/>
        <v>1.6099526161259088</v>
      </c>
      <c r="DA37" s="5">
        <f t="shared" si="113"/>
        <v>1.5616540376421315</v>
      </c>
      <c r="DB37" s="5">
        <f t="shared" si="113"/>
        <v>1.5148044165128676</v>
      </c>
      <c r="DC37" s="5">
        <f t="shared" si="113"/>
        <v>1.4693602840174815</v>
      </c>
      <c r="DD37" s="5">
        <f t="shared" si="113"/>
        <v>1.4252794754969571</v>
      </c>
      <c r="DE37" s="5">
        <f t="shared" si="74"/>
        <v>1.3825210912320482</v>
      </c>
      <c r="DF37" s="5">
        <f t="shared" si="74"/>
        <v>1.3410454584950868</v>
      </c>
      <c r="DG37" s="5">
        <f t="shared" si="74"/>
        <v>1.3008140947402342</v>
      </c>
      <c r="DH37" s="5">
        <f t="shared" si="74"/>
        <v>1.2617896718980273</v>
      </c>
      <c r="DI37" s="5">
        <f t="shared" si="74"/>
        <v>1.2239359817410864</v>
      </c>
    </row>
    <row r="38" spans="2:113">
      <c r="B38" s="240"/>
      <c r="C38" s="31">
        <v>-3</v>
      </c>
      <c r="D38" s="3">
        <f t="shared" ref="D38:F38" si="114">D18-$C$11</f>
        <v>360.42837638923163</v>
      </c>
      <c r="E38" s="3">
        <f t="shared" si="114"/>
        <v>376.76751593694388</v>
      </c>
      <c r="F38" s="3">
        <f t="shared" si="114"/>
        <v>393.74650817464681</v>
      </c>
      <c r="H38" s="3">
        <f t="shared" ref="H38:J38" si="115">H18-$C$11</f>
        <v>405.14226040919948</v>
      </c>
      <c r="I38" s="3">
        <f t="shared" si="115"/>
        <v>440.68898610026054</v>
      </c>
      <c r="J38" s="3">
        <f t="shared" si="115"/>
        <v>479.37315168606335</v>
      </c>
      <c r="L38" s="3">
        <f t="shared" ref="L38:N38" si="116">L18-$C$11</f>
        <v>449.10170577554129</v>
      </c>
      <c r="M38" s="3">
        <f t="shared" si="116"/>
        <v>506.73680070618468</v>
      </c>
      <c r="N38" s="3">
        <f t="shared" si="116"/>
        <v>572.31465142804575</v>
      </c>
      <c r="P38" s="3">
        <f t="shared" ref="P38:R38" si="117">P18-$C$11</f>
        <v>525.91841568198413</v>
      </c>
      <c r="Q38" s="3">
        <f t="shared" si="117"/>
        <v>630.4761346504805</v>
      </c>
      <c r="R38" s="3">
        <f t="shared" si="117"/>
        <v>758.95450208379384</v>
      </c>
      <c r="T38" s="3">
        <f t="shared" ref="T38:V38" si="118">T18-$C$11</f>
        <v>614.58597123674451</v>
      </c>
      <c r="U38" s="3">
        <f t="shared" si="118"/>
        <v>788.21721451520136</v>
      </c>
      <c r="V38" s="3">
        <f t="shared" si="118"/>
        <v>1021.5488699535204</v>
      </c>
      <c r="X38">
        <v>2</v>
      </c>
      <c r="Y38">
        <v>2025</v>
      </c>
      <c r="Z38">
        <v>-4</v>
      </c>
      <c r="AA38" s="2">
        <f t="shared" si="3"/>
        <v>385.08330877256287</v>
      </c>
      <c r="AB38">
        <v>9.86</v>
      </c>
      <c r="AC38" s="58">
        <f t="shared" ref="AC38:AL38" si="119">AB38*(1 + $X38/100)</f>
        <v>10.0572</v>
      </c>
      <c r="AD38" s="58">
        <f t="shared" si="119"/>
        <v>10.258343999999999</v>
      </c>
      <c r="AE38" s="58">
        <f t="shared" si="119"/>
        <v>10.463510879999999</v>
      </c>
      <c r="AF38" s="58">
        <f t="shared" si="119"/>
        <v>10.6727810976</v>
      </c>
      <c r="AG38" s="58">
        <f t="shared" si="119"/>
        <v>10.886236719552</v>
      </c>
      <c r="AH38" s="58">
        <f t="shared" si="119"/>
        <v>11.103961453943041</v>
      </c>
      <c r="AI38" s="58">
        <f t="shared" si="119"/>
        <v>11.326040683021903</v>
      </c>
      <c r="AJ38" s="58">
        <f t="shared" si="119"/>
        <v>11.55256149668234</v>
      </c>
      <c r="AK38" s="58">
        <f t="shared" si="119"/>
        <v>11.783612726615987</v>
      </c>
      <c r="AL38" s="58">
        <f t="shared" si="119"/>
        <v>12.019284981148306</v>
      </c>
      <c r="AM38" s="5">
        <f t="shared" ref="AM38:AR38" si="120">AL38*(1 + $Z38/100)</f>
        <v>11.538513581902373</v>
      </c>
      <c r="AN38" s="5">
        <f t="shared" si="120"/>
        <v>11.076973038626278</v>
      </c>
      <c r="AO38" s="5">
        <f t="shared" si="120"/>
        <v>10.633894117081226</v>
      </c>
      <c r="AP38" s="5">
        <f t="shared" si="120"/>
        <v>10.208538352397976</v>
      </c>
      <c r="AQ38" s="5">
        <f t="shared" si="120"/>
        <v>9.8001968183020569</v>
      </c>
      <c r="AR38" s="5">
        <f t="shared" si="120"/>
        <v>9.4081889455699734</v>
      </c>
      <c r="AS38" s="5">
        <f t="shared" ref="AS38:BX38" si="121">AR38*(1 + $Z38/100)</f>
        <v>9.0318613877471741</v>
      </c>
      <c r="AT38" s="5">
        <f t="shared" si="121"/>
        <v>8.6705869322372866</v>
      </c>
      <c r="AU38" s="5">
        <f t="shared" si="121"/>
        <v>8.3237634549477946</v>
      </c>
      <c r="AV38" s="5">
        <f t="shared" si="121"/>
        <v>7.9908129167498823</v>
      </c>
      <c r="AW38" s="5">
        <f t="shared" si="121"/>
        <v>7.6711804000798871</v>
      </c>
      <c r="AX38" s="5">
        <f t="shared" si="121"/>
        <v>7.364333184076691</v>
      </c>
      <c r="AY38" s="5">
        <f t="shared" si="121"/>
        <v>7.0697598567136231</v>
      </c>
      <c r="AZ38" s="5">
        <f t="shared" si="121"/>
        <v>6.7869694624450778</v>
      </c>
      <c r="BA38" s="5">
        <f t="shared" si="121"/>
        <v>6.5154906839472746</v>
      </c>
      <c r="BB38" s="5">
        <f t="shared" si="121"/>
        <v>6.2548710565893835</v>
      </c>
      <c r="BC38" s="5">
        <f t="shared" si="121"/>
        <v>6.0046762143258077</v>
      </c>
      <c r="BD38" s="5">
        <f t="shared" si="121"/>
        <v>5.7644891657527753</v>
      </c>
      <c r="BE38" s="5">
        <f t="shared" si="121"/>
        <v>5.5339095991226639</v>
      </c>
      <c r="BF38" s="5">
        <f t="shared" si="121"/>
        <v>5.3125532151577568</v>
      </c>
      <c r="BG38" s="5">
        <f t="shared" si="121"/>
        <v>5.1000510865514466</v>
      </c>
      <c r="BH38" s="5">
        <f t="shared" si="121"/>
        <v>4.8960490430893886</v>
      </c>
      <c r="BI38" s="5">
        <f t="shared" si="121"/>
        <v>4.7002070813658126</v>
      </c>
      <c r="BJ38" s="5">
        <f t="shared" si="121"/>
        <v>4.5121987981111795</v>
      </c>
      <c r="BK38" s="5">
        <f t="shared" si="121"/>
        <v>4.3317108461867324</v>
      </c>
      <c r="BL38" s="5">
        <f t="shared" si="121"/>
        <v>4.1584424123392632</v>
      </c>
      <c r="BM38" s="5">
        <f t="shared" si="121"/>
        <v>3.9921047158456924</v>
      </c>
      <c r="BN38" s="5">
        <f t="shared" si="121"/>
        <v>3.8324205272118643</v>
      </c>
      <c r="BO38" s="5">
        <f t="shared" si="121"/>
        <v>3.6791237061233897</v>
      </c>
      <c r="BP38" s="5">
        <f t="shared" si="121"/>
        <v>3.5319587578784541</v>
      </c>
      <c r="BQ38" s="5">
        <f t="shared" si="121"/>
        <v>3.3906804075633157</v>
      </c>
      <c r="BR38" s="5">
        <f t="shared" si="121"/>
        <v>3.255053191260783</v>
      </c>
      <c r="BS38" s="5">
        <f t="shared" si="121"/>
        <v>3.1248510636103517</v>
      </c>
      <c r="BT38" s="5">
        <f t="shared" si="121"/>
        <v>2.9998570210659374</v>
      </c>
      <c r="BU38" s="5">
        <f t="shared" si="121"/>
        <v>2.8798627402232997</v>
      </c>
      <c r="BV38" s="5">
        <f t="shared" si="121"/>
        <v>2.7646682306143675</v>
      </c>
      <c r="BW38" s="5">
        <f t="shared" si="121"/>
        <v>2.6540815013897925</v>
      </c>
      <c r="BX38" s="5">
        <f t="shared" si="121"/>
        <v>2.5479182413342008</v>
      </c>
      <c r="BY38" s="5">
        <f t="shared" ref="BY38:DD38" si="122">BX38*(1 + $Z38/100)</f>
        <v>2.4460015116808327</v>
      </c>
      <c r="BZ38" s="5">
        <f t="shared" si="122"/>
        <v>2.3481614512135991</v>
      </c>
      <c r="CA38" s="5">
        <f t="shared" si="122"/>
        <v>2.2542349931650549</v>
      </c>
      <c r="CB38" s="5">
        <f t="shared" si="122"/>
        <v>2.1640655934384525</v>
      </c>
      <c r="CC38" s="5">
        <f t="shared" si="122"/>
        <v>2.0775029697009142</v>
      </c>
      <c r="CD38" s="5">
        <f t="shared" si="122"/>
        <v>1.9944028509128775</v>
      </c>
      <c r="CE38" s="5">
        <f t="shared" si="122"/>
        <v>1.9146267368763623</v>
      </c>
      <c r="CF38" s="5">
        <f t="shared" si="122"/>
        <v>1.8380416674013078</v>
      </c>
      <c r="CG38" s="5">
        <f t="shared" si="122"/>
        <v>1.7645200007052555</v>
      </c>
      <c r="CH38" s="5">
        <f t="shared" si="122"/>
        <v>1.6939392006770453</v>
      </c>
      <c r="CI38" s="5">
        <f t="shared" si="122"/>
        <v>1.6261816326499634</v>
      </c>
      <c r="CJ38" s="5">
        <f t="shared" si="122"/>
        <v>1.5611343673439648</v>
      </c>
      <c r="CK38" s="5">
        <f t="shared" si="122"/>
        <v>1.4986889926502063</v>
      </c>
      <c r="CL38" s="5">
        <f t="shared" si="122"/>
        <v>1.4387414329441979</v>
      </c>
      <c r="CM38" s="5">
        <f t="shared" si="122"/>
        <v>1.3811917756264298</v>
      </c>
      <c r="CN38" s="5">
        <f t="shared" si="122"/>
        <v>1.3259441046013725</v>
      </c>
      <c r="CO38" s="5">
        <f t="shared" si="122"/>
        <v>1.2729063404173175</v>
      </c>
      <c r="CP38" s="5">
        <f t="shared" si="122"/>
        <v>1.2219900868006248</v>
      </c>
      <c r="CQ38" s="5">
        <f t="shared" si="122"/>
        <v>1.1731104833285997</v>
      </c>
      <c r="CR38" s="5">
        <f t="shared" si="122"/>
        <v>1.1261860639954557</v>
      </c>
      <c r="CS38" s="5">
        <f t="shared" si="122"/>
        <v>1.0811386214356375</v>
      </c>
      <c r="CT38" s="5">
        <f t="shared" si="122"/>
        <v>1.0378930765782119</v>
      </c>
      <c r="CU38" s="5">
        <f t="shared" si="122"/>
        <v>0.99637735351508339</v>
      </c>
      <c r="CV38" s="5">
        <f t="shared" si="122"/>
        <v>0.95652225937447999</v>
      </c>
      <c r="CW38" s="5">
        <f t="shared" si="122"/>
        <v>0.91826136899950073</v>
      </c>
      <c r="CX38" s="5">
        <f t="shared" si="122"/>
        <v>0.88153091423952068</v>
      </c>
      <c r="CY38" s="5">
        <f t="shared" si="122"/>
        <v>0.84626967766993977</v>
      </c>
      <c r="CZ38" s="5">
        <f t="shared" si="122"/>
        <v>0.81241889056314209</v>
      </c>
      <c r="DA38" s="5">
        <f t="shared" si="122"/>
        <v>0.77992213494061635</v>
      </c>
      <c r="DB38" s="5">
        <f t="shared" si="122"/>
        <v>0.74872524954299169</v>
      </c>
      <c r="DC38" s="5">
        <f t="shared" si="122"/>
        <v>0.71877623956127201</v>
      </c>
      <c r="DD38" s="5">
        <f t="shared" si="122"/>
        <v>0.69002518997882112</v>
      </c>
      <c r="DE38" s="5">
        <f t="shared" ref="DE38:DI53" si="123">DD38*(1 + $Z38/100)</f>
        <v>0.66242418237966827</v>
      </c>
      <c r="DF38" s="5">
        <f t="shared" si="123"/>
        <v>0.63592721508448147</v>
      </c>
      <c r="DG38" s="5">
        <f t="shared" si="123"/>
        <v>0.61049012648110224</v>
      </c>
      <c r="DH38" s="5">
        <f t="shared" si="123"/>
        <v>0.58607052142185811</v>
      </c>
      <c r="DI38" s="5">
        <f t="shared" si="123"/>
        <v>0.56262770056498379</v>
      </c>
    </row>
    <row r="39" spans="2:113">
      <c r="B39" s="241"/>
      <c r="C39" s="31">
        <v>-4</v>
      </c>
      <c r="D39" s="3">
        <f t="shared" ref="D39:F39" si="124">D19-$C$11</f>
        <v>297.10794029381412</v>
      </c>
      <c r="E39" s="3">
        <f t="shared" si="124"/>
        <v>310.21710122394552</v>
      </c>
      <c r="F39" s="3">
        <f t="shared" si="124"/>
        <v>323.83563023144404</v>
      </c>
      <c r="H39" s="3">
        <f t="shared" ref="H39:J39" si="125">H19-$C$11</f>
        <v>344.36278373709206</v>
      </c>
      <c r="I39" s="3">
        <f t="shared" si="125"/>
        <v>373.5506313973367</v>
      </c>
      <c r="J39" s="3">
        <f t="shared" si="125"/>
        <v>405.28330877256292</v>
      </c>
      <c r="L39" s="3">
        <f t="shared" ref="L39:N39" si="126">L19-$C$11</f>
        <v>391.15453620471601</v>
      </c>
      <c r="M39" s="3">
        <f t="shared" si="126"/>
        <v>439.46193578289558</v>
      </c>
      <c r="N39" s="3">
        <f t="shared" si="126"/>
        <v>494.32539060717227</v>
      </c>
      <c r="P39" s="3">
        <f t="shared" ref="P39:R39" si="127">P19-$C$11</f>
        <v>473.86296476823497</v>
      </c>
      <c r="Q39" s="3">
        <f t="shared" si="127"/>
        <v>564.37952498034099</v>
      </c>
      <c r="R39" s="3">
        <f t="shared" si="127"/>
        <v>675.22657579589043</v>
      </c>
      <c r="T39" s="3">
        <f t="shared" ref="T39:V39" si="128">T19-$C$11</f>
        <v>571.20382582094476</v>
      </c>
      <c r="U39" s="3">
        <f t="shared" si="128"/>
        <v>726.76194775663078</v>
      </c>
      <c r="V39" s="3">
        <f t="shared" si="128"/>
        <v>934.78937056437985</v>
      </c>
      <c r="X39">
        <v>0</v>
      </c>
      <c r="Y39">
        <v>2030</v>
      </c>
      <c r="Z39">
        <v>0</v>
      </c>
      <c r="AA39" s="2">
        <f t="shared" si="3"/>
        <v>838.10000000000093</v>
      </c>
      <c r="AB39">
        <v>9.86</v>
      </c>
      <c r="AC39" s="58">
        <f>AB39*(1 + $X39/100)</f>
        <v>9.86</v>
      </c>
      <c r="AD39" s="58">
        <f t="shared" ref="AD39:AL39" si="129">AC39*(1 + $X39/100)</f>
        <v>9.86</v>
      </c>
      <c r="AE39" s="58">
        <f t="shared" si="129"/>
        <v>9.86</v>
      </c>
      <c r="AF39" s="58">
        <f t="shared" si="129"/>
        <v>9.86</v>
      </c>
      <c r="AG39" s="58">
        <f t="shared" si="129"/>
        <v>9.86</v>
      </c>
      <c r="AH39" s="58">
        <f t="shared" si="129"/>
        <v>9.86</v>
      </c>
      <c r="AI39" s="58">
        <f t="shared" si="129"/>
        <v>9.86</v>
      </c>
      <c r="AJ39" s="58">
        <f t="shared" si="129"/>
        <v>9.86</v>
      </c>
      <c r="AK39" s="58">
        <f t="shared" si="129"/>
        <v>9.86</v>
      </c>
      <c r="AL39" s="58">
        <f t="shared" si="129"/>
        <v>9.86</v>
      </c>
      <c r="AM39" s="58">
        <f t="shared" ref="AM39:AQ53" si="130">AL39*(1 + $X39/100)</f>
        <v>9.86</v>
      </c>
      <c r="AN39" s="58">
        <f t="shared" si="130"/>
        <v>9.86</v>
      </c>
      <c r="AO39" s="58">
        <f t="shared" si="130"/>
        <v>9.86</v>
      </c>
      <c r="AP39" s="58">
        <f t="shared" si="130"/>
        <v>9.86</v>
      </c>
      <c r="AQ39" s="58">
        <f t="shared" si="130"/>
        <v>9.86</v>
      </c>
      <c r="AR39" s="5">
        <f t="shared" ref="AR39:DC39" si="131">AQ39*(1 + $Z39/100)</f>
        <v>9.86</v>
      </c>
      <c r="AS39" s="5">
        <f t="shared" si="131"/>
        <v>9.86</v>
      </c>
      <c r="AT39" s="5">
        <f t="shared" si="131"/>
        <v>9.86</v>
      </c>
      <c r="AU39" s="5">
        <f t="shared" si="131"/>
        <v>9.86</v>
      </c>
      <c r="AV39" s="5">
        <f t="shared" si="131"/>
        <v>9.86</v>
      </c>
      <c r="AW39" s="5">
        <f t="shared" si="131"/>
        <v>9.86</v>
      </c>
      <c r="AX39" s="5">
        <f t="shared" si="131"/>
        <v>9.86</v>
      </c>
      <c r="AY39" s="5">
        <f t="shared" si="131"/>
        <v>9.86</v>
      </c>
      <c r="AZ39" s="5">
        <f t="shared" si="131"/>
        <v>9.86</v>
      </c>
      <c r="BA39" s="5">
        <f t="shared" si="131"/>
        <v>9.86</v>
      </c>
      <c r="BB39" s="5">
        <f t="shared" si="131"/>
        <v>9.86</v>
      </c>
      <c r="BC39" s="5">
        <f t="shared" si="131"/>
        <v>9.86</v>
      </c>
      <c r="BD39" s="5">
        <f t="shared" si="131"/>
        <v>9.86</v>
      </c>
      <c r="BE39" s="5">
        <f t="shared" si="131"/>
        <v>9.86</v>
      </c>
      <c r="BF39" s="5">
        <f t="shared" si="131"/>
        <v>9.86</v>
      </c>
      <c r="BG39" s="5">
        <f t="shared" si="131"/>
        <v>9.86</v>
      </c>
      <c r="BH39" s="5">
        <f t="shared" si="131"/>
        <v>9.86</v>
      </c>
      <c r="BI39" s="5">
        <f t="shared" si="131"/>
        <v>9.86</v>
      </c>
      <c r="BJ39" s="5">
        <f t="shared" si="131"/>
        <v>9.86</v>
      </c>
      <c r="BK39" s="5">
        <f t="shared" si="131"/>
        <v>9.86</v>
      </c>
      <c r="BL39" s="5">
        <f t="shared" si="131"/>
        <v>9.86</v>
      </c>
      <c r="BM39" s="5">
        <f t="shared" si="131"/>
        <v>9.86</v>
      </c>
      <c r="BN39" s="5">
        <f t="shared" si="131"/>
        <v>9.86</v>
      </c>
      <c r="BO39" s="5">
        <f t="shared" si="131"/>
        <v>9.86</v>
      </c>
      <c r="BP39" s="5">
        <f t="shared" si="131"/>
        <v>9.86</v>
      </c>
      <c r="BQ39" s="5">
        <f t="shared" si="131"/>
        <v>9.86</v>
      </c>
      <c r="BR39" s="5">
        <f t="shared" si="131"/>
        <v>9.86</v>
      </c>
      <c r="BS39" s="5">
        <f t="shared" si="131"/>
        <v>9.86</v>
      </c>
      <c r="BT39" s="5">
        <f t="shared" si="131"/>
        <v>9.86</v>
      </c>
      <c r="BU39" s="5">
        <f t="shared" si="131"/>
        <v>9.86</v>
      </c>
      <c r="BV39" s="5">
        <f t="shared" si="131"/>
        <v>9.86</v>
      </c>
      <c r="BW39" s="5">
        <f t="shared" si="131"/>
        <v>9.86</v>
      </c>
      <c r="BX39" s="5">
        <f t="shared" si="131"/>
        <v>9.86</v>
      </c>
      <c r="BY39" s="5">
        <f t="shared" si="131"/>
        <v>9.86</v>
      </c>
      <c r="BZ39" s="5">
        <f t="shared" si="131"/>
        <v>9.86</v>
      </c>
      <c r="CA39" s="5">
        <f t="shared" si="131"/>
        <v>9.86</v>
      </c>
      <c r="CB39" s="5">
        <f t="shared" si="131"/>
        <v>9.86</v>
      </c>
      <c r="CC39" s="5">
        <f t="shared" si="131"/>
        <v>9.86</v>
      </c>
      <c r="CD39" s="5">
        <f t="shared" si="131"/>
        <v>9.86</v>
      </c>
      <c r="CE39" s="5">
        <f t="shared" si="131"/>
        <v>9.86</v>
      </c>
      <c r="CF39" s="5">
        <f t="shared" si="131"/>
        <v>9.86</v>
      </c>
      <c r="CG39" s="5">
        <f t="shared" si="131"/>
        <v>9.86</v>
      </c>
      <c r="CH39" s="5">
        <f t="shared" si="131"/>
        <v>9.86</v>
      </c>
      <c r="CI39" s="5">
        <f t="shared" si="131"/>
        <v>9.86</v>
      </c>
      <c r="CJ39" s="5">
        <f t="shared" si="131"/>
        <v>9.86</v>
      </c>
      <c r="CK39" s="5">
        <f t="shared" si="131"/>
        <v>9.86</v>
      </c>
      <c r="CL39" s="5">
        <f t="shared" si="131"/>
        <v>9.86</v>
      </c>
      <c r="CM39" s="5">
        <f t="shared" si="131"/>
        <v>9.86</v>
      </c>
      <c r="CN39" s="5">
        <f t="shared" si="131"/>
        <v>9.86</v>
      </c>
      <c r="CO39" s="5">
        <f t="shared" si="131"/>
        <v>9.86</v>
      </c>
      <c r="CP39" s="5">
        <f t="shared" si="131"/>
        <v>9.86</v>
      </c>
      <c r="CQ39" s="5">
        <f t="shared" si="131"/>
        <v>9.86</v>
      </c>
      <c r="CR39" s="5">
        <f t="shared" si="131"/>
        <v>9.86</v>
      </c>
      <c r="CS39" s="5">
        <f t="shared" si="131"/>
        <v>9.86</v>
      </c>
      <c r="CT39" s="5">
        <f t="shared" si="131"/>
        <v>9.86</v>
      </c>
      <c r="CU39" s="5">
        <f t="shared" si="131"/>
        <v>9.86</v>
      </c>
      <c r="CV39" s="5">
        <f t="shared" si="131"/>
        <v>9.86</v>
      </c>
      <c r="CW39" s="5">
        <f t="shared" si="131"/>
        <v>9.86</v>
      </c>
      <c r="CX39" s="5">
        <f t="shared" si="131"/>
        <v>9.86</v>
      </c>
      <c r="CY39" s="5">
        <f t="shared" si="131"/>
        <v>9.86</v>
      </c>
      <c r="CZ39" s="5">
        <f t="shared" si="131"/>
        <v>9.86</v>
      </c>
      <c r="DA39" s="5">
        <f t="shared" si="131"/>
        <v>9.86</v>
      </c>
      <c r="DB39" s="5">
        <f t="shared" si="131"/>
        <v>9.86</v>
      </c>
      <c r="DC39" s="5">
        <f t="shared" si="131"/>
        <v>9.86</v>
      </c>
      <c r="DD39" s="5">
        <f t="shared" ref="DD39:DD53" si="132">DC39*(1 + $Z39/100)</f>
        <v>9.86</v>
      </c>
      <c r="DE39" s="5">
        <f t="shared" si="123"/>
        <v>9.86</v>
      </c>
      <c r="DF39" s="5">
        <f t="shared" si="123"/>
        <v>9.86</v>
      </c>
      <c r="DG39" s="5">
        <f t="shared" si="123"/>
        <v>9.86</v>
      </c>
      <c r="DH39" s="5">
        <f t="shared" si="123"/>
        <v>9.86</v>
      </c>
      <c r="DI39" s="5">
        <f t="shared" si="123"/>
        <v>9.86</v>
      </c>
    </row>
    <row r="40" spans="2:113">
      <c r="B40" s="188"/>
      <c r="C40" s="189"/>
      <c r="D40" s="236" t="s">
        <v>78</v>
      </c>
      <c r="E40" s="237"/>
      <c r="F40" s="238"/>
      <c r="H40" s="236" t="s">
        <v>78</v>
      </c>
      <c r="I40" s="237"/>
      <c r="J40" s="238"/>
      <c r="L40" s="236" t="s">
        <v>78</v>
      </c>
      <c r="M40" s="237"/>
      <c r="N40" s="238"/>
      <c r="P40" s="236" t="s">
        <v>78</v>
      </c>
      <c r="Q40" s="237"/>
      <c r="R40" s="238"/>
      <c r="T40" s="236" t="s">
        <v>78</v>
      </c>
      <c r="U40" s="237"/>
      <c r="V40" s="238"/>
      <c r="X40">
        <v>0</v>
      </c>
      <c r="Y40">
        <v>2030</v>
      </c>
      <c r="Z40">
        <v>-1</v>
      </c>
      <c r="AA40" s="2">
        <f t="shared" si="3"/>
        <v>641.00819081785357</v>
      </c>
      <c r="AB40">
        <v>9.86</v>
      </c>
      <c r="AC40" s="58">
        <f t="shared" ref="AC40:AL40" si="133">AB40*(1 + $X40/100)</f>
        <v>9.86</v>
      </c>
      <c r="AD40" s="58">
        <f t="shared" si="133"/>
        <v>9.86</v>
      </c>
      <c r="AE40" s="58">
        <f t="shared" si="133"/>
        <v>9.86</v>
      </c>
      <c r="AF40" s="58">
        <f t="shared" si="133"/>
        <v>9.86</v>
      </c>
      <c r="AG40" s="58">
        <f t="shared" si="133"/>
        <v>9.86</v>
      </c>
      <c r="AH40" s="58">
        <f t="shared" si="133"/>
        <v>9.86</v>
      </c>
      <c r="AI40" s="58">
        <f t="shared" si="133"/>
        <v>9.86</v>
      </c>
      <c r="AJ40" s="58">
        <f t="shared" si="133"/>
        <v>9.86</v>
      </c>
      <c r="AK40" s="58">
        <f t="shared" si="133"/>
        <v>9.86</v>
      </c>
      <c r="AL40" s="58">
        <f t="shared" si="133"/>
        <v>9.86</v>
      </c>
      <c r="AM40" s="58">
        <f t="shared" si="130"/>
        <v>9.86</v>
      </c>
      <c r="AN40" s="58">
        <f t="shared" si="130"/>
        <v>9.86</v>
      </c>
      <c r="AO40" s="58">
        <f t="shared" si="130"/>
        <v>9.86</v>
      </c>
      <c r="AP40" s="58">
        <f t="shared" si="130"/>
        <v>9.86</v>
      </c>
      <c r="AQ40" s="58">
        <f t="shared" si="130"/>
        <v>9.86</v>
      </c>
      <c r="AR40" s="5">
        <f t="shared" ref="AR40:DC40" si="134">AQ40*(1 + $Z40/100)</f>
        <v>9.7614000000000001</v>
      </c>
      <c r="AS40" s="5">
        <f t="shared" si="134"/>
        <v>9.663786</v>
      </c>
      <c r="AT40" s="5">
        <f t="shared" si="134"/>
        <v>9.5671481400000005</v>
      </c>
      <c r="AU40" s="5">
        <f t="shared" si="134"/>
        <v>9.4714766586000003</v>
      </c>
      <c r="AV40" s="5">
        <f t="shared" si="134"/>
        <v>9.3767618920140006</v>
      </c>
      <c r="AW40" s="5">
        <f t="shared" si="134"/>
        <v>9.2829942730938608</v>
      </c>
      <c r="AX40" s="5">
        <f t="shared" si="134"/>
        <v>9.1901643303629221</v>
      </c>
      <c r="AY40" s="5">
        <f t="shared" si="134"/>
        <v>9.0982626870592931</v>
      </c>
      <c r="AZ40" s="5">
        <f t="shared" si="134"/>
        <v>9.0072800601887</v>
      </c>
      <c r="BA40" s="5">
        <f t="shared" si="134"/>
        <v>8.9172072595868137</v>
      </c>
      <c r="BB40" s="5">
        <f t="shared" si="134"/>
        <v>8.8280351869909452</v>
      </c>
      <c r="BC40" s="5">
        <f t="shared" si="134"/>
        <v>8.739754835121035</v>
      </c>
      <c r="BD40" s="5">
        <f t="shared" si="134"/>
        <v>8.6523572867698242</v>
      </c>
      <c r="BE40" s="5">
        <f t="shared" si="134"/>
        <v>8.5658337139021263</v>
      </c>
      <c r="BF40" s="5">
        <f t="shared" si="134"/>
        <v>8.4801753767631052</v>
      </c>
      <c r="BG40" s="5">
        <f t="shared" si="134"/>
        <v>8.3953736229954732</v>
      </c>
      <c r="BH40" s="5">
        <f t="shared" si="134"/>
        <v>8.3114198867655187</v>
      </c>
      <c r="BI40" s="5">
        <f t="shared" si="134"/>
        <v>8.2283056878978638</v>
      </c>
      <c r="BJ40" s="5">
        <f t="shared" si="134"/>
        <v>8.1460226310188855</v>
      </c>
      <c r="BK40" s="5">
        <f t="shared" si="134"/>
        <v>8.0645624047086972</v>
      </c>
      <c r="BL40" s="5">
        <f t="shared" si="134"/>
        <v>7.9839167806616098</v>
      </c>
      <c r="BM40" s="5">
        <f t="shared" si="134"/>
        <v>7.9040776128549934</v>
      </c>
      <c r="BN40" s="5">
        <f t="shared" si="134"/>
        <v>7.8250368367264436</v>
      </c>
      <c r="BO40" s="5">
        <f t="shared" si="134"/>
        <v>7.7467864683591792</v>
      </c>
      <c r="BP40" s="5">
        <f t="shared" si="134"/>
        <v>7.6693186036755874</v>
      </c>
      <c r="BQ40" s="5">
        <f t="shared" si="134"/>
        <v>7.592625417638831</v>
      </c>
      <c r="BR40" s="5">
        <f t="shared" si="134"/>
        <v>7.5166991634624427</v>
      </c>
      <c r="BS40" s="5">
        <f t="shared" si="134"/>
        <v>7.4415321718278182</v>
      </c>
      <c r="BT40" s="5">
        <f t="shared" si="134"/>
        <v>7.3671168501095403</v>
      </c>
      <c r="BU40" s="5">
        <f t="shared" si="134"/>
        <v>7.2934456816084445</v>
      </c>
      <c r="BV40" s="5">
        <f t="shared" si="134"/>
        <v>7.22051122479236</v>
      </c>
      <c r="BW40" s="5">
        <f t="shared" si="134"/>
        <v>7.1483061125444367</v>
      </c>
      <c r="BX40" s="5">
        <f t="shared" si="134"/>
        <v>7.0768230514189927</v>
      </c>
      <c r="BY40" s="5">
        <f t="shared" si="134"/>
        <v>7.0060548209048026</v>
      </c>
      <c r="BZ40" s="5">
        <f t="shared" si="134"/>
        <v>6.9359942726957549</v>
      </c>
      <c r="CA40" s="5">
        <f t="shared" si="134"/>
        <v>6.8666343299687975</v>
      </c>
      <c r="CB40" s="5">
        <f t="shared" si="134"/>
        <v>6.7979679866691098</v>
      </c>
      <c r="CC40" s="5">
        <f t="shared" si="134"/>
        <v>6.7299883068024187</v>
      </c>
      <c r="CD40" s="5">
        <f t="shared" si="134"/>
        <v>6.6626884237343944</v>
      </c>
      <c r="CE40" s="5">
        <f t="shared" si="134"/>
        <v>6.5960615394970503</v>
      </c>
      <c r="CF40" s="5">
        <f t="shared" si="134"/>
        <v>6.5301009241020793</v>
      </c>
      <c r="CG40" s="5">
        <f t="shared" si="134"/>
        <v>6.4647999148610582</v>
      </c>
      <c r="CH40" s="5">
        <f t="shared" si="134"/>
        <v>6.4001519157124473</v>
      </c>
      <c r="CI40" s="5">
        <f t="shared" si="134"/>
        <v>6.3361503965553228</v>
      </c>
      <c r="CJ40" s="5">
        <f t="shared" si="134"/>
        <v>6.2727888925897695</v>
      </c>
      <c r="CK40" s="5">
        <f t="shared" si="134"/>
        <v>6.2100610036638715</v>
      </c>
      <c r="CL40" s="5">
        <f t="shared" si="134"/>
        <v>6.1479603936272325</v>
      </c>
      <c r="CM40" s="5">
        <f t="shared" si="134"/>
        <v>6.0864807896909605</v>
      </c>
      <c r="CN40" s="5">
        <f t="shared" si="134"/>
        <v>6.0256159817940507</v>
      </c>
      <c r="CO40" s="5">
        <f t="shared" si="134"/>
        <v>5.9653598219761097</v>
      </c>
      <c r="CP40" s="5">
        <f t="shared" si="134"/>
        <v>5.9057062237563489</v>
      </c>
      <c r="CQ40" s="5">
        <f t="shared" si="134"/>
        <v>5.8466491615187852</v>
      </c>
      <c r="CR40" s="5">
        <f t="shared" si="134"/>
        <v>5.7881826699035974</v>
      </c>
      <c r="CS40" s="5">
        <f t="shared" si="134"/>
        <v>5.730300843204561</v>
      </c>
      <c r="CT40" s="5">
        <f t="shared" si="134"/>
        <v>5.6729978347725156</v>
      </c>
      <c r="CU40" s="5">
        <f t="shared" si="134"/>
        <v>5.6162678564247903</v>
      </c>
      <c r="CV40" s="5">
        <f t="shared" si="134"/>
        <v>5.5601051778605424</v>
      </c>
      <c r="CW40" s="5">
        <f t="shared" si="134"/>
        <v>5.5045041260819367</v>
      </c>
      <c r="CX40" s="5">
        <f t="shared" si="134"/>
        <v>5.4494590848211173</v>
      </c>
      <c r="CY40" s="5">
        <f t="shared" si="134"/>
        <v>5.394964493972906</v>
      </c>
      <c r="CZ40" s="5">
        <f t="shared" si="134"/>
        <v>5.3410148490331766</v>
      </c>
      <c r="DA40" s="5">
        <f t="shared" si="134"/>
        <v>5.287604700542845</v>
      </c>
      <c r="DB40" s="5">
        <f t="shared" si="134"/>
        <v>5.2347286535374167</v>
      </c>
      <c r="DC40" s="5">
        <f t="shared" si="134"/>
        <v>5.1823813670020424</v>
      </c>
      <c r="DD40" s="5">
        <f t="shared" si="132"/>
        <v>5.1305575533320216</v>
      </c>
      <c r="DE40" s="5">
        <f t="shared" si="123"/>
        <v>5.0792519777987017</v>
      </c>
      <c r="DF40" s="5">
        <f t="shared" si="123"/>
        <v>5.0284594580207145</v>
      </c>
      <c r="DG40" s="5">
        <f t="shared" si="123"/>
        <v>4.9781748634405076</v>
      </c>
      <c r="DH40" s="5">
        <f t="shared" si="123"/>
        <v>4.9283931148061022</v>
      </c>
      <c r="DI40" s="5">
        <f t="shared" si="123"/>
        <v>4.8791091836580414</v>
      </c>
    </row>
    <row r="41" spans="2:113">
      <c r="X41">
        <v>0</v>
      </c>
      <c r="Y41">
        <v>2030</v>
      </c>
      <c r="Z41">
        <v>-2</v>
      </c>
      <c r="AA41" s="2">
        <f t="shared" si="3"/>
        <v>513.57775597521936</v>
      </c>
      <c r="AB41">
        <v>9.86</v>
      </c>
      <c r="AC41" s="58">
        <f t="shared" ref="AC41:AL41" si="135">AB41*(1 + $X41/100)</f>
        <v>9.86</v>
      </c>
      <c r="AD41" s="58">
        <f t="shared" si="135"/>
        <v>9.86</v>
      </c>
      <c r="AE41" s="58">
        <f t="shared" si="135"/>
        <v>9.86</v>
      </c>
      <c r="AF41" s="58">
        <f t="shared" si="135"/>
        <v>9.86</v>
      </c>
      <c r="AG41" s="58">
        <f t="shared" si="135"/>
        <v>9.86</v>
      </c>
      <c r="AH41" s="58">
        <f t="shared" si="135"/>
        <v>9.86</v>
      </c>
      <c r="AI41" s="58">
        <f t="shared" si="135"/>
        <v>9.86</v>
      </c>
      <c r="AJ41" s="58">
        <f t="shared" si="135"/>
        <v>9.86</v>
      </c>
      <c r="AK41" s="58">
        <f t="shared" si="135"/>
        <v>9.86</v>
      </c>
      <c r="AL41" s="58">
        <f t="shared" si="135"/>
        <v>9.86</v>
      </c>
      <c r="AM41" s="58">
        <f t="shared" si="130"/>
        <v>9.86</v>
      </c>
      <c r="AN41" s="58">
        <f t="shared" si="130"/>
        <v>9.86</v>
      </c>
      <c r="AO41" s="58">
        <f t="shared" si="130"/>
        <v>9.86</v>
      </c>
      <c r="AP41" s="58">
        <f t="shared" si="130"/>
        <v>9.86</v>
      </c>
      <c r="AQ41" s="58">
        <f t="shared" si="130"/>
        <v>9.86</v>
      </c>
      <c r="AR41" s="5">
        <f t="shared" ref="AR41:DC41" si="136">AQ41*(1 + $Z41/100)</f>
        <v>9.6627999999999989</v>
      </c>
      <c r="AS41" s="5">
        <f t="shared" si="136"/>
        <v>9.4695439999999991</v>
      </c>
      <c r="AT41" s="5">
        <f t="shared" si="136"/>
        <v>9.2801531199999996</v>
      </c>
      <c r="AU41" s="5">
        <f t="shared" si="136"/>
        <v>9.0945500575999993</v>
      </c>
      <c r="AV41" s="5">
        <f t="shared" si="136"/>
        <v>8.9126590564479997</v>
      </c>
      <c r="AW41" s="5">
        <f t="shared" si="136"/>
        <v>8.7344058753190392</v>
      </c>
      <c r="AX41" s="5">
        <f t="shared" si="136"/>
        <v>8.559717757812658</v>
      </c>
      <c r="AY41" s="5">
        <f t="shared" si="136"/>
        <v>8.3885234026564053</v>
      </c>
      <c r="AZ41" s="5">
        <f t="shared" si="136"/>
        <v>8.2207529346032775</v>
      </c>
      <c r="BA41" s="5">
        <f t="shared" si="136"/>
        <v>8.0563378759112112</v>
      </c>
      <c r="BB41" s="5">
        <f t="shared" si="136"/>
        <v>7.8952111183929867</v>
      </c>
      <c r="BC41" s="5">
        <f t="shared" si="136"/>
        <v>7.7373068960251272</v>
      </c>
      <c r="BD41" s="5">
        <f t="shared" si="136"/>
        <v>7.5825607581046244</v>
      </c>
      <c r="BE41" s="5">
        <f t="shared" si="136"/>
        <v>7.4309095429425316</v>
      </c>
      <c r="BF41" s="5">
        <f t="shared" si="136"/>
        <v>7.2822913520836812</v>
      </c>
      <c r="BG41" s="5">
        <f t="shared" si="136"/>
        <v>7.1366455250420078</v>
      </c>
      <c r="BH41" s="5">
        <f t="shared" si="136"/>
        <v>6.9939126145411672</v>
      </c>
      <c r="BI41" s="5">
        <f t="shared" si="136"/>
        <v>6.8540343622503439</v>
      </c>
      <c r="BJ41" s="5">
        <f t="shared" si="136"/>
        <v>6.7169536750053371</v>
      </c>
      <c r="BK41" s="5">
        <f t="shared" si="136"/>
        <v>6.58261460150523</v>
      </c>
      <c r="BL41" s="5">
        <f t="shared" si="136"/>
        <v>6.4509623094751252</v>
      </c>
      <c r="BM41" s="5">
        <f t="shared" si="136"/>
        <v>6.3219430632856222</v>
      </c>
      <c r="BN41" s="5">
        <f t="shared" si="136"/>
        <v>6.1955042020199098</v>
      </c>
      <c r="BO41" s="5">
        <f t="shared" si="136"/>
        <v>6.0715941179795117</v>
      </c>
      <c r="BP41" s="5">
        <f t="shared" si="136"/>
        <v>5.9501622356199215</v>
      </c>
      <c r="BQ41" s="5">
        <f t="shared" si="136"/>
        <v>5.8311589909075234</v>
      </c>
      <c r="BR41" s="5">
        <f t="shared" si="136"/>
        <v>5.7145358110893731</v>
      </c>
      <c r="BS41" s="5">
        <f t="shared" si="136"/>
        <v>5.6002450948675859</v>
      </c>
      <c r="BT41" s="5">
        <f t="shared" si="136"/>
        <v>5.4882401929702338</v>
      </c>
      <c r="BU41" s="5">
        <f t="shared" si="136"/>
        <v>5.3784753891108288</v>
      </c>
      <c r="BV41" s="5">
        <f t="shared" si="136"/>
        <v>5.2709058813286118</v>
      </c>
      <c r="BW41" s="5">
        <f t="shared" si="136"/>
        <v>5.1654877637020391</v>
      </c>
      <c r="BX41" s="5">
        <f t="shared" si="136"/>
        <v>5.0621780084279981</v>
      </c>
      <c r="BY41" s="5">
        <f t="shared" si="136"/>
        <v>4.9609344482594384</v>
      </c>
      <c r="BZ41" s="5">
        <f t="shared" si="136"/>
        <v>4.8617157592942499</v>
      </c>
      <c r="CA41" s="5">
        <f t="shared" si="136"/>
        <v>4.7644814441083652</v>
      </c>
      <c r="CB41" s="5">
        <f t="shared" si="136"/>
        <v>4.6691918152261982</v>
      </c>
      <c r="CC41" s="5">
        <f t="shared" si="136"/>
        <v>4.5758079789216746</v>
      </c>
      <c r="CD41" s="5">
        <f t="shared" si="136"/>
        <v>4.4842918193432411</v>
      </c>
      <c r="CE41" s="5">
        <f t="shared" si="136"/>
        <v>4.3946059829563762</v>
      </c>
      <c r="CF41" s="5">
        <f t="shared" si="136"/>
        <v>4.3067138632972481</v>
      </c>
      <c r="CG41" s="5">
        <f t="shared" si="136"/>
        <v>4.2205795860313033</v>
      </c>
      <c r="CH41" s="5">
        <f t="shared" si="136"/>
        <v>4.1361679943106768</v>
      </c>
      <c r="CI41" s="5">
        <f t="shared" si="136"/>
        <v>4.053444634424463</v>
      </c>
      <c r="CJ41" s="5">
        <f t="shared" si="136"/>
        <v>3.9723757417359735</v>
      </c>
      <c r="CK41" s="5">
        <f t="shared" si="136"/>
        <v>3.8929282269012542</v>
      </c>
      <c r="CL41" s="5">
        <f t="shared" si="136"/>
        <v>3.815069662363229</v>
      </c>
      <c r="CM41" s="5">
        <f t="shared" si="136"/>
        <v>3.7387682691159645</v>
      </c>
      <c r="CN41" s="5">
        <f t="shared" si="136"/>
        <v>3.6639929037336452</v>
      </c>
      <c r="CO41" s="5">
        <f t="shared" si="136"/>
        <v>3.5907130456589722</v>
      </c>
      <c r="CP41" s="5">
        <f t="shared" si="136"/>
        <v>3.5188987847457929</v>
      </c>
      <c r="CQ41" s="5">
        <f t="shared" si="136"/>
        <v>3.4485208090508768</v>
      </c>
      <c r="CR41" s="5">
        <f t="shared" si="136"/>
        <v>3.3795503928698594</v>
      </c>
      <c r="CS41" s="5">
        <f t="shared" si="136"/>
        <v>3.3119593850124622</v>
      </c>
      <c r="CT41" s="5">
        <f t="shared" si="136"/>
        <v>3.2457201973122127</v>
      </c>
      <c r="CU41" s="5">
        <f t="shared" si="136"/>
        <v>3.1808057933659684</v>
      </c>
      <c r="CV41" s="5">
        <f t="shared" si="136"/>
        <v>3.1171896774986489</v>
      </c>
      <c r="CW41" s="5">
        <f t="shared" si="136"/>
        <v>3.0548458839486758</v>
      </c>
      <c r="CX41" s="5">
        <f t="shared" si="136"/>
        <v>2.9937489662697021</v>
      </c>
      <c r="CY41" s="5">
        <f t="shared" si="136"/>
        <v>2.9338739869443082</v>
      </c>
      <c r="CZ41" s="5">
        <f t="shared" si="136"/>
        <v>2.875196507205422</v>
      </c>
      <c r="DA41" s="5">
        <f t="shared" si="136"/>
        <v>2.8176925770613135</v>
      </c>
      <c r="DB41" s="5">
        <f t="shared" si="136"/>
        <v>2.761338725520087</v>
      </c>
      <c r="DC41" s="5">
        <f t="shared" si="136"/>
        <v>2.7061119510096852</v>
      </c>
      <c r="DD41" s="5">
        <f t="shared" si="132"/>
        <v>2.6519897119894913</v>
      </c>
      <c r="DE41" s="5">
        <f t="shared" si="123"/>
        <v>2.5989499177497013</v>
      </c>
      <c r="DF41" s="5">
        <f t="shared" si="123"/>
        <v>2.5469709193947074</v>
      </c>
      <c r="DG41" s="5">
        <f t="shared" si="123"/>
        <v>2.4960315010068133</v>
      </c>
      <c r="DH41" s="5">
        <f t="shared" si="123"/>
        <v>2.446110870986677</v>
      </c>
      <c r="DI41" s="5">
        <f t="shared" si="123"/>
        <v>2.3971886535669436</v>
      </c>
    </row>
    <row r="42" spans="2:113">
      <c r="B42" s="116"/>
      <c r="C42" s="30" t="s">
        <v>54</v>
      </c>
      <c r="D42" s="242">
        <v>2020</v>
      </c>
      <c r="E42" s="242"/>
      <c r="F42" s="242"/>
      <c r="G42" s="19"/>
      <c r="H42" s="242">
        <v>2030</v>
      </c>
      <c r="I42" s="242"/>
      <c r="J42" s="242"/>
      <c r="K42" s="19"/>
      <c r="L42" s="242">
        <v>2050</v>
      </c>
      <c r="M42" s="242"/>
      <c r="N42" s="242"/>
      <c r="O42" s="6"/>
      <c r="P42" s="242"/>
      <c r="Q42" s="242"/>
      <c r="R42" s="242"/>
      <c r="T42" s="242"/>
      <c r="U42" s="242"/>
      <c r="V42" s="242"/>
      <c r="X42">
        <v>0</v>
      </c>
      <c r="Y42">
        <v>2030</v>
      </c>
      <c r="Z42">
        <v>-3</v>
      </c>
      <c r="AA42" s="2">
        <f t="shared" si="3"/>
        <v>428.90170577554125</v>
      </c>
      <c r="AB42">
        <v>9.86</v>
      </c>
      <c r="AC42" s="58">
        <f t="shared" ref="AC42:AL42" si="137">AB42*(1 + $X42/100)</f>
        <v>9.86</v>
      </c>
      <c r="AD42" s="58">
        <f t="shared" si="137"/>
        <v>9.86</v>
      </c>
      <c r="AE42" s="58">
        <f t="shared" si="137"/>
        <v>9.86</v>
      </c>
      <c r="AF42" s="58">
        <f t="shared" si="137"/>
        <v>9.86</v>
      </c>
      <c r="AG42" s="58">
        <f t="shared" si="137"/>
        <v>9.86</v>
      </c>
      <c r="AH42" s="58">
        <f t="shared" si="137"/>
        <v>9.86</v>
      </c>
      <c r="AI42" s="58">
        <f t="shared" si="137"/>
        <v>9.86</v>
      </c>
      <c r="AJ42" s="58">
        <f t="shared" si="137"/>
        <v>9.86</v>
      </c>
      <c r="AK42" s="58">
        <f t="shared" si="137"/>
        <v>9.86</v>
      </c>
      <c r="AL42" s="58">
        <f t="shared" si="137"/>
        <v>9.86</v>
      </c>
      <c r="AM42" s="58">
        <f t="shared" si="130"/>
        <v>9.86</v>
      </c>
      <c r="AN42" s="58">
        <f t="shared" si="130"/>
        <v>9.86</v>
      </c>
      <c r="AO42" s="58">
        <f t="shared" si="130"/>
        <v>9.86</v>
      </c>
      <c r="AP42" s="58">
        <f t="shared" si="130"/>
        <v>9.86</v>
      </c>
      <c r="AQ42" s="58">
        <f t="shared" si="130"/>
        <v>9.86</v>
      </c>
      <c r="AR42" s="5">
        <f t="shared" ref="AR42:DC42" si="138">AQ42*(1 + $Z42/100)</f>
        <v>9.5641999999999996</v>
      </c>
      <c r="AS42" s="5">
        <f t="shared" si="138"/>
        <v>9.2772739999999985</v>
      </c>
      <c r="AT42" s="5">
        <f t="shared" si="138"/>
        <v>8.9989557799999975</v>
      </c>
      <c r="AU42" s="5">
        <f t="shared" si="138"/>
        <v>8.7289871065999982</v>
      </c>
      <c r="AV42" s="5">
        <f t="shared" si="138"/>
        <v>8.4671174934019984</v>
      </c>
      <c r="AW42" s="5">
        <f t="shared" si="138"/>
        <v>8.2131039685999383</v>
      </c>
      <c r="AX42" s="5">
        <f t="shared" si="138"/>
        <v>7.9667108495419399</v>
      </c>
      <c r="AY42" s="5">
        <f t="shared" si="138"/>
        <v>7.7277095240556815</v>
      </c>
      <c r="AZ42" s="5">
        <f t="shared" si="138"/>
        <v>7.4958782383340106</v>
      </c>
      <c r="BA42" s="5">
        <f t="shared" si="138"/>
        <v>7.2710018911839898</v>
      </c>
      <c r="BB42" s="5">
        <f t="shared" si="138"/>
        <v>7.05287183444847</v>
      </c>
      <c r="BC42" s="5">
        <f t="shared" si="138"/>
        <v>6.8412856794150159</v>
      </c>
      <c r="BD42" s="5">
        <f t="shared" si="138"/>
        <v>6.6360471090325648</v>
      </c>
      <c r="BE42" s="5">
        <f t="shared" si="138"/>
        <v>6.4369656957615877</v>
      </c>
      <c r="BF42" s="5">
        <f t="shared" si="138"/>
        <v>6.2438567248887402</v>
      </c>
      <c r="BG42" s="5">
        <f t="shared" si="138"/>
        <v>6.0565410231420778</v>
      </c>
      <c r="BH42" s="5">
        <f t="shared" si="138"/>
        <v>5.8748447924478153</v>
      </c>
      <c r="BI42" s="5">
        <f t="shared" si="138"/>
        <v>5.698599448674381</v>
      </c>
      <c r="BJ42" s="5">
        <f t="shared" si="138"/>
        <v>5.527641465214149</v>
      </c>
      <c r="BK42" s="5">
        <f t="shared" si="138"/>
        <v>5.3618122212577246</v>
      </c>
      <c r="BL42" s="5">
        <f t="shared" si="138"/>
        <v>5.2009578546199924</v>
      </c>
      <c r="BM42" s="5">
        <f t="shared" si="138"/>
        <v>5.0449291189813925</v>
      </c>
      <c r="BN42" s="5">
        <f t="shared" si="138"/>
        <v>4.8935812454119505</v>
      </c>
      <c r="BO42" s="5">
        <f t="shared" si="138"/>
        <v>4.7467738080495918</v>
      </c>
      <c r="BP42" s="5">
        <f t="shared" si="138"/>
        <v>4.6043705938081043</v>
      </c>
      <c r="BQ42" s="5">
        <f t="shared" si="138"/>
        <v>4.4662394759938611</v>
      </c>
      <c r="BR42" s="5">
        <f t="shared" si="138"/>
        <v>4.3322522917140454</v>
      </c>
      <c r="BS42" s="5">
        <f t="shared" si="138"/>
        <v>4.2022847229626237</v>
      </c>
      <c r="BT42" s="5">
        <f t="shared" si="138"/>
        <v>4.076216181273745</v>
      </c>
      <c r="BU42" s="5">
        <f t="shared" si="138"/>
        <v>3.9539296958355323</v>
      </c>
      <c r="BV42" s="5">
        <f t="shared" si="138"/>
        <v>3.8353118049604662</v>
      </c>
      <c r="BW42" s="5">
        <f t="shared" si="138"/>
        <v>3.7202524508116519</v>
      </c>
      <c r="BX42" s="5">
        <f t="shared" si="138"/>
        <v>3.6086448772873023</v>
      </c>
      <c r="BY42" s="5">
        <f t="shared" si="138"/>
        <v>3.5003855309686833</v>
      </c>
      <c r="BZ42" s="5">
        <f t="shared" si="138"/>
        <v>3.3953739650396226</v>
      </c>
      <c r="CA42" s="5">
        <f t="shared" si="138"/>
        <v>3.2935127460884339</v>
      </c>
      <c r="CB42" s="5">
        <f t="shared" si="138"/>
        <v>3.1947073637057808</v>
      </c>
      <c r="CC42" s="5">
        <f t="shared" si="138"/>
        <v>3.0988661427946074</v>
      </c>
      <c r="CD42" s="5">
        <f t="shared" si="138"/>
        <v>3.005900158510769</v>
      </c>
      <c r="CE42" s="5">
        <f t="shared" si="138"/>
        <v>2.915723153755446</v>
      </c>
      <c r="CF42" s="5">
        <f t="shared" si="138"/>
        <v>2.8282514591427828</v>
      </c>
      <c r="CG42" s="5">
        <f t="shared" si="138"/>
        <v>2.743403915368499</v>
      </c>
      <c r="CH42" s="5">
        <f t="shared" si="138"/>
        <v>2.6611017979074441</v>
      </c>
      <c r="CI42" s="5">
        <f t="shared" si="138"/>
        <v>2.5812687439702207</v>
      </c>
      <c r="CJ42" s="5">
        <f t="shared" si="138"/>
        <v>2.503830681651114</v>
      </c>
      <c r="CK42" s="5">
        <f t="shared" si="138"/>
        <v>2.4287157612015804</v>
      </c>
      <c r="CL42" s="5">
        <f t="shared" si="138"/>
        <v>2.3558542883655331</v>
      </c>
      <c r="CM42" s="5">
        <f t="shared" si="138"/>
        <v>2.2851786597145671</v>
      </c>
      <c r="CN42" s="5">
        <f t="shared" si="138"/>
        <v>2.2166232999231301</v>
      </c>
      <c r="CO42" s="5">
        <f t="shared" si="138"/>
        <v>2.150124600925436</v>
      </c>
      <c r="CP42" s="5">
        <f t="shared" si="138"/>
        <v>2.0856208628976729</v>
      </c>
      <c r="CQ42" s="5">
        <f t="shared" si="138"/>
        <v>2.0230522370107424</v>
      </c>
      <c r="CR42" s="5">
        <f t="shared" si="138"/>
        <v>1.9623606699004201</v>
      </c>
      <c r="CS42" s="5">
        <f t="shared" si="138"/>
        <v>1.9034898498034074</v>
      </c>
      <c r="CT42" s="5">
        <f t="shared" si="138"/>
        <v>1.8463851543093051</v>
      </c>
      <c r="CU42" s="5">
        <f t="shared" si="138"/>
        <v>1.7909935996800259</v>
      </c>
      <c r="CV42" s="5">
        <f t="shared" si="138"/>
        <v>1.7372637916896252</v>
      </c>
      <c r="CW42" s="5">
        <f t="shared" si="138"/>
        <v>1.6851458779389363</v>
      </c>
      <c r="CX42" s="5">
        <f t="shared" si="138"/>
        <v>1.6345915016007682</v>
      </c>
      <c r="CY42" s="5">
        <f t="shared" si="138"/>
        <v>1.5855537565527451</v>
      </c>
      <c r="CZ42" s="5">
        <f t="shared" si="138"/>
        <v>1.5379871438561628</v>
      </c>
      <c r="DA42" s="5">
        <f t="shared" si="138"/>
        <v>1.4918475295404778</v>
      </c>
      <c r="DB42" s="5">
        <f t="shared" si="138"/>
        <v>1.4470921036542634</v>
      </c>
      <c r="DC42" s="5">
        <f t="shared" si="138"/>
        <v>1.4036793405446355</v>
      </c>
      <c r="DD42" s="5">
        <f t="shared" si="132"/>
        <v>1.3615689603282963</v>
      </c>
      <c r="DE42" s="5">
        <f t="shared" si="123"/>
        <v>1.3207218915184473</v>
      </c>
      <c r="DF42" s="5">
        <f t="shared" si="123"/>
        <v>1.2811002347728939</v>
      </c>
      <c r="DG42" s="5">
        <f t="shared" si="123"/>
        <v>1.2426672277297071</v>
      </c>
      <c r="DH42" s="5">
        <f t="shared" si="123"/>
        <v>1.2053872108978159</v>
      </c>
      <c r="DI42" s="5">
        <f t="shared" si="123"/>
        <v>1.1692255945708814</v>
      </c>
    </row>
    <row r="43" spans="2:113" ht="15" customHeight="1">
      <c r="B43" s="253" t="s">
        <v>192</v>
      </c>
      <c r="C43" s="181"/>
      <c r="D43" s="29">
        <v>0</v>
      </c>
      <c r="E43" s="29">
        <v>1</v>
      </c>
      <c r="F43" s="29">
        <v>2</v>
      </c>
      <c r="G43" s="19"/>
      <c r="H43" s="29">
        <v>0</v>
      </c>
      <c r="I43" s="29">
        <v>1</v>
      </c>
      <c r="J43" s="29">
        <v>2</v>
      </c>
      <c r="K43" s="19"/>
      <c r="L43" s="29">
        <v>0</v>
      </c>
      <c r="M43" s="29">
        <v>1</v>
      </c>
      <c r="N43" s="29">
        <v>2</v>
      </c>
      <c r="O43" s="6"/>
      <c r="P43" s="29"/>
      <c r="Q43" s="29"/>
      <c r="R43" s="29"/>
      <c r="T43" s="29"/>
      <c r="U43" s="29"/>
      <c r="V43" s="29"/>
      <c r="X43">
        <v>0</v>
      </c>
      <c r="Y43">
        <v>2030</v>
      </c>
      <c r="Z43">
        <v>-4</v>
      </c>
      <c r="AA43" s="2">
        <f t="shared" si="3"/>
        <v>370.95453620471596</v>
      </c>
      <c r="AB43">
        <v>9.86</v>
      </c>
      <c r="AC43" s="58">
        <f t="shared" ref="AC43:AL43" si="139">AB43*(1 + $X43/100)</f>
        <v>9.86</v>
      </c>
      <c r="AD43" s="58">
        <f t="shared" si="139"/>
        <v>9.86</v>
      </c>
      <c r="AE43" s="58">
        <f t="shared" si="139"/>
        <v>9.86</v>
      </c>
      <c r="AF43" s="58">
        <f t="shared" si="139"/>
        <v>9.86</v>
      </c>
      <c r="AG43" s="58">
        <f t="shared" si="139"/>
        <v>9.86</v>
      </c>
      <c r="AH43" s="58">
        <f t="shared" si="139"/>
        <v>9.86</v>
      </c>
      <c r="AI43" s="58">
        <f t="shared" si="139"/>
        <v>9.86</v>
      </c>
      <c r="AJ43" s="58">
        <f t="shared" si="139"/>
        <v>9.86</v>
      </c>
      <c r="AK43" s="58">
        <f t="shared" si="139"/>
        <v>9.86</v>
      </c>
      <c r="AL43" s="58">
        <f t="shared" si="139"/>
        <v>9.86</v>
      </c>
      <c r="AM43" s="58">
        <f t="shared" si="130"/>
        <v>9.86</v>
      </c>
      <c r="AN43" s="58">
        <f t="shared" si="130"/>
        <v>9.86</v>
      </c>
      <c r="AO43" s="58">
        <f t="shared" si="130"/>
        <v>9.86</v>
      </c>
      <c r="AP43" s="58">
        <f t="shared" si="130"/>
        <v>9.86</v>
      </c>
      <c r="AQ43" s="58">
        <f t="shared" si="130"/>
        <v>9.86</v>
      </c>
      <c r="AR43" s="5">
        <f t="shared" ref="AR43:DC43" si="140">AQ43*(1 + $Z43/100)</f>
        <v>9.4655999999999985</v>
      </c>
      <c r="AS43" s="5">
        <f t="shared" si="140"/>
        <v>9.0869759999999982</v>
      </c>
      <c r="AT43" s="5">
        <f t="shared" si="140"/>
        <v>8.7234969599999985</v>
      </c>
      <c r="AU43" s="5">
        <f t="shared" si="140"/>
        <v>8.374557081599999</v>
      </c>
      <c r="AV43" s="5">
        <f t="shared" si="140"/>
        <v>8.0395747983359982</v>
      </c>
      <c r="AW43" s="5">
        <f t="shared" si="140"/>
        <v>7.7179918064025577</v>
      </c>
      <c r="AX43" s="5">
        <f t="shared" si="140"/>
        <v>7.4092721341464554</v>
      </c>
      <c r="AY43" s="5">
        <f t="shared" si="140"/>
        <v>7.1129012487805969</v>
      </c>
      <c r="AZ43" s="5">
        <f t="shared" si="140"/>
        <v>6.8283851988293724</v>
      </c>
      <c r="BA43" s="5">
        <f t="shared" si="140"/>
        <v>6.5552497908761973</v>
      </c>
      <c r="BB43" s="5">
        <f t="shared" si="140"/>
        <v>6.2930397992411491</v>
      </c>
      <c r="BC43" s="5">
        <f t="shared" si="140"/>
        <v>6.0413182072715026</v>
      </c>
      <c r="BD43" s="5">
        <f t="shared" si="140"/>
        <v>5.7996654789806419</v>
      </c>
      <c r="BE43" s="5">
        <f t="shared" si="140"/>
        <v>5.5676788598214157</v>
      </c>
      <c r="BF43" s="5">
        <f t="shared" si="140"/>
        <v>5.3449717054285593</v>
      </c>
      <c r="BG43" s="5">
        <f t="shared" si="140"/>
        <v>5.1311728372114169</v>
      </c>
      <c r="BH43" s="5">
        <f t="shared" si="140"/>
        <v>4.9259259237229598</v>
      </c>
      <c r="BI43" s="5">
        <f t="shared" si="140"/>
        <v>4.7288888867740413</v>
      </c>
      <c r="BJ43" s="5">
        <f t="shared" si="140"/>
        <v>4.5397333313030792</v>
      </c>
      <c r="BK43" s="5">
        <f t="shared" si="140"/>
        <v>4.3581439980509558</v>
      </c>
      <c r="BL43" s="5">
        <f t="shared" si="140"/>
        <v>4.1838182381289171</v>
      </c>
      <c r="BM43" s="5">
        <f t="shared" si="140"/>
        <v>4.0164655086037602</v>
      </c>
      <c r="BN43" s="5">
        <f t="shared" si="140"/>
        <v>3.8558068882596097</v>
      </c>
      <c r="BO43" s="5">
        <f t="shared" si="140"/>
        <v>3.7015746127292251</v>
      </c>
      <c r="BP43" s="5">
        <f t="shared" si="140"/>
        <v>3.5535116282200558</v>
      </c>
      <c r="BQ43" s="5">
        <f t="shared" si="140"/>
        <v>3.4113711630912533</v>
      </c>
      <c r="BR43" s="5">
        <f t="shared" si="140"/>
        <v>3.274916316567603</v>
      </c>
      <c r="BS43" s="5">
        <f t="shared" si="140"/>
        <v>3.1439196639048985</v>
      </c>
      <c r="BT43" s="5">
        <f t="shared" si="140"/>
        <v>3.0181628773487024</v>
      </c>
      <c r="BU43" s="5">
        <f t="shared" si="140"/>
        <v>2.8974363622547541</v>
      </c>
      <c r="BV43" s="5">
        <f t="shared" si="140"/>
        <v>2.7815389077645638</v>
      </c>
      <c r="BW43" s="5">
        <f t="shared" si="140"/>
        <v>2.670277351453981</v>
      </c>
      <c r="BX43" s="5">
        <f t="shared" si="140"/>
        <v>2.5634662573958216</v>
      </c>
      <c r="BY43" s="5">
        <f t="shared" si="140"/>
        <v>2.4609276070999888</v>
      </c>
      <c r="BZ43" s="5">
        <f t="shared" si="140"/>
        <v>2.362490502815989</v>
      </c>
      <c r="CA43" s="5">
        <f t="shared" si="140"/>
        <v>2.2679908827033493</v>
      </c>
      <c r="CB43" s="5">
        <f t="shared" si="140"/>
        <v>2.1772712473952152</v>
      </c>
      <c r="CC43" s="5">
        <f t="shared" si="140"/>
        <v>2.0901803974994064</v>
      </c>
      <c r="CD43" s="5">
        <f t="shared" si="140"/>
        <v>2.0065731815994301</v>
      </c>
      <c r="CE43" s="5">
        <f t="shared" si="140"/>
        <v>1.9263102543354529</v>
      </c>
      <c r="CF43" s="5">
        <f t="shared" si="140"/>
        <v>1.8492578441620346</v>
      </c>
      <c r="CG43" s="5">
        <f t="shared" si="140"/>
        <v>1.7752875303955531</v>
      </c>
      <c r="CH43" s="5">
        <f t="shared" si="140"/>
        <v>1.704276029179731</v>
      </c>
      <c r="CI43" s="5">
        <f t="shared" si="140"/>
        <v>1.6361049880125418</v>
      </c>
      <c r="CJ43" s="5">
        <f t="shared" si="140"/>
        <v>1.57066078849204</v>
      </c>
      <c r="CK43" s="5">
        <f t="shared" si="140"/>
        <v>1.5078343569523585</v>
      </c>
      <c r="CL43" s="5">
        <f t="shared" si="140"/>
        <v>1.4475209826742641</v>
      </c>
      <c r="CM43" s="5">
        <f t="shared" si="140"/>
        <v>1.3896201433672934</v>
      </c>
      <c r="CN43" s="5">
        <f t="shared" si="140"/>
        <v>1.3340353376326017</v>
      </c>
      <c r="CO43" s="5">
        <f t="shared" si="140"/>
        <v>1.2806739241272975</v>
      </c>
      <c r="CP43" s="5">
        <f t="shared" si="140"/>
        <v>1.2294469671622055</v>
      </c>
      <c r="CQ43" s="5">
        <f t="shared" si="140"/>
        <v>1.1802690884757172</v>
      </c>
      <c r="CR43" s="5">
        <f t="shared" si="140"/>
        <v>1.1330583249366886</v>
      </c>
      <c r="CS43" s="5">
        <f t="shared" si="140"/>
        <v>1.0877359919392209</v>
      </c>
      <c r="CT43" s="5">
        <f t="shared" si="140"/>
        <v>1.0442265522616521</v>
      </c>
      <c r="CU43" s="5">
        <f t="shared" si="140"/>
        <v>1.002457490171186</v>
      </c>
      <c r="CV43" s="5">
        <f t="shared" si="140"/>
        <v>0.9623591905643385</v>
      </c>
      <c r="CW43" s="5">
        <f t="shared" si="140"/>
        <v>0.92386482294176497</v>
      </c>
      <c r="CX43" s="5">
        <f t="shared" si="140"/>
        <v>0.8869102300240943</v>
      </c>
      <c r="CY43" s="5">
        <f t="shared" si="140"/>
        <v>0.85143382082313046</v>
      </c>
      <c r="CZ43" s="5">
        <f t="shared" si="140"/>
        <v>0.81737646799020525</v>
      </c>
      <c r="DA43" s="5">
        <f t="shared" si="140"/>
        <v>0.78468140927059704</v>
      </c>
      <c r="DB43" s="5">
        <f t="shared" si="140"/>
        <v>0.75329415289977308</v>
      </c>
      <c r="DC43" s="5">
        <f t="shared" si="140"/>
        <v>0.72316238678378209</v>
      </c>
      <c r="DD43" s="5">
        <f t="shared" si="132"/>
        <v>0.6942358913124308</v>
      </c>
      <c r="DE43" s="5">
        <f t="shared" si="123"/>
        <v>0.66646645565993357</v>
      </c>
      <c r="DF43" s="5">
        <f t="shared" si="123"/>
        <v>0.63980779743353622</v>
      </c>
      <c r="DG43" s="5">
        <f t="shared" si="123"/>
        <v>0.61421548553619476</v>
      </c>
      <c r="DH43" s="5">
        <f t="shared" si="123"/>
        <v>0.58964686611474693</v>
      </c>
      <c r="DI43" s="5">
        <f t="shared" si="123"/>
        <v>0.56606099147015698</v>
      </c>
    </row>
    <row r="44" spans="2:113">
      <c r="B44" s="252" t="s">
        <v>193</v>
      </c>
      <c r="C44" s="31">
        <v>0</v>
      </c>
      <c r="D44" s="3">
        <f>D35</f>
        <v>858.30000000000098</v>
      </c>
      <c r="E44" s="3">
        <f t="shared" ref="E44:F44" si="141">E35</f>
        <v>900.0355960114648</v>
      </c>
      <c r="F44" s="3">
        <f t="shared" si="141"/>
        <v>943.43701026131293</v>
      </c>
      <c r="G44" s="19"/>
      <c r="H44" s="3">
        <f>L35</f>
        <v>858.30000000000098</v>
      </c>
      <c r="I44" s="3">
        <f t="shared" ref="I44:J44" si="142">M35</f>
        <v>981.80331689113859</v>
      </c>
      <c r="J44" s="3">
        <f t="shared" si="142"/>
        <v>1123.0416797209848</v>
      </c>
      <c r="K44" s="19"/>
      <c r="L44" s="3">
        <v>858.30000000000098</v>
      </c>
      <c r="M44" s="3">
        <v>1133.4631793447134</v>
      </c>
      <c r="N44" s="3">
        <v>1508.9500099144329</v>
      </c>
      <c r="O44" s="6"/>
      <c r="P44" s="3"/>
      <c r="Q44" s="3"/>
      <c r="R44" s="3"/>
      <c r="T44" s="3"/>
      <c r="U44" s="3"/>
      <c r="V44" s="3"/>
      <c r="X44">
        <v>1</v>
      </c>
      <c r="Y44">
        <v>2030</v>
      </c>
      <c r="Z44">
        <v>0</v>
      </c>
      <c r="AA44" s="2">
        <f t="shared" si="3"/>
        <v>961.60331689113855</v>
      </c>
      <c r="AB44">
        <v>9.86</v>
      </c>
      <c r="AC44" s="58">
        <f t="shared" ref="AC44:AL44" si="143">AB44*(1 + $X44/100)</f>
        <v>9.9585999999999988</v>
      </c>
      <c r="AD44" s="58">
        <f t="shared" si="143"/>
        <v>10.058185999999999</v>
      </c>
      <c r="AE44" s="58">
        <f t="shared" si="143"/>
        <v>10.158767859999999</v>
      </c>
      <c r="AF44" s="58">
        <f t="shared" si="143"/>
        <v>10.260355538599999</v>
      </c>
      <c r="AG44" s="58">
        <f t="shared" si="143"/>
        <v>10.362959093985999</v>
      </c>
      <c r="AH44" s="58">
        <f t="shared" si="143"/>
        <v>10.46658868492586</v>
      </c>
      <c r="AI44" s="58">
        <f t="shared" si="143"/>
        <v>10.571254571775118</v>
      </c>
      <c r="AJ44" s="58">
        <f t="shared" si="143"/>
        <v>10.676967117492868</v>
      </c>
      <c r="AK44" s="58">
        <f t="shared" si="143"/>
        <v>10.783736788667797</v>
      </c>
      <c r="AL44" s="58">
        <f t="shared" si="143"/>
        <v>10.891574156554475</v>
      </c>
      <c r="AM44" s="58">
        <f t="shared" si="130"/>
        <v>11.000489898120019</v>
      </c>
      <c r="AN44" s="58">
        <f t="shared" si="130"/>
        <v>11.11049479710122</v>
      </c>
      <c r="AO44" s="58">
        <f t="shared" si="130"/>
        <v>11.221599745072233</v>
      </c>
      <c r="AP44" s="58">
        <f t="shared" si="130"/>
        <v>11.333815742522955</v>
      </c>
      <c r="AQ44" s="58">
        <f t="shared" si="130"/>
        <v>11.447153899948184</v>
      </c>
      <c r="AR44" s="5">
        <f t="shared" ref="AR44:DC44" si="144">AQ44*(1 + $Z44/100)</f>
        <v>11.447153899948184</v>
      </c>
      <c r="AS44" s="5">
        <f t="shared" si="144"/>
        <v>11.447153899948184</v>
      </c>
      <c r="AT44" s="5">
        <f t="shared" si="144"/>
        <v>11.447153899948184</v>
      </c>
      <c r="AU44" s="5">
        <f t="shared" si="144"/>
        <v>11.447153899948184</v>
      </c>
      <c r="AV44" s="5">
        <f t="shared" si="144"/>
        <v>11.447153899948184</v>
      </c>
      <c r="AW44" s="5">
        <f t="shared" si="144"/>
        <v>11.447153899948184</v>
      </c>
      <c r="AX44" s="5">
        <f t="shared" si="144"/>
        <v>11.447153899948184</v>
      </c>
      <c r="AY44" s="5">
        <f t="shared" si="144"/>
        <v>11.447153899948184</v>
      </c>
      <c r="AZ44" s="5">
        <f t="shared" si="144"/>
        <v>11.447153899948184</v>
      </c>
      <c r="BA44" s="5">
        <f t="shared" si="144"/>
        <v>11.447153899948184</v>
      </c>
      <c r="BB44" s="5">
        <f t="shared" si="144"/>
        <v>11.447153899948184</v>
      </c>
      <c r="BC44" s="5">
        <f t="shared" si="144"/>
        <v>11.447153899948184</v>
      </c>
      <c r="BD44" s="5">
        <f t="shared" si="144"/>
        <v>11.447153899948184</v>
      </c>
      <c r="BE44" s="5">
        <f t="shared" si="144"/>
        <v>11.447153899948184</v>
      </c>
      <c r="BF44" s="5">
        <f t="shared" si="144"/>
        <v>11.447153899948184</v>
      </c>
      <c r="BG44" s="5">
        <f t="shared" si="144"/>
        <v>11.447153899948184</v>
      </c>
      <c r="BH44" s="5">
        <f t="shared" si="144"/>
        <v>11.447153899948184</v>
      </c>
      <c r="BI44" s="5">
        <f t="shared" si="144"/>
        <v>11.447153899948184</v>
      </c>
      <c r="BJ44" s="5">
        <f t="shared" si="144"/>
        <v>11.447153899948184</v>
      </c>
      <c r="BK44" s="5">
        <f t="shared" si="144"/>
        <v>11.447153899948184</v>
      </c>
      <c r="BL44" s="5">
        <f t="shared" si="144"/>
        <v>11.447153899948184</v>
      </c>
      <c r="BM44" s="5">
        <f t="shared" si="144"/>
        <v>11.447153899948184</v>
      </c>
      <c r="BN44" s="5">
        <f t="shared" si="144"/>
        <v>11.447153899948184</v>
      </c>
      <c r="BO44" s="5">
        <f t="shared" si="144"/>
        <v>11.447153899948184</v>
      </c>
      <c r="BP44" s="5">
        <f t="shared" si="144"/>
        <v>11.447153899948184</v>
      </c>
      <c r="BQ44" s="5">
        <f t="shared" si="144"/>
        <v>11.447153899948184</v>
      </c>
      <c r="BR44" s="5">
        <f t="shared" si="144"/>
        <v>11.447153899948184</v>
      </c>
      <c r="BS44" s="5">
        <f t="shared" si="144"/>
        <v>11.447153899948184</v>
      </c>
      <c r="BT44" s="5">
        <f t="shared" si="144"/>
        <v>11.447153899948184</v>
      </c>
      <c r="BU44" s="5">
        <f t="shared" si="144"/>
        <v>11.447153899948184</v>
      </c>
      <c r="BV44" s="5">
        <f t="shared" si="144"/>
        <v>11.447153899948184</v>
      </c>
      <c r="BW44" s="5">
        <f t="shared" si="144"/>
        <v>11.447153899948184</v>
      </c>
      <c r="BX44" s="5">
        <f t="shared" si="144"/>
        <v>11.447153899948184</v>
      </c>
      <c r="BY44" s="5">
        <f t="shared" si="144"/>
        <v>11.447153899948184</v>
      </c>
      <c r="BZ44" s="5">
        <f t="shared" si="144"/>
        <v>11.447153899948184</v>
      </c>
      <c r="CA44" s="5">
        <f t="shared" si="144"/>
        <v>11.447153899948184</v>
      </c>
      <c r="CB44" s="5">
        <f t="shared" si="144"/>
        <v>11.447153899948184</v>
      </c>
      <c r="CC44" s="5">
        <f t="shared" si="144"/>
        <v>11.447153899948184</v>
      </c>
      <c r="CD44" s="5">
        <f t="shared" si="144"/>
        <v>11.447153899948184</v>
      </c>
      <c r="CE44" s="5">
        <f t="shared" si="144"/>
        <v>11.447153899948184</v>
      </c>
      <c r="CF44" s="5">
        <f t="shared" si="144"/>
        <v>11.447153899948184</v>
      </c>
      <c r="CG44" s="5">
        <f t="shared" si="144"/>
        <v>11.447153899948184</v>
      </c>
      <c r="CH44" s="5">
        <f t="shared" si="144"/>
        <v>11.447153899948184</v>
      </c>
      <c r="CI44" s="5">
        <f t="shared" si="144"/>
        <v>11.447153899948184</v>
      </c>
      <c r="CJ44" s="5">
        <f t="shared" si="144"/>
        <v>11.447153899948184</v>
      </c>
      <c r="CK44" s="5">
        <f t="shared" si="144"/>
        <v>11.447153899948184</v>
      </c>
      <c r="CL44" s="5">
        <f t="shared" si="144"/>
        <v>11.447153899948184</v>
      </c>
      <c r="CM44" s="5">
        <f t="shared" si="144"/>
        <v>11.447153899948184</v>
      </c>
      <c r="CN44" s="5">
        <f t="shared" si="144"/>
        <v>11.447153899948184</v>
      </c>
      <c r="CO44" s="5">
        <f t="shared" si="144"/>
        <v>11.447153899948184</v>
      </c>
      <c r="CP44" s="5">
        <f t="shared" si="144"/>
        <v>11.447153899948184</v>
      </c>
      <c r="CQ44" s="5">
        <f t="shared" si="144"/>
        <v>11.447153899948184</v>
      </c>
      <c r="CR44" s="5">
        <f t="shared" si="144"/>
        <v>11.447153899948184</v>
      </c>
      <c r="CS44" s="5">
        <f t="shared" si="144"/>
        <v>11.447153899948184</v>
      </c>
      <c r="CT44" s="5">
        <f t="shared" si="144"/>
        <v>11.447153899948184</v>
      </c>
      <c r="CU44" s="5">
        <f t="shared" si="144"/>
        <v>11.447153899948184</v>
      </c>
      <c r="CV44" s="5">
        <f t="shared" si="144"/>
        <v>11.447153899948184</v>
      </c>
      <c r="CW44" s="5">
        <f t="shared" si="144"/>
        <v>11.447153899948184</v>
      </c>
      <c r="CX44" s="5">
        <f t="shared" si="144"/>
        <v>11.447153899948184</v>
      </c>
      <c r="CY44" s="5">
        <f t="shared" si="144"/>
        <v>11.447153899948184</v>
      </c>
      <c r="CZ44" s="5">
        <f t="shared" si="144"/>
        <v>11.447153899948184</v>
      </c>
      <c r="DA44" s="5">
        <f t="shared" si="144"/>
        <v>11.447153899948184</v>
      </c>
      <c r="DB44" s="5">
        <f t="shared" si="144"/>
        <v>11.447153899948184</v>
      </c>
      <c r="DC44" s="5">
        <f t="shared" si="144"/>
        <v>11.447153899948184</v>
      </c>
      <c r="DD44" s="5">
        <f t="shared" si="132"/>
        <v>11.447153899948184</v>
      </c>
      <c r="DE44" s="5">
        <f t="shared" si="123"/>
        <v>11.447153899948184</v>
      </c>
      <c r="DF44" s="5">
        <f t="shared" si="123"/>
        <v>11.447153899948184</v>
      </c>
      <c r="DG44" s="5">
        <f t="shared" si="123"/>
        <v>11.447153899948184</v>
      </c>
      <c r="DH44" s="5">
        <f t="shared" si="123"/>
        <v>11.447153899948184</v>
      </c>
      <c r="DI44" s="5">
        <f t="shared" si="123"/>
        <v>11.447153899948184</v>
      </c>
    </row>
    <row r="45" spans="2:113">
      <c r="B45" s="227"/>
      <c r="C45" s="31">
        <v>-1</v>
      </c>
      <c r="D45" s="3">
        <f t="shared" ref="D45:F45" si="145">D36</f>
        <v>608.79469011659342</v>
      </c>
      <c r="E45" s="3">
        <f t="shared" si="145"/>
        <v>637.8030077706909</v>
      </c>
      <c r="F45" s="3">
        <f t="shared" si="145"/>
        <v>667.96298732257549</v>
      </c>
      <c r="G45" s="19"/>
      <c r="H45" s="3">
        <f t="shared" ref="H45:J45" si="146">L36</f>
        <v>661.20819081785362</v>
      </c>
      <c r="I45" s="3">
        <f t="shared" si="146"/>
        <v>752.98584507295959</v>
      </c>
      <c r="J45" s="3">
        <f t="shared" si="146"/>
        <v>857.78205399971387</v>
      </c>
      <c r="K45" s="19"/>
      <c r="L45" s="3">
        <v>750.86937762436537</v>
      </c>
      <c r="M45" s="3">
        <v>981.27666360523415</v>
      </c>
      <c r="N45" s="3">
        <v>1294.1006305893748</v>
      </c>
      <c r="O45" s="6"/>
      <c r="P45" s="3"/>
      <c r="Q45" s="3"/>
      <c r="R45" s="3"/>
      <c r="T45" s="3"/>
      <c r="U45" s="3"/>
      <c r="V45" s="3"/>
      <c r="X45">
        <v>1</v>
      </c>
      <c r="Y45">
        <v>2030</v>
      </c>
      <c r="Z45">
        <v>-1</v>
      </c>
      <c r="AA45" s="2">
        <f t="shared" si="3"/>
        <v>732.78584507295955</v>
      </c>
      <c r="AB45">
        <v>9.86</v>
      </c>
      <c r="AC45" s="58">
        <f t="shared" ref="AC45:AL45" si="147">AB45*(1 + $X45/100)</f>
        <v>9.9585999999999988</v>
      </c>
      <c r="AD45" s="58">
        <f t="shared" si="147"/>
        <v>10.058185999999999</v>
      </c>
      <c r="AE45" s="58">
        <f t="shared" si="147"/>
        <v>10.158767859999999</v>
      </c>
      <c r="AF45" s="58">
        <f t="shared" si="147"/>
        <v>10.260355538599999</v>
      </c>
      <c r="AG45" s="58">
        <f t="shared" si="147"/>
        <v>10.362959093985999</v>
      </c>
      <c r="AH45" s="58">
        <f t="shared" si="147"/>
        <v>10.46658868492586</v>
      </c>
      <c r="AI45" s="58">
        <f t="shared" si="147"/>
        <v>10.571254571775118</v>
      </c>
      <c r="AJ45" s="58">
        <f t="shared" si="147"/>
        <v>10.676967117492868</v>
      </c>
      <c r="AK45" s="58">
        <f t="shared" si="147"/>
        <v>10.783736788667797</v>
      </c>
      <c r="AL45" s="58">
        <f t="shared" si="147"/>
        <v>10.891574156554475</v>
      </c>
      <c r="AM45" s="58">
        <f t="shared" si="130"/>
        <v>11.000489898120019</v>
      </c>
      <c r="AN45" s="58">
        <f t="shared" si="130"/>
        <v>11.11049479710122</v>
      </c>
      <c r="AO45" s="58">
        <f t="shared" si="130"/>
        <v>11.221599745072233</v>
      </c>
      <c r="AP45" s="58">
        <f t="shared" si="130"/>
        <v>11.333815742522955</v>
      </c>
      <c r="AQ45" s="58">
        <f t="shared" si="130"/>
        <v>11.447153899948184</v>
      </c>
      <c r="AR45" s="5">
        <f t="shared" ref="AR45:DC45" si="148">AQ45*(1 + $Z45/100)</f>
        <v>11.332682360948702</v>
      </c>
      <c r="AS45" s="5">
        <f t="shared" si="148"/>
        <v>11.219355537339215</v>
      </c>
      <c r="AT45" s="5">
        <f t="shared" si="148"/>
        <v>11.107161981965822</v>
      </c>
      <c r="AU45" s="5">
        <f t="shared" si="148"/>
        <v>10.996090362146164</v>
      </c>
      <c r="AV45" s="5">
        <f t="shared" si="148"/>
        <v>10.886129458524703</v>
      </c>
      <c r="AW45" s="5">
        <f t="shared" si="148"/>
        <v>10.777268163939455</v>
      </c>
      <c r="AX45" s="5">
        <f t="shared" si="148"/>
        <v>10.669495482300061</v>
      </c>
      <c r="AY45" s="5">
        <f t="shared" si="148"/>
        <v>10.56280052747706</v>
      </c>
      <c r="AZ45" s="5">
        <f t="shared" si="148"/>
        <v>10.45717252220229</v>
      </c>
      <c r="BA45" s="5">
        <f t="shared" si="148"/>
        <v>10.352600796980267</v>
      </c>
      <c r="BB45" s="5">
        <f t="shared" si="148"/>
        <v>10.249074789010464</v>
      </c>
      <c r="BC45" s="5">
        <f t="shared" si="148"/>
        <v>10.146584041120359</v>
      </c>
      <c r="BD45" s="5">
        <f t="shared" si="148"/>
        <v>10.045118200709156</v>
      </c>
      <c r="BE45" s="5">
        <f t="shared" si="148"/>
        <v>9.9446670187020647</v>
      </c>
      <c r="BF45" s="5">
        <f t="shared" si="148"/>
        <v>9.8452203485150438</v>
      </c>
      <c r="BG45" s="5">
        <f t="shared" si="148"/>
        <v>9.7467681450298933</v>
      </c>
      <c r="BH45" s="5">
        <f t="shared" si="148"/>
        <v>9.6493004635795945</v>
      </c>
      <c r="BI45" s="5">
        <f t="shared" si="148"/>
        <v>9.5528074589437981</v>
      </c>
      <c r="BJ45" s="5">
        <f t="shared" si="148"/>
        <v>9.4572793843543597</v>
      </c>
      <c r="BK45" s="5">
        <f t="shared" si="148"/>
        <v>9.3627065905108164</v>
      </c>
      <c r="BL45" s="5">
        <f t="shared" si="148"/>
        <v>9.2690795246057078</v>
      </c>
      <c r="BM45" s="5">
        <f t="shared" si="148"/>
        <v>9.1763887293596511</v>
      </c>
      <c r="BN45" s="5">
        <f t="shared" si="148"/>
        <v>9.084624842066054</v>
      </c>
      <c r="BO45" s="5">
        <f t="shared" si="148"/>
        <v>8.9937785936453931</v>
      </c>
      <c r="BP45" s="5">
        <f t="shared" si="148"/>
        <v>8.9038408077089386</v>
      </c>
      <c r="BQ45" s="5">
        <f t="shared" si="148"/>
        <v>8.8148023996318496</v>
      </c>
      <c r="BR45" s="5">
        <f t="shared" si="148"/>
        <v>8.7266543756355315</v>
      </c>
      <c r="BS45" s="5">
        <f t="shared" si="148"/>
        <v>8.6393878318791764</v>
      </c>
      <c r="BT45" s="5">
        <f t="shared" si="148"/>
        <v>8.5529939535603852</v>
      </c>
      <c r="BU45" s="5">
        <f t="shared" si="148"/>
        <v>8.467464014024781</v>
      </c>
      <c r="BV45" s="5">
        <f t="shared" si="148"/>
        <v>8.3827893738845329</v>
      </c>
      <c r="BW45" s="5">
        <f t="shared" si="148"/>
        <v>8.298961480145687</v>
      </c>
      <c r="BX45" s="5">
        <f t="shared" si="148"/>
        <v>8.2159718653442297</v>
      </c>
      <c r="BY45" s="5">
        <f t="shared" si="148"/>
        <v>8.1338121466907882</v>
      </c>
      <c r="BZ45" s="5">
        <f t="shared" si="148"/>
        <v>8.05247402522388</v>
      </c>
      <c r="CA45" s="5">
        <f t="shared" si="148"/>
        <v>7.9719492849716413</v>
      </c>
      <c r="CB45" s="5">
        <f t="shared" si="148"/>
        <v>7.8922297921219249</v>
      </c>
      <c r="CC45" s="5">
        <f t="shared" si="148"/>
        <v>7.8133074942007052</v>
      </c>
      <c r="CD45" s="5">
        <f t="shared" si="148"/>
        <v>7.7351744192586978</v>
      </c>
      <c r="CE45" s="5">
        <f t="shared" si="148"/>
        <v>7.6578226750661109</v>
      </c>
      <c r="CF45" s="5">
        <f t="shared" si="148"/>
        <v>7.5812444483154495</v>
      </c>
      <c r="CG45" s="5">
        <f t="shared" si="148"/>
        <v>7.5054320038322953</v>
      </c>
      <c r="CH45" s="5">
        <f t="shared" si="148"/>
        <v>7.4303776837939726</v>
      </c>
      <c r="CI45" s="5">
        <f t="shared" si="148"/>
        <v>7.3560739069560324</v>
      </c>
      <c r="CJ45" s="5">
        <f t="shared" si="148"/>
        <v>7.2825131678864716</v>
      </c>
      <c r="CK45" s="5">
        <f t="shared" si="148"/>
        <v>7.2096880362076066</v>
      </c>
      <c r="CL45" s="5">
        <f t="shared" si="148"/>
        <v>7.1375911558455307</v>
      </c>
      <c r="CM45" s="5">
        <f t="shared" si="148"/>
        <v>7.0662152442870756</v>
      </c>
      <c r="CN45" s="5">
        <f t="shared" si="148"/>
        <v>6.9955530918442044</v>
      </c>
      <c r="CO45" s="5">
        <f t="shared" si="148"/>
        <v>6.9255975609257625</v>
      </c>
      <c r="CP45" s="5">
        <f t="shared" si="148"/>
        <v>6.8563415853165051</v>
      </c>
      <c r="CQ45" s="5">
        <f t="shared" si="148"/>
        <v>6.7877781694633397</v>
      </c>
      <c r="CR45" s="5">
        <f t="shared" si="148"/>
        <v>6.719900387768706</v>
      </c>
      <c r="CS45" s="5">
        <f t="shared" si="148"/>
        <v>6.6527013838910189</v>
      </c>
      <c r="CT45" s="5">
        <f t="shared" si="148"/>
        <v>6.5861743700521087</v>
      </c>
      <c r="CU45" s="5">
        <f t="shared" si="148"/>
        <v>6.5203126263515871</v>
      </c>
      <c r="CV45" s="5">
        <f t="shared" si="148"/>
        <v>6.4551095000880716</v>
      </c>
      <c r="CW45" s="5">
        <f t="shared" si="148"/>
        <v>6.3905584050871909</v>
      </c>
      <c r="CX45" s="5">
        <f t="shared" si="148"/>
        <v>6.3266528210363191</v>
      </c>
      <c r="CY45" s="5">
        <f t="shared" si="148"/>
        <v>6.263386292825956</v>
      </c>
      <c r="CZ45" s="5">
        <f t="shared" si="148"/>
        <v>6.2007524298976966</v>
      </c>
      <c r="DA45" s="5">
        <f t="shared" si="148"/>
        <v>6.1387449055987195</v>
      </c>
      <c r="DB45" s="5">
        <f t="shared" si="148"/>
        <v>6.0773574565427326</v>
      </c>
      <c r="DC45" s="5">
        <f t="shared" si="148"/>
        <v>6.0165838819773052</v>
      </c>
      <c r="DD45" s="5">
        <f t="shared" si="132"/>
        <v>5.956418043157532</v>
      </c>
      <c r="DE45" s="5">
        <f t="shared" si="123"/>
        <v>5.8968538627259566</v>
      </c>
      <c r="DF45" s="5">
        <f t="shared" si="123"/>
        <v>5.8378853240986972</v>
      </c>
      <c r="DG45" s="5">
        <f t="shared" si="123"/>
        <v>5.7795064708577097</v>
      </c>
      <c r="DH45" s="5">
        <f t="shared" si="123"/>
        <v>5.721711406149133</v>
      </c>
      <c r="DI45" s="5">
        <f t="shared" si="123"/>
        <v>5.6644942920876415</v>
      </c>
    </row>
    <row r="46" spans="2:113">
      <c r="B46" s="227"/>
      <c r="C46" s="31">
        <v>-2</v>
      </c>
      <c r="D46" s="3">
        <f t="shared" ref="D46:F46" si="149">D37</f>
        <v>456.66479457136256</v>
      </c>
      <c r="E46" s="3">
        <f t="shared" si="149"/>
        <v>477.9129586319898</v>
      </c>
      <c r="F46" s="3">
        <f t="shared" si="149"/>
        <v>499.99929005826505</v>
      </c>
      <c r="G46" s="19"/>
      <c r="H46" s="3">
        <f t="shared" ref="H46:J46" si="150">L37</f>
        <v>533.77775597521941</v>
      </c>
      <c r="I46" s="3">
        <f t="shared" si="150"/>
        <v>605.04306625136246</v>
      </c>
      <c r="J46" s="3">
        <f t="shared" si="150"/>
        <v>686.27746640613691</v>
      </c>
      <c r="K46" s="19"/>
      <c r="L46" s="3">
        <v>672.49506076271041</v>
      </c>
      <c r="M46" s="3">
        <v>870.25139033694643</v>
      </c>
      <c r="N46" s="3">
        <v>1137.3606531006947</v>
      </c>
      <c r="O46" s="6"/>
      <c r="P46" s="3"/>
      <c r="Q46" s="3"/>
      <c r="R46" s="3"/>
      <c r="T46" s="3"/>
      <c r="U46" s="3"/>
      <c r="V46" s="3"/>
      <c r="X46">
        <v>1</v>
      </c>
      <c r="Y46">
        <v>2030</v>
      </c>
      <c r="Z46">
        <v>-2</v>
      </c>
      <c r="AA46" s="2">
        <f t="shared" si="3"/>
        <v>584.84306625136242</v>
      </c>
      <c r="AB46">
        <v>9.86</v>
      </c>
      <c r="AC46" s="58">
        <f t="shared" ref="AC46:AL46" si="151">AB46*(1 + $X46/100)</f>
        <v>9.9585999999999988</v>
      </c>
      <c r="AD46" s="58">
        <f t="shared" si="151"/>
        <v>10.058185999999999</v>
      </c>
      <c r="AE46" s="58">
        <f t="shared" si="151"/>
        <v>10.158767859999999</v>
      </c>
      <c r="AF46" s="58">
        <f t="shared" si="151"/>
        <v>10.260355538599999</v>
      </c>
      <c r="AG46" s="58">
        <f t="shared" si="151"/>
        <v>10.362959093985999</v>
      </c>
      <c r="AH46" s="58">
        <f t="shared" si="151"/>
        <v>10.46658868492586</v>
      </c>
      <c r="AI46" s="58">
        <f t="shared" si="151"/>
        <v>10.571254571775118</v>
      </c>
      <c r="AJ46" s="58">
        <f t="shared" si="151"/>
        <v>10.676967117492868</v>
      </c>
      <c r="AK46" s="58">
        <f t="shared" si="151"/>
        <v>10.783736788667797</v>
      </c>
      <c r="AL46" s="58">
        <f t="shared" si="151"/>
        <v>10.891574156554475</v>
      </c>
      <c r="AM46" s="58">
        <f t="shared" si="130"/>
        <v>11.000489898120019</v>
      </c>
      <c r="AN46" s="58">
        <f t="shared" si="130"/>
        <v>11.11049479710122</v>
      </c>
      <c r="AO46" s="58">
        <f t="shared" si="130"/>
        <v>11.221599745072233</v>
      </c>
      <c r="AP46" s="58">
        <f t="shared" si="130"/>
        <v>11.333815742522955</v>
      </c>
      <c r="AQ46" s="58">
        <f t="shared" si="130"/>
        <v>11.447153899948184</v>
      </c>
      <c r="AR46" s="5">
        <f t="shared" ref="AR46:DC46" si="152">AQ46*(1 + $Z46/100)</f>
        <v>11.218210821949219</v>
      </c>
      <c r="AS46" s="5">
        <f t="shared" si="152"/>
        <v>10.993846605510234</v>
      </c>
      <c r="AT46" s="5">
        <f t="shared" si="152"/>
        <v>10.773969673400028</v>
      </c>
      <c r="AU46" s="5">
        <f t="shared" si="152"/>
        <v>10.558490279932027</v>
      </c>
      <c r="AV46" s="5">
        <f t="shared" si="152"/>
        <v>10.347320474333387</v>
      </c>
      <c r="AW46" s="5">
        <f t="shared" si="152"/>
        <v>10.14037406484672</v>
      </c>
      <c r="AX46" s="5">
        <f t="shared" si="152"/>
        <v>9.9375665835497848</v>
      </c>
      <c r="AY46" s="5">
        <f t="shared" si="152"/>
        <v>9.7388152518787887</v>
      </c>
      <c r="AZ46" s="5">
        <f t="shared" si="152"/>
        <v>9.5440389468412121</v>
      </c>
      <c r="BA46" s="5">
        <f t="shared" si="152"/>
        <v>9.3531581679043878</v>
      </c>
      <c r="BB46" s="5">
        <f t="shared" si="152"/>
        <v>9.1660950045462997</v>
      </c>
      <c r="BC46" s="5">
        <f t="shared" si="152"/>
        <v>8.982773104455374</v>
      </c>
      <c r="BD46" s="5">
        <f t="shared" si="152"/>
        <v>8.8031176423662671</v>
      </c>
      <c r="BE46" s="5">
        <f t="shared" si="152"/>
        <v>8.6270552895189425</v>
      </c>
      <c r="BF46" s="5">
        <f t="shared" si="152"/>
        <v>8.4545141837285627</v>
      </c>
      <c r="BG46" s="5">
        <f t="shared" si="152"/>
        <v>8.285423900053992</v>
      </c>
      <c r="BH46" s="5">
        <f t="shared" si="152"/>
        <v>8.1197154220529129</v>
      </c>
      <c r="BI46" s="5">
        <f t="shared" si="152"/>
        <v>7.9573211136118545</v>
      </c>
      <c r="BJ46" s="5">
        <f t="shared" si="152"/>
        <v>7.798174691339617</v>
      </c>
      <c r="BK46" s="5">
        <f t="shared" si="152"/>
        <v>7.6422111975128244</v>
      </c>
      <c r="BL46" s="5">
        <f t="shared" si="152"/>
        <v>7.4893669735625679</v>
      </c>
      <c r="BM46" s="5">
        <f t="shared" si="152"/>
        <v>7.339579634091316</v>
      </c>
      <c r="BN46" s="5">
        <f t="shared" si="152"/>
        <v>7.1927880414094894</v>
      </c>
      <c r="BO46" s="5">
        <f t="shared" si="152"/>
        <v>7.0489322805812993</v>
      </c>
      <c r="BP46" s="5">
        <f t="shared" si="152"/>
        <v>6.9079536349696733</v>
      </c>
      <c r="BQ46" s="5">
        <f t="shared" si="152"/>
        <v>6.7697945622702793</v>
      </c>
      <c r="BR46" s="5">
        <f t="shared" si="152"/>
        <v>6.6343986710248739</v>
      </c>
      <c r="BS46" s="5">
        <f t="shared" si="152"/>
        <v>6.5017106976043761</v>
      </c>
      <c r="BT46" s="5">
        <f t="shared" si="152"/>
        <v>6.3716764836522888</v>
      </c>
      <c r="BU46" s="5">
        <f t="shared" si="152"/>
        <v>6.244242953979243</v>
      </c>
      <c r="BV46" s="5">
        <f t="shared" si="152"/>
        <v>6.119358094899658</v>
      </c>
      <c r="BW46" s="5">
        <f t="shared" si="152"/>
        <v>5.9969709330016645</v>
      </c>
      <c r="BX46" s="5">
        <f t="shared" si="152"/>
        <v>5.8770315143416312</v>
      </c>
      <c r="BY46" s="5">
        <f t="shared" si="152"/>
        <v>5.7594908840547987</v>
      </c>
      <c r="BZ46" s="5">
        <f t="shared" si="152"/>
        <v>5.6443010663737025</v>
      </c>
      <c r="CA46" s="5">
        <f t="shared" si="152"/>
        <v>5.5314150450462281</v>
      </c>
      <c r="CB46" s="5">
        <f t="shared" si="152"/>
        <v>5.4207867441453033</v>
      </c>
      <c r="CC46" s="5">
        <f t="shared" si="152"/>
        <v>5.3123710092623968</v>
      </c>
      <c r="CD46" s="5">
        <f t="shared" si="152"/>
        <v>5.2061235890771487</v>
      </c>
      <c r="CE46" s="5">
        <f t="shared" si="152"/>
        <v>5.1020011172956057</v>
      </c>
      <c r="CF46" s="5">
        <f t="shared" si="152"/>
        <v>4.9999610949496933</v>
      </c>
      <c r="CG46" s="5">
        <f t="shared" si="152"/>
        <v>4.8999618730506995</v>
      </c>
      <c r="CH46" s="5">
        <f t="shared" si="152"/>
        <v>4.8019626355896854</v>
      </c>
      <c r="CI46" s="5">
        <f t="shared" si="152"/>
        <v>4.7059233828778915</v>
      </c>
      <c r="CJ46" s="5">
        <f t="shared" si="152"/>
        <v>4.6118049152203335</v>
      </c>
      <c r="CK46" s="5">
        <f t="shared" si="152"/>
        <v>4.5195688169159265</v>
      </c>
      <c r="CL46" s="5">
        <f t="shared" si="152"/>
        <v>4.4291774405776083</v>
      </c>
      <c r="CM46" s="5">
        <f t="shared" si="152"/>
        <v>4.3405938917660558</v>
      </c>
      <c r="CN46" s="5">
        <f t="shared" si="152"/>
        <v>4.253782013930735</v>
      </c>
      <c r="CO46" s="5">
        <f t="shared" si="152"/>
        <v>4.1687063736521202</v>
      </c>
      <c r="CP46" s="5">
        <f t="shared" si="152"/>
        <v>4.0853322461790773</v>
      </c>
      <c r="CQ46" s="5">
        <f t="shared" si="152"/>
        <v>4.0036256012554956</v>
      </c>
      <c r="CR46" s="5">
        <f t="shared" si="152"/>
        <v>3.9235530892303858</v>
      </c>
      <c r="CS46" s="5">
        <f t="shared" si="152"/>
        <v>3.8450820274457782</v>
      </c>
      <c r="CT46" s="5">
        <f t="shared" si="152"/>
        <v>3.7681803868968626</v>
      </c>
      <c r="CU46" s="5">
        <f t="shared" si="152"/>
        <v>3.6928167791589255</v>
      </c>
      <c r="CV46" s="5">
        <f t="shared" si="152"/>
        <v>3.6189604435757468</v>
      </c>
      <c r="CW46" s="5">
        <f t="shared" si="152"/>
        <v>3.5465812347042318</v>
      </c>
      <c r="CX46" s="5">
        <f t="shared" si="152"/>
        <v>3.4756496100101471</v>
      </c>
      <c r="CY46" s="5">
        <f t="shared" si="152"/>
        <v>3.4061366178099441</v>
      </c>
      <c r="CZ46" s="5">
        <f t="shared" si="152"/>
        <v>3.3380138854537451</v>
      </c>
      <c r="DA46" s="5">
        <f t="shared" si="152"/>
        <v>3.2712536077446703</v>
      </c>
      <c r="DB46" s="5">
        <f t="shared" si="152"/>
        <v>3.2058285355897769</v>
      </c>
      <c r="DC46" s="5">
        <f t="shared" si="152"/>
        <v>3.1417119648779814</v>
      </c>
      <c r="DD46" s="5">
        <f t="shared" si="132"/>
        <v>3.0788777255804218</v>
      </c>
      <c r="DE46" s="5">
        <f t="shared" si="123"/>
        <v>3.0173001710688134</v>
      </c>
      <c r="DF46" s="5">
        <f t="shared" si="123"/>
        <v>2.9569541676474369</v>
      </c>
      <c r="DG46" s="5">
        <f t="shared" si="123"/>
        <v>2.8978150842944883</v>
      </c>
      <c r="DH46" s="5">
        <f t="shared" si="123"/>
        <v>2.8398587826085984</v>
      </c>
      <c r="DI46" s="5">
        <f t="shared" si="123"/>
        <v>2.7830616069564265</v>
      </c>
    </row>
    <row r="47" spans="2:113">
      <c r="B47" s="227"/>
      <c r="C47" s="31">
        <v>-3</v>
      </c>
      <c r="D47" s="3">
        <f t="shared" ref="D47:F47" si="153">D38</f>
        <v>360.42837638923163</v>
      </c>
      <c r="E47" s="3">
        <f t="shared" si="153"/>
        <v>376.76751593694388</v>
      </c>
      <c r="F47" s="3">
        <f t="shared" si="153"/>
        <v>393.74650817464681</v>
      </c>
      <c r="G47" s="19"/>
      <c r="H47" s="3">
        <f t="shared" ref="H47:J47" si="154">L38</f>
        <v>449.10170577554129</v>
      </c>
      <c r="I47" s="3">
        <f t="shared" si="154"/>
        <v>506.73680070618468</v>
      </c>
      <c r="J47" s="3">
        <f t="shared" si="154"/>
        <v>572.31465142804575</v>
      </c>
      <c r="K47" s="19"/>
      <c r="L47" s="3">
        <v>614.58597123674451</v>
      </c>
      <c r="M47" s="3">
        <v>788.21721451520136</v>
      </c>
      <c r="N47" s="3">
        <v>1021.5488699535204</v>
      </c>
      <c r="O47" s="6"/>
      <c r="P47" s="3"/>
      <c r="Q47" s="3"/>
      <c r="R47" s="3"/>
      <c r="T47" s="3"/>
      <c r="U47" s="3"/>
      <c r="V47" s="3"/>
      <c r="X47">
        <v>1</v>
      </c>
      <c r="Y47">
        <v>2030</v>
      </c>
      <c r="Z47">
        <v>-3</v>
      </c>
      <c r="AA47" s="2">
        <f t="shared" si="3"/>
        <v>486.53680070618458</v>
      </c>
      <c r="AB47">
        <v>9.86</v>
      </c>
      <c r="AC47" s="58">
        <f t="shared" ref="AC47:AL47" si="155">AB47*(1 + $X47/100)</f>
        <v>9.9585999999999988</v>
      </c>
      <c r="AD47" s="58">
        <f t="shared" si="155"/>
        <v>10.058185999999999</v>
      </c>
      <c r="AE47" s="58">
        <f t="shared" si="155"/>
        <v>10.158767859999999</v>
      </c>
      <c r="AF47" s="58">
        <f t="shared" si="155"/>
        <v>10.260355538599999</v>
      </c>
      <c r="AG47" s="58">
        <f t="shared" si="155"/>
        <v>10.362959093985999</v>
      </c>
      <c r="AH47" s="58">
        <f t="shared" si="155"/>
        <v>10.46658868492586</v>
      </c>
      <c r="AI47" s="58">
        <f t="shared" si="155"/>
        <v>10.571254571775118</v>
      </c>
      <c r="AJ47" s="58">
        <f t="shared" si="155"/>
        <v>10.676967117492868</v>
      </c>
      <c r="AK47" s="58">
        <f t="shared" si="155"/>
        <v>10.783736788667797</v>
      </c>
      <c r="AL47" s="58">
        <f t="shared" si="155"/>
        <v>10.891574156554475</v>
      </c>
      <c r="AM47" s="58">
        <f t="shared" si="130"/>
        <v>11.000489898120019</v>
      </c>
      <c r="AN47" s="58">
        <f t="shared" si="130"/>
        <v>11.11049479710122</v>
      </c>
      <c r="AO47" s="58">
        <f t="shared" si="130"/>
        <v>11.221599745072233</v>
      </c>
      <c r="AP47" s="58">
        <f t="shared" si="130"/>
        <v>11.333815742522955</v>
      </c>
      <c r="AQ47" s="58">
        <f t="shared" si="130"/>
        <v>11.447153899948184</v>
      </c>
      <c r="AR47" s="5">
        <f t="shared" ref="AR47:DC47" si="156">AQ47*(1 + $Z47/100)</f>
        <v>11.103739282949737</v>
      </c>
      <c r="AS47" s="5">
        <f t="shared" si="156"/>
        <v>10.770627104461244</v>
      </c>
      <c r="AT47" s="5">
        <f t="shared" si="156"/>
        <v>10.447508291327406</v>
      </c>
      <c r="AU47" s="5">
        <f t="shared" si="156"/>
        <v>10.134083042587584</v>
      </c>
      <c r="AV47" s="5">
        <f t="shared" si="156"/>
        <v>9.8300605513099555</v>
      </c>
      <c r="AW47" s="5">
        <f t="shared" si="156"/>
        <v>9.5351587347706559</v>
      </c>
      <c r="AX47" s="5">
        <f t="shared" si="156"/>
        <v>9.2491039727275357</v>
      </c>
      <c r="AY47" s="5">
        <f t="shared" si="156"/>
        <v>8.9716308535457099</v>
      </c>
      <c r="AZ47" s="5">
        <f t="shared" si="156"/>
        <v>8.7024819279393384</v>
      </c>
      <c r="BA47" s="5">
        <f t="shared" si="156"/>
        <v>8.4414074701011579</v>
      </c>
      <c r="BB47" s="5">
        <f t="shared" si="156"/>
        <v>8.1881652459981229</v>
      </c>
      <c r="BC47" s="5">
        <f t="shared" si="156"/>
        <v>7.9425202886181792</v>
      </c>
      <c r="BD47" s="5">
        <f t="shared" si="156"/>
        <v>7.7042446799596336</v>
      </c>
      <c r="BE47" s="5">
        <f t="shared" si="156"/>
        <v>7.4731173395608446</v>
      </c>
      <c r="BF47" s="5">
        <f t="shared" si="156"/>
        <v>7.2489238193740189</v>
      </c>
      <c r="BG47" s="5">
        <f t="shared" si="156"/>
        <v>7.0314561047927979</v>
      </c>
      <c r="BH47" s="5">
        <f t="shared" si="156"/>
        <v>6.8205124216490134</v>
      </c>
      <c r="BI47" s="5">
        <f t="shared" si="156"/>
        <v>6.6158970489995426</v>
      </c>
      <c r="BJ47" s="5">
        <f t="shared" si="156"/>
        <v>6.4174201375295565</v>
      </c>
      <c r="BK47" s="5">
        <f t="shared" si="156"/>
        <v>6.22489753340367</v>
      </c>
      <c r="BL47" s="5">
        <f t="shared" si="156"/>
        <v>6.0381506074015601</v>
      </c>
      <c r="BM47" s="5">
        <f t="shared" si="156"/>
        <v>5.8570060891795128</v>
      </c>
      <c r="BN47" s="5">
        <f t="shared" si="156"/>
        <v>5.6812959065041273</v>
      </c>
      <c r="BO47" s="5">
        <f t="shared" si="156"/>
        <v>5.5108570293090029</v>
      </c>
      <c r="BP47" s="5">
        <f t="shared" si="156"/>
        <v>5.3455313184297326</v>
      </c>
      <c r="BQ47" s="5">
        <f t="shared" si="156"/>
        <v>5.1851653788768406</v>
      </c>
      <c r="BR47" s="5">
        <f t="shared" si="156"/>
        <v>5.0296104175105354</v>
      </c>
      <c r="BS47" s="5">
        <f t="shared" si="156"/>
        <v>4.8787221049852194</v>
      </c>
      <c r="BT47" s="5">
        <f t="shared" si="156"/>
        <v>4.7323604418356631</v>
      </c>
      <c r="BU47" s="5">
        <f t="shared" si="156"/>
        <v>4.590389628580593</v>
      </c>
      <c r="BV47" s="5">
        <f t="shared" si="156"/>
        <v>4.4526779397231753</v>
      </c>
      <c r="BW47" s="5">
        <f t="shared" si="156"/>
        <v>4.3190976015314799</v>
      </c>
      <c r="BX47" s="5">
        <f t="shared" si="156"/>
        <v>4.1895246734855354</v>
      </c>
      <c r="BY47" s="5">
        <f t="shared" si="156"/>
        <v>4.0638389332809695</v>
      </c>
      <c r="BZ47" s="5">
        <f t="shared" si="156"/>
        <v>3.9419237652825401</v>
      </c>
      <c r="CA47" s="5">
        <f t="shared" si="156"/>
        <v>3.823666052324064</v>
      </c>
      <c r="CB47" s="5">
        <f t="shared" si="156"/>
        <v>3.7089560707543421</v>
      </c>
      <c r="CC47" s="5">
        <f t="shared" si="156"/>
        <v>3.5976873886317118</v>
      </c>
      <c r="CD47" s="5">
        <f t="shared" si="156"/>
        <v>3.4897567669727603</v>
      </c>
      <c r="CE47" s="5">
        <f t="shared" si="156"/>
        <v>3.3850640639635774</v>
      </c>
      <c r="CF47" s="5">
        <f t="shared" si="156"/>
        <v>3.2835121420446698</v>
      </c>
      <c r="CG47" s="5">
        <f t="shared" si="156"/>
        <v>3.1850067777833297</v>
      </c>
      <c r="CH47" s="5">
        <f t="shared" si="156"/>
        <v>3.0894565744498297</v>
      </c>
      <c r="CI47" s="5">
        <f t="shared" si="156"/>
        <v>2.9967728772163347</v>
      </c>
      <c r="CJ47" s="5">
        <f t="shared" si="156"/>
        <v>2.9068696908998444</v>
      </c>
      <c r="CK47" s="5">
        <f t="shared" si="156"/>
        <v>2.819663600172849</v>
      </c>
      <c r="CL47" s="5">
        <f t="shared" si="156"/>
        <v>2.7350736921676635</v>
      </c>
      <c r="CM47" s="5">
        <f t="shared" si="156"/>
        <v>2.6530214814026336</v>
      </c>
      <c r="CN47" s="5">
        <f t="shared" si="156"/>
        <v>2.5734308369605547</v>
      </c>
      <c r="CO47" s="5">
        <f t="shared" si="156"/>
        <v>2.4962279118517379</v>
      </c>
      <c r="CP47" s="5">
        <f t="shared" si="156"/>
        <v>2.4213410744961856</v>
      </c>
      <c r="CQ47" s="5">
        <f t="shared" si="156"/>
        <v>2.3487008422612998</v>
      </c>
      <c r="CR47" s="5">
        <f t="shared" si="156"/>
        <v>2.2782398169934606</v>
      </c>
      <c r="CS47" s="5">
        <f t="shared" si="156"/>
        <v>2.2098926224836566</v>
      </c>
      <c r="CT47" s="5">
        <f t="shared" si="156"/>
        <v>2.1435958438091469</v>
      </c>
      <c r="CU47" s="5">
        <f t="shared" si="156"/>
        <v>2.0792879684948726</v>
      </c>
      <c r="CV47" s="5">
        <f t="shared" si="156"/>
        <v>2.0169093294400264</v>
      </c>
      <c r="CW47" s="5">
        <f t="shared" si="156"/>
        <v>1.9564020495568255</v>
      </c>
      <c r="CX47" s="5">
        <f t="shared" si="156"/>
        <v>1.8977099880701207</v>
      </c>
      <c r="CY47" s="5">
        <f t="shared" si="156"/>
        <v>1.8407786884280171</v>
      </c>
      <c r="CZ47" s="5">
        <f t="shared" si="156"/>
        <v>1.7855553277751766</v>
      </c>
      <c r="DA47" s="5">
        <f t="shared" si="156"/>
        <v>1.7319886679419212</v>
      </c>
      <c r="DB47" s="5">
        <f t="shared" si="156"/>
        <v>1.6800290079036635</v>
      </c>
      <c r="DC47" s="5">
        <f t="shared" si="156"/>
        <v>1.6296281376665536</v>
      </c>
      <c r="DD47" s="5">
        <f t="shared" si="132"/>
        <v>1.580739293536557</v>
      </c>
      <c r="DE47" s="5">
        <f t="shared" si="123"/>
        <v>1.5333171147304603</v>
      </c>
      <c r="DF47" s="5">
        <f t="shared" si="123"/>
        <v>1.4873176012885465</v>
      </c>
      <c r="DG47" s="5">
        <f t="shared" si="123"/>
        <v>1.44269807324989</v>
      </c>
      <c r="DH47" s="5">
        <f t="shared" si="123"/>
        <v>1.3994171310523933</v>
      </c>
      <c r="DI47" s="5">
        <f t="shared" si="123"/>
        <v>1.3574346171208214</v>
      </c>
    </row>
    <row r="48" spans="2:113">
      <c r="B48" s="117"/>
      <c r="C48" s="119"/>
      <c r="D48" s="120"/>
      <c r="E48" s="120"/>
      <c r="F48" s="121"/>
      <c r="G48" s="19"/>
      <c r="H48" s="122"/>
      <c r="I48" s="120"/>
      <c r="J48" s="121"/>
      <c r="K48" s="19"/>
      <c r="L48" s="122"/>
      <c r="M48" s="120"/>
      <c r="N48" s="120"/>
      <c r="P48" s="120"/>
      <c r="Q48" s="120"/>
      <c r="R48" s="120"/>
      <c r="T48" s="3"/>
      <c r="U48" s="3"/>
      <c r="V48" s="3"/>
      <c r="X48">
        <v>1</v>
      </c>
      <c r="Y48">
        <v>2030</v>
      </c>
      <c r="Z48">
        <v>-4</v>
      </c>
      <c r="AA48" s="2">
        <f t="shared" si="3"/>
        <v>419.26193578289553</v>
      </c>
      <c r="AB48">
        <v>9.86</v>
      </c>
      <c r="AC48" s="58">
        <f t="shared" ref="AC48:AL48" si="157">AB48*(1 + $X48/100)</f>
        <v>9.9585999999999988</v>
      </c>
      <c r="AD48" s="58">
        <f t="shared" si="157"/>
        <v>10.058185999999999</v>
      </c>
      <c r="AE48" s="58">
        <f t="shared" si="157"/>
        <v>10.158767859999999</v>
      </c>
      <c r="AF48" s="58">
        <f t="shared" si="157"/>
        <v>10.260355538599999</v>
      </c>
      <c r="AG48" s="58">
        <f t="shared" si="157"/>
        <v>10.362959093985999</v>
      </c>
      <c r="AH48" s="58">
        <f t="shared" si="157"/>
        <v>10.46658868492586</v>
      </c>
      <c r="AI48" s="58">
        <f t="shared" si="157"/>
        <v>10.571254571775118</v>
      </c>
      <c r="AJ48" s="58">
        <f t="shared" si="157"/>
        <v>10.676967117492868</v>
      </c>
      <c r="AK48" s="58">
        <f t="shared" si="157"/>
        <v>10.783736788667797</v>
      </c>
      <c r="AL48" s="58">
        <f t="shared" si="157"/>
        <v>10.891574156554475</v>
      </c>
      <c r="AM48" s="58">
        <f t="shared" si="130"/>
        <v>11.000489898120019</v>
      </c>
      <c r="AN48" s="58">
        <f t="shared" si="130"/>
        <v>11.11049479710122</v>
      </c>
      <c r="AO48" s="58">
        <f t="shared" si="130"/>
        <v>11.221599745072233</v>
      </c>
      <c r="AP48" s="58">
        <f t="shared" si="130"/>
        <v>11.333815742522955</v>
      </c>
      <c r="AQ48" s="58">
        <f t="shared" si="130"/>
        <v>11.447153899948184</v>
      </c>
      <c r="AR48" s="5">
        <f t="shared" ref="AR48:DC48" si="158">AQ48*(1 + $Z48/100)</f>
        <v>10.989267743950256</v>
      </c>
      <c r="AS48" s="5">
        <f t="shared" si="158"/>
        <v>10.549697034192246</v>
      </c>
      <c r="AT48" s="5">
        <f t="shared" si="158"/>
        <v>10.127709152824556</v>
      </c>
      <c r="AU48" s="5">
        <f t="shared" si="158"/>
        <v>9.722600786711574</v>
      </c>
      <c r="AV48" s="5">
        <f t="shared" si="158"/>
        <v>9.3336967552431105</v>
      </c>
      <c r="AW48" s="5">
        <f t="shared" si="158"/>
        <v>8.960348885033385</v>
      </c>
      <c r="AX48" s="5">
        <f t="shared" si="158"/>
        <v>8.6019349296320495</v>
      </c>
      <c r="AY48" s="5">
        <f t="shared" si="158"/>
        <v>8.2578575324467671</v>
      </c>
      <c r="AZ48" s="5">
        <f t="shared" si="158"/>
        <v>7.9275432311488965</v>
      </c>
      <c r="BA48" s="5">
        <f t="shared" si="158"/>
        <v>7.6104415019029403</v>
      </c>
      <c r="BB48" s="5">
        <f t="shared" si="158"/>
        <v>7.3060238418268222</v>
      </c>
      <c r="BC48" s="5">
        <f t="shared" si="158"/>
        <v>7.0137828881537487</v>
      </c>
      <c r="BD48" s="5">
        <f t="shared" si="158"/>
        <v>6.7332315726275986</v>
      </c>
      <c r="BE48" s="5">
        <f t="shared" si="158"/>
        <v>6.4639023097224948</v>
      </c>
      <c r="BF48" s="5">
        <f t="shared" si="158"/>
        <v>6.2053462173335951</v>
      </c>
      <c r="BG48" s="5">
        <f t="shared" si="158"/>
        <v>5.9571323686402513</v>
      </c>
      <c r="BH48" s="5">
        <f t="shared" si="158"/>
        <v>5.7188470738946409</v>
      </c>
      <c r="BI48" s="5">
        <f t="shared" si="158"/>
        <v>5.4900931909388548</v>
      </c>
      <c r="BJ48" s="5">
        <f t="shared" si="158"/>
        <v>5.2704894633013009</v>
      </c>
      <c r="BK48" s="5">
        <f t="shared" si="158"/>
        <v>5.0596698847692485</v>
      </c>
      <c r="BL48" s="5">
        <f t="shared" si="158"/>
        <v>4.8572830893784786</v>
      </c>
      <c r="BM48" s="5">
        <f t="shared" si="158"/>
        <v>4.6629917658033397</v>
      </c>
      <c r="BN48" s="5">
        <f t="shared" si="158"/>
        <v>4.4764720951712063</v>
      </c>
      <c r="BO48" s="5">
        <f t="shared" si="158"/>
        <v>4.2974132113643577</v>
      </c>
      <c r="BP48" s="5">
        <f t="shared" si="158"/>
        <v>4.1255166829097831</v>
      </c>
      <c r="BQ48" s="5">
        <f t="shared" si="158"/>
        <v>3.9604960155933915</v>
      </c>
      <c r="BR48" s="5">
        <f t="shared" si="158"/>
        <v>3.8020761749696557</v>
      </c>
      <c r="BS48" s="5">
        <f t="shared" si="158"/>
        <v>3.6499931279708693</v>
      </c>
      <c r="BT48" s="5">
        <f t="shared" si="158"/>
        <v>3.5039934028520343</v>
      </c>
      <c r="BU48" s="5">
        <f t="shared" si="158"/>
        <v>3.3638336667379529</v>
      </c>
      <c r="BV48" s="5">
        <f t="shared" si="158"/>
        <v>3.2292803200684346</v>
      </c>
      <c r="BW48" s="5">
        <f t="shared" si="158"/>
        <v>3.100109107265697</v>
      </c>
      <c r="BX48" s="5">
        <f t="shared" si="158"/>
        <v>2.9761047429750689</v>
      </c>
      <c r="BY48" s="5">
        <f t="shared" si="158"/>
        <v>2.857060553256066</v>
      </c>
      <c r="BZ48" s="5">
        <f t="shared" si="158"/>
        <v>2.7427781311258235</v>
      </c>
      <c r="CA48" s="5">
        <f t="shared" si="158"/>
        <v>2.6330670058807906</v>
      </c>
      <c r="CB48" s="5">
        <f t="shared" si="158"/>
        <v>2.5277443256455587</v>
      </c>
      <c r="CC48" s="5">
        <f t="shared" si="158"/>
        <v>2.4266345526197362</v>
      </c>
      <c r="CD48" s="5">
        <f t="shared" si="158"/>
        <v>2.3295691705149468</v>
      </c>
      <c r="CE48" s="5">
        <f t="shared" si="158"/>
        <v>2.236386403694349</v>
      </c>
      <c r="CF48" s="5">
        <f t="shared" si="158"/>
        <v>2.1469309475465752</v>
      </c>
      <c r="CG48" s="5">
        <f t="shared" si="158"/>
        <v>2.0610537096447121</v>
      </c>
      <c r="CH48" s="5">
        <f t="shared" si="158"/>
        <v>1.9786115612589237</v>
      </c>
      <c r="CI48" s="5">
        <f t="shared" si="158"/>
        <v>1.8994670988085667</v>
      </c>
      <c r="CJ48" s="5">
        <f t="shared" si="158"/>
        <v>1.823488414856224</v>
      </c>
      <c r="CK48" s="5">
        <f t="shared" si="158"/>
        <v>1.7505488782619749</v>
      </c>
      <c r="CL48" s="5">
        <f t="shared" si="158"/>
        <v>1.6805269231314959</v>
      </c>
      <c r="CM48" s="5">
        <f t="shared" si="158"/>
        <v>1.613305846206236</v>
      </c>
      <c r="CN48" s="5">
        <f t="shared" si="158"/>
        <v>1.5487736123579865</v>
      </c>
      <c r="CO48" s="5">
        <f t="shared" si="158"/>
        <v>1.4868226678636669</v>
      </c>
      <c r="CP48" s="5">
        <f t="shared" si="158"/>
        <v>1.4273497611491202</v>
      </c>
      <c r="CQ48" s="5">
        <f t="shared" si="158"/>
        <v>1.3702557707031553</v>
      </c>
      <c r="CR48" s="5">
        <f t="shared" si="158"/>
        <v>1.3154455398750291</v>
      </c>
      <c r="CS48" s="5">
        <f t="shared" si="158"/>
        <v>1.2628277182800278</v>
      </c>
      <c r="CT48" s="5">
        <f t="shared" si="158"/>
        <v>1.2123146095488266</v>
      </c>
      <c r="CU48" s="5">
        <f t="shared" si="158"/>
        <v>1.1638220251668736</v>
      </c>
      <c r="CV48" s="5">
        <f t="shared" si="158"/>
        <v>1.1172691441601985</v>
      </c>
      <c r="CW48" s="5">
        <f t="shared" si="158"/>
        <v>1.0725783783937906</v>
      </c>
      <c r="CX48" s="5">
        <f t="shared" si="158"/>
        <v>1.0296752432580389</v>
      </c>
      <c r="CY48" s="5">
        <f t="shared" si="158"/>
        <v>0.98848823352771731</v>
      </c>
      <c r="CZ48" s="5">
        <f t="shared" si="158"/>
        <v>0.94894870418660859</v>
      </c>
      <c r="DA48" s="5">
        <f t="shared" si="158"/>
        <v>0.91099075601914425</v>
      </c>
      <c r="DB48" s="5">
        <f t="shared" si="158"/>
        <v>0.87455112577837846</v>
      </c>
      <c r="DC48" s="5">
        <f t="shared" si="158"/>
        <v>0.83956908074724323</v>
      </c>
      <c r="DD48" s="5">
        <f t="shared" si="132"/>
        <v>0.8059863175173535</v>
      </c>
      <c r="DE48" s="5">
        <f t="shared" si="123"/>
        <v>0.77374686481665933</v>
      </c>
      <c r="DF48" s="5">
        <f t="shared" si="123"/>
        <v>0.74279699022399293</v>
      </c>
      <c r="DG48" s="5">
        <f t="shared" si="123"/>
        <v>0.71308511061503321</v>
      </c>
      <c r="DH48" s="5">
        <f t="shared" si="123"/>
        <v>0.68456170619043188</v>
      </c>
      <c r="DI48" s="5">
        <f t="shared" si="123"/>
        <v>0.65717923794281463</v>
      </c>
    </row>
    <row r="49" spans="2:113">
      <c r="B49" s="188"/>
      <c r="C49" s="189"/>
      <c r="D49" s="236"/>
      <c r="E49" s="237"/>
      <c r="F49" s="237"/>
      <c r="G49" s="19"/>
      <c r="H49" s="237"/>
      <c r="I49" s="237"/>
      <c r="J49" s="237"/>
      <c r="K49" s="19"/>
      <c r="L49" s="237"/>
      <c r="M49" s="237"/>
      <c r="N49" s="238"/>
      <c r="P49" s="236"/>
      <c r="Q49" s="237"/>
      <c r="R49" s="238"/>
      <c r="T49" s="236"/>
      <c r="U49" s="237"/>
      <c r="V49" s="238"/>
      <c r="X49">
        <v>2</v>
      </c>
      <c r="Y49">
        <v>2030</v>
      </c>
      <c r="Z49">
        <v>0</v>
      </c>
      <c r="AA49" s="2">
        <f t="shared" si="3"/>
        <v>1102.8416797209848</v>
      </c>
      <c r="AB49">
        <v>9.86</v>
      </c>
      <c r="AC49" s="58">
        <f t="shared" ref="AC49:AL49" si="159">AB49*(1 + $X49/100)</f>
        <v>10.0572</v>
      </c>
      <c r="AD49" s="58">
        <f t="shared" si="159"/>
        <v>10.258343999999999</v>
      </c>
      <c r="AE49" s="58">
        <f t="shared" si="159"/>
        <v>10.463510879999999</v>
      </c>
      <c r="AF49" s="58">
        <f t="shared" si="159"/>
        <v>10.6727810976</v>
      </c>
      <c r="AG49" s="58">
        <f t="shared" si="159"/>
        <v>10.886236719552</v>
      </c>
      <c r="AH49" s="58">
        <f t="shared" si="159"/>
        <v>11.103961453943041</v>
      </c>
      <c r="AI49" s="58">
        <f t="shared" si="159"/>
        <v>11.326040683021903</v>
      </c>
      <c r="AJ49" s="58">
        <f t="shared" si="159"/>
        <v>11.55256149668234</v>
      </c>
      <c r="AK49" s="58">
        <f t="shared" si="159"/>
        <v>11.783612726615987</v>
      </c>
      <c r="AL49" s="58">
        <f t="shared" si="159"/>
        <v>12.019284981148306</v>
      </c>
      <c r="AM49" s="58">
        <f t="shared" si="130"/>
        <v>12.259670680771272</v>
      </c>
      <c r="AN49" s="58">
        <f t="shared" si="130"/>
        <v>12.504864094386697</v>
      </c>
      <c r="AO49" s="58">
        <f t="shared" si="130"/>
        <v>12.754961376274432</v>
      </c>
      <c r="AP49" s="58">
        <f t="shared" si="130"/>
        <v>13.010060603799921</v>
      </c>
      <c r="AQ49" s="58">
        <f t="shared" si="130"/>
        <v>13.270261815875919</v>
      </c>
      <c r="AR49" s="5">
        <f t="shared" ref="AR49:DC49" si="160">AQ49*(1 + $Z49/100)</f>
        <v>13.270261815875919</v>
      </c>
      <c r="AS49" s="5">
        <f t="shared" si="160"/>
        <v>13.270261815875919</v>
      </c>
      <c r="AT49" s="5">
        <f t="shared" si="160"/>
        <v>13.270261815875919</v>
      </c>
      <c r="AU49" s="5">
        <f t="shared" si="160"/>
        <v>13.270261815875919</v>
      </c>
      <c r="AV49" s="5">
        <f t="shared" si="160"/>
        <v>13.270261815875919</v>
      </c>
      <c r="AW49" s="5">
        <f t="shared" si="160"/>
        <v>13.270261815875919</v>
      </c>
      <c r="AX49" s="5">
        <f t="shared" si="160"/>
        <v>13.270261815875919</v>
      </c>
      <c r="AY49" s="5">
        <f t="shared" si="160"/>
        <v>13.270261815875919</v>
      </c>
      <c r="AZ49" s="5">
        <f t="shared" si="160"/>
        <v>13.270261815875919</v>
      </c>
      <c r="BA49" s="5">
        <f t="shared" si="160"/>
        <v>13.270261815875919</v>
      </c>
      <c r="BB49" s="5">
        <f t="shared" si="160"/>
        <v>13.270261815875919</v>
      </c>
      <c r="BC49" s="5">
        <f t="shared" si="160"/>
        <v>13.270261815875919</v>
      </c>
      <c r="BD49" s="5">
        <f t="shared" si="160"/>
        <v>13.270261815875919</v>
      </c>
      <c r="BE49" s="5">
        <f t="shared" si="160"/>
        <v>13.270261815875919</v>
      </c>
      <c r="BF49" s="5">
        <f t="shared" si="160"/>
        <v>13.270261815875919</v>
      </c>
      <c r="BG49" s="5">
        <f t="shared" si="160"/>
        <v>13.270261815875919</v>
      </c>
      <c r="BH49" s="5">
        <f t="shared" si="160"/>
        <v>13.270261815875919</v>
      </c>
      <c r="BI49" s="5">
        <f t="shared" si="160"/>
        <v>13.270261815875919</v>
      </c>
      <c r="BJ49" s="5">
        <f t="shared" si="160"/>
        <v>13.270261815875919</v>
      </c>
      <c r="BK49" s="5">
        <f t="shared" si="160"/>
        <v>13.270261815875919</v>
      </c>
      <c r="BL49" s="5">
        <f t="shared" si="160"/>
        <v>13.270261815875919</v>
      </c>
      <c r="BM49" s="5">
        <f t="shared" si="160"/>
        <v>13.270261815875919</v>
      </c>
      <c r="BN49" s="5">
        <f t="shared" si="160"/>
        <v>13.270261815875919</v>
      </c>
      <c r="BO49" s="5">
        <f t="shared" si="160"/>
        <v>13.270261815875919</v>
      </c>
      <c r="BP49" s="5">
        <f t="shared" si="160"/>
        <v>13.270261815875919</v>
      </c>
      <c r="BQ49" s="5">
        <f t="shared" si="160"/>
        <v>13.270261815875919</v>
      </c>
      <c r="BR49" s="5">
        <f t="shared" si="160"/>
        <v>13.270261815875919</v>
      </c>
      <c r="BS49" s="5">
        <f t="shared" si="160"/>
        <v>13.270261815875919</v>
      </c>
      <c r="BT49" s="5">
        <f t="shared" si="160"/>
        <v>13.270261815875919</v>
      </c>
      <c r="BU49" s="5">
        <f t="shared" si="160"/>
        <v>13.270261815875919</v>
      </c>
      <c r="BV49" s="5">
        <f t="shared" si="160"/>
        <v>13.270261815875919</v>
      </c>
      <c r="BW49" s="5">
        <f t="shared" si="160"/>
        <v>13.270261815875919</v>
      </c>
      <c r="BX49" s="5">
        <f t="shared" si="160"/>
        <v>13.270261815875919</v>
      </c>
      <c r="BY49" s="5">
        <f t="shared" si="160"/>
        <v>13.270261815875919</v>
      </c>
      <c r="BZ49" s="5">
        <f t="shared" si="160"/>
        <v>13.270261815875919</v>
      </c>
      <c r="CA49" s="5">
        <f t="shared" si="160"/>
        <v>13.270261815875919</v>
      </c>
      <c r="CB49" s="5">
        <f t="shared" si="160"/>
        <v>13.270261815875919</v>
      </c>
      <c r="CC49" s="5">
        <f t="shared" si="160"/>
        <v>13.270261815875919</v>
      </c>
      <c r="CD49" s="5">
        <f t="shared" si="160"/>
        <v>13.270261815875919</v>
      </c>
      <c r="CE49" s="5">
        <f t="shared" si="160"/>
        <v>13.270261815875919</v>
      </c>
      <c r="CF49" s="5">
        <f t="shared" si="160"/>
        <v>13.270261815875919</v>
      </c>
      <c r="CG49" s="5">
        <f t="shared" si="160"/>
        <v>13.270261815875919</v>
      </c>
      <c r="CH49" s="5">
        <f t="shared" si="160"/>
        <v>13.270261815875919</v>
      </c>
      <c r="CI49" s="5">
        <f t="shared" si="160"/>
        <v>13.270261815875919</v>
      </c>
      <c r="CJ49" s="5">
        <f t="shared" si="160"/>
        <v>13.270261815875919</v>
      </c>
      <c r="CK49" s="5">
        <f t="shared" si="160"/>
        <v>13.270261815875919</v>
      </c>
      <c r="CL49" s="5">
        <f t="shared" si="160"/>
        <v>13.270261815875919</v>
      </c>
      <c r="CM49" s="5">
        <f t="shared" si="160"/>
        <v>13.270261815875919</v>
      </c>
      <c r="CN49" s="5">
        <f t="shared" si="160"/>
        <v>13.270261815875919</v>
      </c>
      <c r="CO49" s="5">
        <f t="shared" si="160"/>
        <v>13.270261815875919</v>
      </c>
      <c r="CP49" s="5">
        <f t="shared" si="160"/>
        <v>13.270261815875919</v>
      </c>
      <c r="CQ49" s="5">
        <f t="shared" si="160"/>
        <v>13.270261815875919</v>
      </c>
      <c r="CR49" s="5">
        <f t="shared" si="160"/>
        <v>13.270261815875919</v>
      </c>
      <c r="CS49" s="5">
        <f t="shared" si="160"/>
        <v>13.270261815875919</v>
      </c>
      <c r="CT49" s="5">
        <f t="shared" si="160"/>
        <v>13.270261815875919</v>
      </c>
      <c r="CU49" s="5">
        <f t="shared" si="160"/>
        <v>13.270261815875919</v>
      </c>
      <c r="CV49" s="5">
        <f t="shared" si="160"/>
        <v>13.270261815875919</v>
      </c>
      <c r="CW49" s="5">
        <f t="shared" si="160"/>
        <v>13.270261815875919</v>
      </c>
      <c r="CX49" s="5">
        <f t="shared" si="160"/>
        <v>13.270261815875919</v>
      </c>
      <c r="CY49" s="5">
        <f t="shared" si="160"/>
        <v>13.270261815875919</v>
      </c>
      <c r="CZ49" s="5">
        <f t="shared" si="160"/>
        <v>13.270261815875919</v>
      </c>
      <c r="DA49" s="5">
        <f t="shared" si="160"/>
        <v>13.270261815875919</v>
      </c>
      <c r="DB49" s="5">
        <f t="shared" si="160"/>
        <v>13.270261815875919</v>
      </c>
      <c r="DC49" s="5">
        <f t="shared" si="160"/>
        <v>13.270261815875919</v>
      </c>
      <c r="DD49" s="5">
        <f t="shared" si="132"/>
        <v>13.270261815875919</v>
      </c>
      <c r="DE49" s="5">
        <f t="shared" si="123"/>
        <v>13.270261815875919</v>
      </c>
      <c r="DF49" s="5">
        <f t="shared" si="123"/>
        <v>13.270261815875919</v>
      </c>
      <c r="DG49" s="5">
        <f t="shared" si="123"/>
        <v>13.270261815875919</v>
      </c>
      <c r="DH49" s="5">
        <f t="shared" si="123"/>
        <v>13.270261815875919</v>
      </c>
      <c r="DI49" s="5">
        <f t="shared" si="123"/>
        <v>13.270261815875919</v>
      </c>
    </row>
    <row r="50" spans="2:113">
      <c r="X50">
        <v>2</v>
      </c>
      <c r="Y50">
        <v>2030</v>
      </c>
      <c r="Z50">
        <v>-1</v>
      </c>
      <c r="AA50" s="2">
        <f t="shared" si="3"/>
        <v>837.58205399971382</v>
      </c>
      <c r="AB50">
        <v>9.86</v>
      </c>
      <c r="AC50" s="58">
        <f t="shared" ref="AC50:AL50" si="161">AB50*(1 + $X50/100)</f>
        <v>10.0572</v>
      </c>
      <c r="AD50" s="58">
        <f t="shared" si="161"/>
        <v>10.258343999999999</v>
      </c>
      <c r="AE50" s="58">
        <f t="shared" si="161"/>
        <v>10.463510879999999</v>
      </c>
      <c r="AF50" s="58">
        <f t="shared" si="161"/>
        <v>10.6727810976</v>
      </c>
      <c r="AG50" s="58">
        <f t="shared" si="161"/>
        <v>10.886236719552</v>
      </c>
      <c r="AH50" s="58">
        <f t="shared" si="161"/>
        <v>11.103961453943041</v>
      </c>
      <c r="AI50" s="58">
        <f t="shared" si="161"/>
        <v>11.326040683021903</v>
      </c>
      <c r="AJ50" s="58">
        <f t="shared" si="161"/>
        <v>11.55256149668234</v>
      </c>
      <c r="AK50" s="58">
        <f t="shared" si="161"/>
        <v>11.783612726615987</v>
      </c>
      <c r="AL50" s="58">
        <f t="shared" si="161"/>
        <v>12.019284981148306</v>
      </c>
      <c r="AM50" s="58">
        <f t="shared" si="130"/>
        <v>12.259670680771272</v>
      </c>
      <c r="AN50" s="58">
        <f t="shared" si="130"/>
        <v>12.504864094386697</v>
      </c>
      <c r="AO50" s="58">
        <f t="shared" si="130"/>
        <v>12.754961376274432</v>
      </c>
      <c r="AP50" s="58">
        <f t="shared" si="130"/>
        <v>13.010060603799921</v>
      </c>
      <c r="AQ50" s="58">
        <f t="shared" si="130"/>
        <v>13.270261815875919</v>
      </c>
      <c r="AR50" s="5">
        <f t="shared" ref="AR50:DC50" si="162">AQ50*(1 + $Z50/100)</f>
        <v>13.13755919771716</v>
      </c>
      <c r="AS50" s="5">
        <f t="shared" si="162"/>
        <v>13.006183605739988</v>
      </c>
      <c r="AT50" s="5">
        <f t="shared" si="162"/>
        <v>12.876121769682587</v>
      </c>
      <c r="AU50" s="5">
        <f t="shared" si="162"/>
        <v>12.747360551985761</v>
      </c>
      <c r="AV50" s="5">
        <f t="shared" si="162"/>
        <v>12.619886946465902</v>
      </c>
      <c r="AW50" s="5">
        <f t="shared" si="162"/>
        <v>12.493688077001243</v>
      </c>
      <c r="AX50" s="5">
        <f t="shared" si="162"/>
        <v>12.36875119623123</v>
      </c>
      <c r="AY50" s="5">
        <f t="shared" si="162"/>
        <v>12.245063684268917</v>
      </c>
      <c r="AZ50" s="5">
        <f t="shared" si="162"/>
        <v>12.122613047426228</v>
      </c>
      <c r="BA50" s="5">
        <f t="shared" si="162"/>
        <v>12.001386916951965</v>
      </c>
      <c r="BB50" s="5">
        <f t="shared" si="162"/>
        <v>11.881373047782445</v>
      </c>
      <c r="BC50" s="5">
        <f t="shared" si="162"/>
        <v>11.762559317304619</v>
      </c>
      <c r="BD50" s="5">
        <f t="shared" si="162"/>
        <v>11.644933724131572</v>
      </c>
      <c r="BE50" s="5">
        <f t="shared" si="162"/>
        <v>11.528484386890257</v>
      </c>
      <c r="BF50" s="5">
        <f t="shared" si="162"/>
        <v>11.413199543021355</v>
      </c>
      <c r="BG50" s="5">
        <f t="shared" si="162"/>
        <v>11.299067547591141</v>
      </c>
      <c r="BH50" s="5">
        <f t="shared" si="162"/>
        <v>11.18607687211523</v>
      </c>
      <c r="BI50" s="5">
        <f t="shared" si="162"/>
        <v>11.074216103394077</v>
      </c>
      <c r="BJ50" s="5">
        <f t="shared" si="162"/>
        <v>10.963473942360137</v>
      </c>
      <c r="BK50" s="5">
        <f t="shared" si="162"/>
        <v>10.853839202936536</v>
      </c>
      <c r="BL50" s="5">
        <f t="shared" si="162"/>
        <v>10.745300810907171</v>
      </c>
      <c r="BM50" s="5">
        <f t="shared" si="162"/>
        <v>10.637847802798099</v>
      </c>
      <c r="BN50" s="5">
        <f t="shared" si="162"/>
        <v>10.531469324770118</v>
      </c>
      <c r="BO50" s="5">
        <f t="shared" si="162"/>
        <v>10.426154631522417</v>
      </c>
      <c r="BP50" s="5">
        <f t="shared" si="162"/>
        <v>10.321893085207194</v>
      </c>
      <c r="BQ50" s="5">
        <f t="shared" si="162"/>
        <v>10.218674154355121</v>
      </c>
      <c r="BR50" s="5">
        <f t="shared" si="162"/>
        <v>10.116487412811569</v>
      </c>
      <c r="BS50" s="5">
        <f t="shared" si="162"/>
        <v>10.015322538683453</v>
      </c>
      <c r="BT50" s="5">
        <f t="shared" si="162"/>
        <v>9.9151693132966177</v>
      </c>
      <c r="BU50" s="5">
        <f t="shared" si="162"/>
        <v>9.8160176201636506</v>
      </c>
      <c r="BV50" s="5">
        <f t="shared" si="162"/>
        <v>9.7178574439620142</v>
      </c>
      <c r="BW50" s="5">
        <f t="shared" si="162"/>
        <v>9.6206788695223935</v>
      </c>
      <c r="BX50" s="5">
        <f t="shared" si="162"/>
        <v>9.5244720808271701</v>
      </c>
      <c r="BY50" s="5">
        <f t="shared" si="162"/>
        <v>9.4292273600188992</v>
      </c>
      <c r="BZ50" s="5">
        <f t="shared" si="162"/>
        <v>9.3349350864187102</v>
      </c>
      <c r="CA50" s="5">
        <f t="shared" si="162"/>
        <v>9.2415857355545228</v>
      </c>
      <c r="CB50" s="5">
        <f t="shared" si="162"/>
        <v>9.1491698781989772</v>
      </c>
      <c r="CC50" s="5">
        <f t="shared" si="162"/>
        <v>9.0576781794169872</v>
      </c>
      <c r="CD50" s="5">
        <f t="shared" si="162"/>
        <v>8.9671013976228178</v>
      </c>
      <c r="CE50" s="5">
        <f t="shared" si="162"/>
        <v>8.8774303836465887</v>
      </c>
      <c r="CF50" s="5">
        <f t="shared" si="162"/>
        <v>8.7886560798101225</v>
      </c>
      <c r="CG50" s="5">
        <f t="shared" si="162"/>
        <v>8.700769519012022</v>
      </c>
      <c r="CH50" s="5">
        <f t="shared" si="162"/>
        <v>8.6137618238219016</v>
      </c>
      <c r="CI50" s="5">
        <f t="shared" si="162"/>
        <v>8.5276242055836828</v>
      </c>
      <c r="CJ50" s="5">
        <f t="shared" si="162"/>
        <v>8.4423479635278458</v>
      </c>
      <c r="CK50" s="5">
        <f t="shared" si="162"/>
        <v>8.3579244838925675</v>
      </c>
      <c r="CL50" s="5">
        <f t="shared" si="162"/>
        <v>8.2743452390536412</v>
      </c>
      <c r="CM50" s="5">
        <f t="shared" si="162"/>
        <v>8.1916017866631048</v>
      </c>
      <c r="CN50" s="5">
        <f t="shared" si="162"/>
        <v>8.1096857687964743</v>
      </c>
      <c r="CO50" s="5">
        <f t="shared" si="162"/>
        <v>8.0285889111085087</v>
      </c>
      <c r="CP50" s="5">
        <f t="shared" si="162"/>
        <v>7.9483030219974236</v>
      </c>
      <c r="CQ50" s="5">
        <f t="shared" si="162"/>
        <v>7.8688199917774488</v>
      </c>
      <c r="CR50" s="5">
        <f t="shared" si="162"/>
        <v>7.7901317918596744</v>
      </c>
      <c r="CS50" s="5">
        <f t="shared" si="162"/>
        <v>7.7122304739410774</v>
      </c>
      <c r="CT50" s="5">
        <f t="shared" si="162"/>
        <v>7.6351081692016667</v>
      </c>
      <c r="CU50" s="5">
        <f t="shared" si="162"/>
        <v>7.5587570875096501</v>
      </c>
      <c r="CV50" s="5">
        <f t="shared" si="162"/>
        <v>7.483169516634554</v>
      </c>
      <c r="CW50" s="5">
        <f t="shared" si="162"/>
        <v>7.4083378214682085</v>
      </c>
      <c r="CX50" s="5">
        <f t="shared" si="162"/>
        <v>7.3342544432535259</v>
      </c>
      <c r="CY50" s="5">
        <f t="shared" si="162"/>
        <v>7.2609118988209902</v>
      </c>
      <c r="CZ50" s="5">
        <f t="shared" si="162"/>
        <v>7.1883027798327799</v>
      </c>
      <c r="DA50" s="5">
        <f t="shared" si="162"/>
        <v>7.1164197520344521</v>
      </c>
      <c r="DB50" s="5">
        <f t="shared" si="162"/>
        <v>7.0452555545141076</v>
      </c>
      <c r="DC50" s="5">
        <f t="shared" si="162"/>
        <v>6.9748029989689666</v>
      </c>
      <c r="DD50" s="5">
        <f t="shared" si="132"/>
        <v>6.9050549689792771</v>
      </c>
      <c r="DE50" s="5">
        <f t="shared" si="123"/>
        <v>6.836004419289484</v>
      </c>
      <c r="DF50" s="5">
        <f t="shared" si="123"/>
        <v>6.7676443750965891</v>
      </c>
      <c r="DG50" s="5">
        <f t="shared" si="123"/>
        <v>6.6999679313456229</v>
      </c>
      <c r="DH50" s="5">
        <f t="shared" si="123"/>
        <v>6.6329682520321667</v>
      </c>
      <c r="DI50" s="5">
        <f t="shared" si="123"/>
        <v>6.566638569511845</v>
      </c>
    </row>
    <row r="51" spans="2:113">
      <c r="X51">
        <v>2</v>
      </c>
      <c r="Y51">
        <v>2030</v>
      </c>
      <c r="Z51">
        <v>-2</v>
      </c>
      <c r="AA51" s="2">
        <f t="shared" si="3"/>
        <v>666.07746640613686</v>
      </c>
      <c r="AB51">
        <v>9.86</v>
      </c>
      <c r="AC51" s="58">
        <f t="shared" ref="AC51:AL51" si="163">AB51*(1 + $X51/100)</f>
        <v>10.0572</v>
      </c>
      <c r="AD51" s="58">
        <f t="shared" si="163"/>
        <v>10.258343999999999</v>
      </c>
      <c r="AE51" s="58">
        <f t="shared" si="163"/>
        <v>10.463510879999999</v>
      </c>
      <c r="AF51" s="58">
        <f t="shared" si="163"/>
        <v>10.6727810976</v>
      </c>
      <c r="AG51" s="58">
        <f t="shared" si="163"/>
        <v>10.886236719552</v>
      </c>
      <c r="AH51" s="58">
        <f t="shared" si="163"/>
        <v>11.103961453943041</v>
      </c>
      <c r="AI51" s="58">
        <f t="shared" si="163"/>
        <v>11.326040683021903</v>
      </c>
      <c r="AJ51" s="58">
        <f t="shared" si="163"/>
        <v>11.55256149668234</v>
      </c>
      <c r="AK51" s="58">
        <f t="shared" si="163"/>
        <v>11.783612726615987</v>
      </c>
      <c r="AL51" s="58">
        <f t="shared" si="163"/>
        <v>12.019284981148306</v>
      </c>
      <c r="AM51" s="58">
        <f t="shared" si="130"/>
        <v>12.259670680771272</v>
      </c>
      <c r="AN51" s="58">
        <f t="shared" si="130"/>
        <v>12.504864094386697</v>
      </c>
      <c r="AO51" s="58">
        <f t="shared" si="130"/>
        <v>12.754961376274432</v>
      </c>
      <c r="AP51" s="58">
        <f t="shared" si="130"/>
        <v>13.010060603799921</v>
      </c>
      <c r="AQ51" s="58">
        <f t="shared" si="130"/>
        <v>13.270261815875919</v>
      </c>
      <c r="AR51" s="5">
        <f t="shared" ref="AR51:DC51" si="164">AQ51*(1 + $Z51/100)</f>
        <v>13.004856579558401</v>
      </c>
      <c r="AS51" s="5">
        <f t="shared" si="164"/>
        <v>12.744759447967233</v>
      </c>
      <c r="AT51" s="5">
        <f t="shared" si="164"/>
        <v>12.489864259007888</v>
      </c>
      <c r="AU51" s="5">
        <f t="shared" si="164"/>
        <v>12.24006697382773</v>
      </c>
      <c r="AV51" s="5">
        <f t="shared" si="164"/>
        <v>11.995265634351176</v>
      </c>
      <c r="AW51" s="5">
        <f t="shared" si="164"/>
        <v>11.755360321664153</v>
      </c>
      <c r="AX51" s="5">
        <f t="shared" si="164"/>
        <v>11.520253115230869</v>
      </c>
      <c r="AY51" s="5">
        <f t="shared" si="164"/>
        <v>11.289848052926251</v>
      </c>
      <c r="AZ51" s="5">
        <f t="shared" si="164"/>
        <v>11.064051091867725</v>
      </c>
      <c r="BA51" s="5">
        <f t="shared" si="164"/>
        <v>10.842770070030371</v>
      </c>
      <c r="BB51" s="5">
        <f t="shared" si="164"/>
        <v>10.625914668629763</v>
      </c>
      <c r="BC51" s="5">
        <f t="shared" si="164"/>
        <v>10.413396375257168</v>
      </c>
      <c r="BD51" s="5">
        <f t="shared" si="164"/>
        <v>10.205128447752024</v>
      </c>
      <c r="BE51" s="5">
        <f t="shared" si="164"/>
        <v>10.001025878796984</v>
      </c>
      <c r="BF51" s="5">
        <f t="shared" si="164"/>
        <v>9.8010053612210442</v>
      </c>
      <c r="BG51" s="5">
        <f t="shared" si="164"/>
        <v>9.6049852539966238</v>
      </c>
      <c r="BH51" s="5">
        <f t="shared" si="164"/>
        <v>9.4128855489166909</v>
      </c>
      <c r="BI51" s="5">
        <f t="shared" si="164"/>
        <v>9.2246278379383568</v>
      </c>
      <c r="BJ51" s="5">
        <f t="shared" si="164"/>
        <v>9.0401352811795892</v>
      </c>
      <c r="BK51" s="5">
        <f t="shared" si="164"/>
        <v>8.8593325755559977</v>
      </c>
      <c r="BL51" s="5">
        <f t="shared" si="164"/>
        <v>8.6821459240448782</v>
      </c>
      <c r="BM51" s="5">
        <f t="shared" si="164"/>
        <v>8.5085030055639805</v>
      </c>
      <c r="BN51" s="5">
        <f t="shared" si="164"/>
        <v>8.3383329454527004</v>
      </c>
      <c r="BO51" s="5">
        <f t="shared" si="164"/>
        <v>8.171566286543646</v>
      </c>
      <c r="BP51" s="5">
        <f t="shared" si="164"/>
        <v>8.0081349608127734</v>
      </c>
      <c r="BQ51" s="5">
        <f t="shared" si="164"/>
        <v>7.8479722615965182</v>
      </c>
      <c r="BR51" s="5">
        <f t="shared" si="164"/>
        <v>7.6910128163645881</v>
      </c>
      <c r="BS51" s="5">
        <f t="shared" si="164"/>
        <v>7.5371925600372967</v>
      </c>
      <c r="BT51" s="5">
        <f t="shared" si="164"/>
        <v>7.3864487088365509</v>
      </c>
      <c r="BU51" s="5">
        <f t="shared" si="164"/>
        <v>7.2387197346598198</v>
      </c>
      <c r="BV51" s="5">
        <f t="shared" si="164"/>
        <v>7.0939453399666235</v>
      </c>
      <c r="BW51" s="5">
        <f t="shared" si="164"/>
        <v>6.9520664331672908</v>
      </c>
      <c r="BX51" s="5">
        <f t="shared" si="164"/>
        <v>6.8130251045039447</v>
      </c>
      <c r="BY51" s="5">
        <f t="shared" si="164"/>
        <v>6.6767646024138658</v>
      </c>
      <c r="BZ51" s="5">
        <f t="shared" si="164"/>
        <v>6.5432293103655885</v>
      </c>
      <c r="CA51" s="5">
        <f t="shared" si="164"/>
        <v>6.4123647241582766</v>
      </c>
      <c r="CB51" s="5">
        <f t="shared" si="164"/>
        <v>6.2841174296751108</v>
      </c>
      <c r="CC51" s="5">
        <f t="shared" si="164"/>
        <v>6.1584350810816089</v>
      </c>
      <c r="CD51" s="5">
        <f t="shared" si="164"/>
        <v>6.0352663794599763</v>
      </c>
      <c r="CE51" s="5">
        <f t="shared" si="164"/>
        <v>5.914561051870777</v>
      </c>
      <c r="CF51" s="5">
        <f t="shared" si="164"/>
        <v>5.7962698308333609</v>
      </c>
      <c r="CG51" s="5">
        <f t="shared" si="164"/>
        <v>5.6803444342166935</v>
      </c>
      <c r="CH51" s="5">
        <f t="shared" si="164"/>
        <v>5.5667375455323596</v>
      </c>
      <c r="CI51" s="5">
        <f t="shared" si="164"/>
        <v>5.4554027946217118</v>
      </c>
      <c r="CJ51" s="5">
        <f t="shared" si="164"/>
        <v>5.3462947387292772</v>
      </c>
      <c r="CK51" s="5">
        <f t="shared" si="164"/>
        <v>5.2393688439546917</v>
      </c>
      <c r="CL51" s="5">
        <f t="shared" si="164"/>
        <v>5.1345814670755976</v>
      </c>
      <c r="CM51" s="5">
        <f t="shared" si="164"/>
        <v>5.0318898377340853</v>
      </c>
      <c r="CN51" s="5">
        <f t="shared" si="164"/>
        <v>4.9312520409794036</v>
      </c>
      <c r="CO51" s="5">
        <f t="shared" si="164"/>
        <v>4.8326270001598157</v>
      </c>
      <c r="CP51" s="5">
        <f t="shared" si="164"/>
        <v>4.7359744601566192</v>
      </c>
      <c r="CQ51" s="5">
        <f t="shared" si="164"/>
        <v>4.6412549709534865</v>
      </c>
      <c r="CR51" s="5">
        <f t="shared" si="164"/>
        <v>4.5484298715344167</v>
      </c>
      <c r="CS51" s="5">
        <f t="shared" si="164"/>
        <v>4.4574612741037285</v>
      </c>
      <c r="CT51" s="5">
        <f t="shared" si="164"/>
        <v>4.3683120486216538</v>
      </c>
      <c r="CU51" s="5">
        <f t="shared" si="164"/>
        <v>4.2809458076492204</v>
      </c>
      <c r="CV51" s="5">
        <f t="shared" si="164"/>
        <v>4.1953268914962356</v>
      </c>
      <c r="CW51" s="5">
        <f t="shared" si="164"/>
        <v>4.1114203536663112</v>
      </c>
      <c r="CX51" s="5">
        <f t="shared" si="164"/>
        <v>4.0291919465929853</v>
      </c>
      <c r="CY51" s="5">
        <f t="shared" si="164"/>
        <v>3.9486081076611255</v>
      </c>
      <c r="CZ51" s="5">
        <f t="shared" si="164"/>
        <v>3.8696359455079028</v>
      </c>
      <c r="DA51" s="5">
        <f t="shared" si="164"/>
        <v>3.7922432265977446</v>
      </c>
      <c r="DB51" s="5">
        <f t="shared" si="164"/>
        <v>3.7163983620657897</v>
      </c>
      <c r="DC51" s="5">
        <f t="shared" si="164"/>
        <v>3.6420703948244739</v>
      </c>
      <c r="DD51" s="5">
        <f t="shared" si="132"/>
        <v>3.5692289869279845</v>
      </c>
      <c r="DE51" s="5">
        <f t="shared" si="123"/>
        <v>3.4978444071894246</v>
      </c>
      <c r="DF51" s="5">
        <f t="shared" si="123"/>
        <v>3.4278875190456359</v>
      </c>
      <c r="DG51" s="5">
        <f t="shared" si="123"/>
        <v>3.3593297686647232</v>
      </c>
      <c r="DH51" s="5">
        <f t="shared" si="123"/>
        <v>3.2921431732914286</v>
      </c>
      <c r="DI51" s="5">
        <f t="shared" si="123"/>
        <v>3.2263003098256</v>
      </c>
    </row>
    <row r="52" spans="2:113">
      <c r="X52">
        <v>2</v>
      </c>
      <c r="Y52">
        <v>2030</v>
      </c>
      <c r="Z52">
        <v>-3</v>
      </c>
      <c r="AA52" s="2">
        <f t="shared" si="3"/>
        <v>552.1146514280457</v>
      </c>
      <c r="AB52">
        <v>9.86</v>
      </c>
      <c r="AC52" s="58">
        <f t="shared" ref="AC52:AL52" si="165">AB52*(1 + $X52/100)</f>
        <v>10.0572</v>
      </c>
      <c r="AD52" s="58">
        <f t="shared" si="165"/>
        <v>10.258343999999999</v>
      </c>
      <c r="AE52" s="58">
        <f t="shared" si="165"/>
        <v>10.463510879999999</v>
      </c>
      <c r="AF52" s="58">
        <f t="shared" si="165"/>
        <v>10.6727810976</v>
      </c>
      <c r="AG52" s="58">
        <f t="shared" si="165"/>
        <v>10.886236719552</v>
      </c>
      <c r="AH52" s="58">
        <f t="shared" si="165"/>
        <v>11.103961453943041</v>
      </c>
      <c r="AI52" s="58">
        <f t="shared" si="165"/>
        <v>11.326040683021903</v>
      </c>
      <c r="AJ52" s="58">
        <f t="shared" si="165"/>
        <v>11.55256149668234</v>
      </c>
      <c r="AK52" s="58">
        <f t="shared" si="165"/>
        <v>11.783612726615987</v>
      </c>
      <c r="AL52" s="58">
        <f t="shared" si="165"/>
        <v>12.019284981148306</v>
      </c>
      <c r="AM52" s="58">
        <f t="shared" si="130"/>
        <v>12.259670680771272</v>
      </c>
      <c r="AN52" s="58">
        <f t="shared" si="130"/>
        <v>12.504864094386697</v>
      </c>
      <c r="AO52" s="58">
        <f t="shared" si="130"/>
        <v>12.754961376274432</v>
      </c>
      <c r="AP52" s="58">
        <f t="shared" si="130"/>
        <v>13.010060603799921</v>
      </c>
      <c r="AQ52" s="58">
        <f t="shared" si="130"/>
        <v>13.270261815875919</v>
      </c>
      <c r="AR52" s="5">
        <f t="shared" ref="AR52:DC52" si="166">AQ52*(1 + $Z52/100)</f>
        <v>12.872153961399642</v>
      </c>
      <c r="AS52" s="5">
        <f t="shared" si="166"/>
        <v>12.485989342557652</v>
      </c>
      <c r="AT52" s="5">
        <f t="shared" si="166"/>
        <v>12.111409662280922</v>
      </c>
      <c r="AU52" s="5">
        <f t="shared" si="166"/>
        <v>11.748067372412494</v>
      </c>
      <c r="AV52" s="5">
        <f t="shared" si="166"/>
        <v>11.395625351240119</v>
      </c>
      <c r="AW52" s="5">
        <f t="shared" si="166"/>
        <v>11.053756590702914</v>
      </c>
      <c r="AX52" s="5">
        <f t="shared" si="166"/>
        <v>10.722143892981826</v>
      </c>
      <c r="AY52" s="5">
        <f t="shared" si="166"/>
        <v>10.400479576192371</v>
      </c>
      <c r="AZ52" s="5">
        <f t="shared" si="166"/>
        <v>10.0884651889066</v>
      </c>
      <c r="BA52" s="5">
        <f t="shared" si="166"/>
        <v>9.7858112332394018</v>
      </c>
      <c r="BB52" s="5">
        <f t="shared" si="166"/>
        <v>9.4922368962422201</v>
      </c>
      <c r="BC52" s="5">
        <f t="shared" si="166"/>
        <v>9.2074697893549526</v>
      </c>
      <c r="BD52" s="5">
        <f t="shared" si="166"/>
        <v>8.9312456956743045</v>
      </c>
      <c r="BE52" s="5">
        <f t="shared" si="166"/>
        <v>8.6633083248040759</v>
      </c>
      <c r="BF52" s="5">
        <f t="shared" si="166"/>
        <v>8.4034090750599528</v>
      </c>
      <c r="BG52" s="5">
        <f t="shared" si="166"/>
        <v>8.1513068028081541</v>
      </c>
      <c r="BH52" s="5">
        <f t="shared" si="166"/>
        <v>7.906767598723909</v>
      </c>
      <c r="BI52" s="5">
        <f t="shared" si="166"/>
        <v>7.6695645707621916</v>
      </c>
      <c r="BJ52" s="5">
        <f t="shared" si="166"/>
        <v>7.439477633639326</v>
      </c>
      <c r="BK52" s="5">
        <f t="shared" si="166"/>
        <v>7.2162933046301463</v>
      </c>
      <c r="BL52" s="5">
        <f t="shared" si="166"/>
        <v>6.9998045054912419</v>
      </c>
      <c r="BM52" s="5">
        <f t="shared" si="166"/>
        <v>6.7898103703265047</v>
      </c>
      <c r="BN52" s="5">
        <f t="shared" si="166"/>
        <v>6.5861160592167094</v>
      </c>
      <c r="BO52" s="5">
        <f t="shared" si="166"/>
        <v>6.3885325774402082</v>
      </c>
      <c r="BP52" s="5">
        <f t="shared" si="166"/>
        <v>6.1968766001170019</v>
      </c>
      <c r="BQ52" s="5">
        <f t="shared" si="166"/>
        <v>6.0109703021134919</v>
      </c>
      <c r="BR52" s="5">
        <f t="shared" si="166"/>
        <v>5.830641193050087</v>
      </c>
      <c r="BS52" s="5">
        <f t="shared" si="166"/>
        <v>5.6557219572585842</v>
      </c>
      <c r="BT52" s="5">
        <f t="shared" si="166"/>
        <v>5.4860502985408264</v>
      </c>
      <c r="BU52" s="5">
        <f t="shared" si="166"/>
        <v>5.3214687895846016</v>
      </c>
      <c r="BV52" s="5">
        <f t="shared" si="166"/>
        <v>5.1618247258970635</v>
      </c>
      <c r="BW52" s="5">
        <f t="shared" si="166"/>
        <v>5.0069699841201514</v>
      </c>
      <c r="BX52" s="5">
        <f t="shared" si="166"/>
        <v>4.8567608845965466</v>
      </c>
      <c r="BY52" s="5">
        <f t="shared" si="166"/>
        <v>4.7110580580586499</v>
      </c>
      <c r="BZ52" s="5">
        <f t="shared" si="166"/>
        <v>4.5697263163168902</v>
      </c>
      <c r="CA52" s="5">
        <f t="shared" si="166"/>
        <v>4.4326345268273837</v>
      </c>
      <c r="CB52" s="5">
        <f t="shared" si="166"/>
        <v>4.2996554910225617</v>
      </c>
      <c r="CC52" s="5">
        <f t="shared" si="166"/>
        <v>4.1706658262918852</v>
      </c>
      <c r="CD52" s="5">
        <f t="shared" si="166"/>
        <v>4.0455458515031282</v>
      </c>
      <c r="CE52" s="5">
        <f t="shared" si="166"/>
        <v>3.9241794759580344</v>
      </c>
      <c r="CF52" s="5">
        <f t="shared" si="166"/>
        <v>3.8064540916792931</v>
      </c>
      <c r="CG52" s="5">
        <f t="shared" si="166"/>
        <v>3.692260468928914</v>
      </c>
      <c r="CH52" s="5">
        <f t="shared" si="166"/>
        <v>3.5814926548610466</v>
      </c>
      <c r="CI52" s="5">
        <f t="shared" si="166"/>
        <v>3.4740478752152151</v>
      </c>
      <c r="CJ52" s="5">
        <f t="shared" si="166"/>
        <v>3.3698264389587584</v>
      </c>
      <c r="CK52" s="5">
        <f t="shared" si="166"/>
        <v>3.2687316457899955</v>
      </c>
      <c r="CL52" s="5">
        <f t="shared" si="166"/>
        <v>3.1706696964162955</v>
      </c>
      <c r="CM52" s="5">
        <f t="shared" si="166"/>
        <v>3.0755496055238067</v>
      </c>
      <c r="CN52" s="5">
        <f t="shared" si="166"/>
        <v>2.9832831173580923</v>
      </c>
      <c r="CO52" s="5">
        <f t="shared" si="166"/>
        <v>2.8937846238373495</v>
      </c>
      <c r="CP52" s="5">
        <f t="shared" si="166"/>
        <v>2.8069710851222287</v>
      </c>
      <c r="CQ52" s="5">
        <f t="shared" si="166"/>
        <v>2.7227619525685616</v>
      </c>
      <c r="CR52" s="5">
        <f t="shared" si="166"/>
        <v>2.6410790939915048</v>
      </c>
      <c r="CS52" s="5">
        <f t="shared" si="166"/>
        <v>2.5618467211717597</v>
      </c>
      <c r="CT52" s="5">
        <f t="shared" si="166"/>
        <v>2.4849913195366069</v>
      </c>
      <c r="CU52" s="5">
        <f t="shared" si="166"/>
        <v>2.4104415799505086</v>
      </c>
      <c r="CV52" s="5">
        <f t="shared" si="166"/>
        <v>2.3381283325519933</v>
      </c>
      <c r="CW52" s="5">
        <f t="shared" si="166"/>
        <v>2.2679844825754336</v>
      </c>
      <c r="CX52" s="5">
        <f t="shared" si="166"/>
        <v>2.1999449480981705</v>
      </c>
      <c r="CY52" s="5">
        <f t="shared" si="166"/>
        <v>2.1339465996552254</v>
      </c>
      <c r="CZ52" s="5">
        <f t="shared" si="166"/>
        <v>2.0699282016655687</v>
      </c>
      <c r="DA52" s="5">
        <f t="shared" si="166"/>
        <v>2.0078303556156016</v>
      </c>
      <c r="DB52" s="5">
        <f t="shared" si="166"/>
        <v>1.9475954449471335</v>
      </c>
      <c r="DC52" s="5">
        <f t="shared" si="166"/>
        <v>1.8891675815987194</v>
      </c>
      <c r="DD52" s="5">
        <f t="shared" si="132"/>
        <v>1.8324925541507577</v>
      </c>
      <c r="DE52" s="5">
        <f t="shared" si="123"/>
        <v>1.777517777526235</v>
      </c>
      <c r="DF52" s="5">
        <f t="shared" si="123"/>
        <v>1.7241922442004478</v>
      </c>
      <c r="DG52" s="5">
        <f t="shared" si="123"/>
        <v>1.6724664768744344</v>
      </c>
      <c r="DH52" s="5">
        <f t="shared" si="123"/>
        <v>1.6222924825682012</v>
      </c>
      <c r="DI52" s="5">
        <f t="shared" si="123"/>
        <v>1.5736237080911553</v>
      </c>
    </row>
    <row r="53" spans="2:113">
      <c r="X53">
        <v>2</v>
      </c>
      <c r="Y53">
        <v>2030</v>
      </c>
      <c r="Z53">
        <v>-4</v>
      </c>
      <c r="AA53" s="2">
        <f t="shared" si="3"/>
        <v>474.12539060717222</v>
      </c>
      <c r="AB53">
        <v>9.86</v>
      </c>
      <c r="AC53" s="58">
        <f t="shared" ref="AC53:AL67" si="167">AB53*(1 + $X53/100)</f>
        <v>10.0572</v>
      </c>
      <c r="AD53" s="58">
        <f t="shared" si="167"/>
        <v>10.258343999999999</v>
      </c>
      <c r="AE53" s="58">
        <f t="shared" si="167"/>
        <v>10.463510879999999</v>
      </c>
      <c r="AF53" s="58">
        <f t="shared" si="167"/>
        <v>10.6727810976</v>
      </c>
      <c r="AG53" s="58">
        <f t="shared" si="167"/>
        <v>10.886236719552</v>
      </c>
      <c r="AH53" s="58">
        <f t="shared" si="167"/>
        <v>11.103961453943041</v>
      </c>
      <c r="AI53" s="58">
        <f t="shared" si="167"/>
        <v>11.326040683021903</v>
      </c>
      <c r="AJ53" s="58">
        <f t="shared" si="167"/>
        <v>11.55256149668234</v>
      </c>
      <c r="AK53" s="58">
        <f t="shared" si="167"/>
        <v>11.783612726615987</v>
      </c>
      <c r="AL53" s="58">
        <f t="shared" si="167"/>
        <v>12.019284981148306</v>
      </c>
      <c r="AM53" s="58">
        <f t="shared" si="130"/>
        <v>12.259670680771272</v>
      </c>
      <c r="AN53" s="58">
        <f t="shared" si="130"/>
        <v>12.504864094386697</v>
      </c>
      <c r="AO53" s="58">
        <f t="shared" si="130"/>
        <v>12.754961376274432</v>
      </c>
      <c r="AP53" s="58">
        <f t="shared" si="130"/>
        <v>13.010060603799921</v>
      </c>
      <c r="AQ53" s="58">
        <f t="shared" si="130"/>
        <v>13.270261815875919</v>
      </c>
      <c r="AR53" s="5">
        <f t="shared" ref="AR53:DC56" si="168">AQ53*(1 + $Z53/100)</f>
        <v>12.739451343240882</v>
      </c>
      <c r="AS53" s="5">
        <f t="shared" si="168"/>
        <v>12.229873289511247</v>
      </c>
      <c r="AT53" s="5">
        <f t="shared" si="168"/>
        <v>11.740678357930797</v>
      </c>
      <c r="AU53" s="5">
        <f t="shared" si="168"/>
        <v>11.271051223613565</v>
      </c>
      <c r="AV53" s="5">
        <f t="shared" si="168"/>
        <v>10.820209174669023</v>
      </c>
      <c r="AW53" s="5">
        <f t="shared" si="168"/>
        <v>10.387400807682262</v>
      </c>
      <c r="AX53" s="5">
        <f t="shared" si="168"/>
        <v>9.9719047753749717</v>
      </c>
      <c r="AY53" s="5">
        <f t="shared" si="168"/>
        <v>9.5730285843599727</v>
      </c>
      <c r="AZ53" s="5">
        <f t="shared" si="168"/>
        <v>9.1901074409855728</v>
      </c>
      <c r="BA53" s="5">
        <f t="shared" si="168"/>
        <v>8.8225031433461503</v>
      </c>
      <c r="BB53" s="5">
        <f t="shared" si="168"/>
        <v>8.4696030176123038</v>
      </c>
      <c r="BC53" s="5">
        <f t="shared" si="168"/>
        <v>8.1308188969078117</v>
      </c>
      <c r="BD53" s="5">
        <f t="shared" si="168"/>
        <v>7.8055861410314993</v>
      </c>
      <c r="BE53" s="5">
        <f t="shared" si="168"/>
        <v>7.493362695390239</v>
      </c>
      <c r="BF53" s="5">
        <f t="shared" si="168"/>
        <v>7.1936281875746291</v>
      </c>
      <c r="BG53" s="5">
        <f t="shared" si="168"/>
        <v>6.9058830600716439</v>
      </c>
      <c r="BH53" s="5">
        <f t="shared" si="168"/>
        <v>6.6296477376687779</v>
      </c>
      <c r="BI53" s="5">
        <f t="shared" si="168"/>
        <v>6.3644618281620264</v>
      </c>
      <c r="BJ53" s="5">
        <f t="shared" si="168"/>
        <v>6.1098833550355449</v>
      </c>
      <c r="BK53" s="5">
        <f t="shared" si="168"/>
        <v>5.8654880208341229</v>
      </c>
      <c r="BL53" s="5">
        <f t="shared" si="168"/>
        <v>5.6308685000007577</v>
      </c>
      <c r="BM53" s="5">
        <f t="shared" si="168"/>
        <v>5.4056337600007272</v>
      </c>
      <c r="BN53" s="5">
        <f t="shared" si="168"/>
        <v>5.1894084096006976</v>
      </c>
      <c r="BO53" s="5">
        <f t="shared" si="168"/>
        <v>4.9818320732166699</v>
      </c>
      <c r="BP53" s="5">
        <f t="shared" si="168"/>
        <v>4.7825587902880029</v>
      </c>
      <c r="BQ53" s="5">
        <f t="shared" si="168"/>
        <v>4.5912564386764823</v>
      </c>
      <c r="BR53" s="5">
        <f t="shared" si="168"/>
        <v>4.4076061811294229</v>
      </c>
      <c r="BS53" s="5">
        <f t="shared" si="168"/>
        <v>4.2313019338842457</v>
      </c>
      <c r="BT53" s="5">
        <f t="shared" si="168"/>
        <v>4.0620498565288754</v>
      </c>
      <c r="BU53" s="5">
        <f t="shared" si="168"/>
        <v>3.8995678622677201</v>
      </c>
      <c r="BV53" s="5">
        <f t="shared" si="168"/>
        <v>3.743585147777011</v>
      </c>
      <c r="BW53" s="5">
        <f t="shared" si="168"/>
        <v>3.5938417418659303</v>
      </c>
      <c r="BX53" s="5">
        <f t="shared" si="168"/>
        <v>3.450088072191293</v>
      </c>
      <c r="BY53" s="5">
        <f t="shared" si="168"/>
        <v>3.3120845493036413</v>
      </c>
      <c r="BZ53" s="5">
        <f t="shared" si="168"/>
        <v>3.1796011673314957</v>
      </c>
      <c r="CA53" s="5">
        <f t="shared" si="168"/>
        <v>3.0524171206382356</v>
      </c>
      <c r="CB53" s="5">
        <f t="shared" si="168"/>
        <v>2.930320435812706</v>
      </c>
      <c r="CC53" s="5">
        <f t="shared" si="168"/>
        <v>2.8131076183801977</v>
      </c>
      <c r="CD53" s="5">
        <f t="shared" si="168"/>
        <v>2.7005833136449899</v>
      </c>
      <c r="CE53" s="5">
        <f t="shared" si="168"/>
        <v>2.5925599810991904</v>
      </c>
      <c r="CF53" s="5">
        <f t="shared" si="168"/>
        <v>2.4888575818552225</v>
      </c>
      <c r="CG53" s="5">
        <f t="shared" si="168"/>
        <v>2.3893032785810138</v>
      </c>
      <c r="CH53" s="5">
        <f t="shared" si="168"/>
        <v>2.2937311474377733</v>
      </c>
      <c r="CI53" s="5">
        <f t="shared" si="168"/>
        <v>2.2019819015402624</v>
      </c>
      <c r="CJ53" s="5">
        <f t="shared" si="168"/>
        <v>2.1139026254786519</v>
      </c>
      <c r="CK53" s="5">
        <f t="shared" si="168"/>
        <v>2.0293465204595056</v>
      </c>
      <c r="CL53" s="5">
        <f t="shared" si="168"/>
        <v>1.9481726596411253</v>
      </c>
      <c r="CM53" s="5">
        <f t="shared" si="168"/>
        <v>1.8702457532554801</v>
      </c>
      <c r="CN53" s="5">
        <f t="shared" si="168"/>
        <v>1.7954359231252608</v>
      </c>
      <c r="CO53" s="5">
        <f t="shared" si="168"/>
        <v>1.7236184862002504</v>
      </c>
      <c r="CP53" s="5">
        <f t="shared" si="168"/>
        <v>1.6546737467522403</v>
      </c>
      <c r="CQ53" s="5">
        <f t="shared" si="168"/>
        <v>1.5884867968821506</v>
      </c>
      <c r="CR53" s="5">
        <f t="shared" si="168"/>
        <v>1.5249473250068646</v>
      </c>
      <c r="CS53" s="5">
        <f t="shared" si="168"/>
        <v>1.46394943200659</v>
      </c>
      <c r="CT53" s="5">
        <f t="shared" si="168"/>
        <v>1.4053914547263264</v>
      </c>
      <c r="CU53" s="5">
        <f t="shared" si="168"/>
        <v>1.3491757965372733</v>
      </c>
      <c r="CV53" s="5">
        <f t="shared" si="168"/>
        <v>1.2952087646757824</v>
      </c>
      <c r="CW53" s="5">
        <f t="shared" si="168"/>
        <v>1.2434004140887511</v>
      </c>
      <c r="CX53" s="5">
        <f t="shared" si="168"/>
        <v>1.193664397525201</v>
      </c>
      <c r="CY53" s="5">
        <f t="shared" si="168"/>
        <v>1.145917821624193</v>
      </c>
      <c r="CZ53" s="5">
        <f t="shared" si="168"/>
        <v>1.1000811087592253</v>
      </c>
      <c r="DA53" s="5">
        <f t="shared" si="168"/>
        <v>1.0560778644088562</v>
      </c>
      <c r="DB53" s="5">
        <f t="shared" si="168"/>
        <v>1.013834749832502</v>
      </c>
      <c r="DC53" s="5">
        <f t="shared" si="168"/>
        <v>0.97328135983920183</v>
      </c>
      <c r="DD53" s="5">
        <f t="shared" si="132"/>
        <v>0.93435010544563368</v>
      </c>
      <c r="DE53" s="5">
        <f t="shared" si="123"/>
        <v>0.89697610122780835</v>
      </c>
      <c r="DF53" s="5">
        <f t="shared" si="123"/>
        <v>0.861097057178696</v>
      </c>
      <c r="DG53" s="5">
        <f t="shared" si="123"/>
        <v>0.8266531748915481</v>
      </c>
      <c r="DH53" s="5">
        <f t="shared" si="123"/>
        <v>0.79358704789588619</v>
      </c>
      <c r="DI53" s="5">
        <f t="shared" si="123"/>
        <v>0.76184356598005076</v>
      </c>
    </row>
    <row r="54" spans="2:113">
      <c r="X54">
        <v>0</v>
      </c>
      <c r="Y54">
        <v>2040</v>
      </c>
      <c r="Z54">
        <v>0</v>
      </c>
      <c r="AA54" s="2">
        <f t="shared" ref="AA54:AA83" si="169">SUM(AC54:DI54)</f>
        <v>838.10000000000093</v>
      </c>
      <c r="AB54">
        <v>9.86</v>
      </c>
      <c r="AC54" s="58">
        <f>AB54*(1 + $X54/100)</f>
        <v>9.86</v>
      </c>
      <c r="AD54" s="58">
        <f t="shared" si="167"/>
        <v>9.86</v>
      </c>
      <c r="AE54" s="58">
        <f t="shared" si="167"/>
        <v>9.86</v>
      </c>
      <c r="AF54" s="58">
        <f t="shared" si="167"/>
        <v>9.86</v>
      </c>
      <c r="AG54" s="58">
        <f t="shared" si="167"/>
        <v>9.86</v>
      </c>
      <c r="AH54" s="58">
        <f t="shared" si="167"/>
        <v>9.86</v>
      </c>
      <c r="AI54" s="58">
        <f t="shared" si="167"/>
        <v>9.86</v>
      </c>
      <c r="AJ54" s="58">
        <f t="shared" si="167"/>
        <v>9.86</v>
      </c>
      <c r="AK54" s="58">
        <f t="shared" si="167"/>
        <v>9.86</v>
      </c>
      <c r="AL54" s="58">
        <f t="shared" si="167"/>
        <v>9.86</v>
      </c>
      <c r="AM54" s="58">
        <f t="shared" ref="AM54:AM83" si="170">AL54*(1 + $X54/100)</f>
        <v>9.86</v>
      </c>
      <c r="AN54" s="58">
        <f t="shared" ref="AN54:AN83" si="171">AM54*(1 + $X54/100)</f>
        <v>9.86</v>
      </c>
      <c r="AO54" s="58">
        <f t="shared" ref="AO54:AO83" si="172">AN54*(1 + $X54/100)</f>
        <v>9.86</v>
      </c>
      <c r="AP54" s="58">
        <f t="shared" ref="AP54:AP83" si="173">AO54*(1 + $X54/100)</f>
        <v>9.86</v>
      </c>
      <c r="AQ54" s="58">
        <f t="shared" ref="AQ54:AQ83" si="174">AP54*(1 + $X54/100)</f>
        <v>9.86</v>
      </c>
      <c r="AR54" s="58">
        <f t="shared" ref="AR54:AR69" si="175">AQ54*(1 + $X54/100)</f>
        <v>9.86</v>
      </c>
      <c r="AS54" s="58">
        <f t="shared" ref="AS54:AS69" si="176">AR54*(1 + $X54/100)</f>
        <v>9.86</v>
      </c>
      <c r="AT54" s="58">
        <f t="shared" ref="AT54:AT69" si="177">AS54*(1 + $X54/100)</f>
        <v>9.86</v>
      </c>
      <c r="AU54" s="58">
        <f t="shared" ref="AU54:AU69" si="178">AT54*(1 + $X54/100)</f>
        <v>9.86</v>
      </c>
      <c r="AV54" s="58">
        <f t="shared" ref="AV54:AV69" si="179">AU54*(1 + $X54/100)</f>
        <v>9.86</v>
      </c>
      <c r="AW54" s="58">
        <f t="shared" ref="AW54:AW69" si="180">AV54*(1 + $X54/100)</f>
        <v>9.86</v>
      </c>
      <c r="AX54" s="58">
        <f t="shared" ref="AX54:AX69" si="181">AW54*(1 + $X54/100)</f>
        <v>9.86</v>
      </c>
      <c r="AY54" s="58">
        <f t="shared" ref="AY54:AY69" si="182">AX54*(1 + $X54/100)</f>
        <v>9.86</v>
      </c>
      <c r="AZ54" s="58">
        <f t="shared" ref="AZ54:AZ83" si="183">AY54*(1 + $X54/100)</f>
        <v>9.86</v>
      </c>
      <c r="BA54" s="58">
        <f t="shared" si="168"/>
        <v>9.86</v>
      </c>
      <c r="BB54" s="5">
        <f t="shared" si="168"/>
        <v>9.86</v>
      </c>
      <c r="BC54" s="5">
        <f t="shared" si="168"/>
        <v>9.86</v>
      </c>
      <c r="BD54" s="5">
        <f t="shared" si="168"/>
        <v>9.86</v>
      </c>
      <c r="BE54" s="5">
        <f t="shared" si="168"/>
        <v>9.86</v>
      </c>
      <c r="BF54" s="5">
        <f t="shared" si="168"/>
        <v>9.86</v>
      </c>
      <c r="BG54" s="5">
        <f t="shared" si="168"/>
        <v>9.86</v>
      </c>
      <c r="BH54" s="5">
        <f t="shared" si="168"/>
        <v>9.86</v>
      </c>
      <c r="BI54" s="5">
        <f t="shared" si="168"/>
        <v>9.86</v>
      </c>
      <c r="BJ54" s="5">
        <f t="shared" si="168"/>
        <v>9.86</v>
      </c>
      <c r="BK54" s="5">
        <f t="shared" si="168"/>
        <v>9.86</v>
      </c>
      <c r="BL54" s="5">
        <f t="shared" si="168"/>
        <v>9.86</v>
      </c>
      <c r="BM54" s="5">
        <f t="shared" si="168"/>
        <v>9.86</v>
      </c>
      <c r="BN54" s="5">
        <f t="shared" si="168"/>
        <v>9.86</v>
      </c>
      <c r="BO54" s="5">
        <f t="shared" si="168"/>
        <v>9.86</v>
      </c>
      <c r="BP54" s="5">
        <f t="shared" si="168"/>
        <v>9.86</v>
      </c>
      <c r="BQ54" s="5">
        <f t="shared" si="168"/>
        <v>9.86</v>
      </c>
      <c r="BR54" s="5">
        <f t="shared" si="168"/>
        <v>9.86</v>
      </c>
      <c r="BS54" s="5">
        <f t="shared" si="168"/>
        <v>9.86</v>
      </c>
      <c r="BT54" s="5">
        <f t="shared" si="168"/>
        <v>9.86</v>
      </c>
      <c r="BU54" s="5">
        <f t="shared" si="168"/>
        <v>9.86</v>
      </c>
      <c r="BV54" s="5">
        <f t="shared" si="168"/>
        <v>9.86</v>
      </c>
      <c r="BW54" s="5">
        <f t="shared" si="168"/>
        <v>9.86</v>
      </c>
      <c r="BX54" s="5">
        <f t="shared" si="168"/>
        <v>9.86</v>
      </c>
      <c r="BY54" s="5">
        <f t="shared" si="168"/>
        <v>9.86</v>
      </c>
      <c r="BZ54" s="5">
        <f t="shared" si="168"/>
        <v>9.86</v>
      </c>
      <c r="CA54" s="5">
        <f t="shared" si="168"/>
        <v>9.86</v>
      </c>
      <c r="CB54" s="5">
        <f t="shared" si="168"/>
        <v>9.86</v>
      </c>
      <c r="CC54" s="5">
        <f t="shared" si="168"/>
        <v>9.86</v>
      </c>
      <c r="CD54" s="5">
        <f t="shared" si="168"/>
        <v>9.86</v>
      </c>
      <c r="CE54" s="5">
        <f t="shared" si="168"/>
        <v>9.86</v>
      </c>
      <c r="CF54" s="5">
        <f t="shared" si="168"/>
        <v>9.86</v>
      </c>
      <c r="CG54" s="5">
        <f t="shared" si="168"/>
        <v>9.86</v>
      </c>
      <c r="CH54" s="5">
        <f t="shared" si="168"/>
        <v>9.86</v>
      </c>
      <c r="CI54" s="5">
        <f t="shared" si="168"/>
        <v>9.86</v>
      </c>
      <c r="CJ54" s="5">
        <f t="shared" si="168"/>
        <v>9.86</v>
      </c>
      <c r="CK54" s="5">
        <f t="shared" si="168"/>
        <v>9.86</v>
      </c>
      <c r="CL54" s="5">
        <f t="shared" si="168"/>
        <v>9.86</v>
      </c>
      <c r="CM54" s="5">
        <f t="shared" si="168"/>
        <v>9.86</v>
      </c>
      <c r="CN54" s="5">
        <f t="shared" si="168"/>
        <v>9.86</v>
      </c>
      <c r="CO54" s="5">
        <f t="shared" si="168"/>
        <v>9.86</v>
      </c>
      <c r="CP54" s="5">
        <f t="shared" si="168"/>
        <v>9.86</v>
      </c>
      <c r="CQ54" s="5">
        <f t="shared" si="168"/>
        <v>9.86</v>
      </c>
      <c r="CR54" s="5">
        <f t="shared" si="168"/>
        <v>9.86</v>
      </c>
      <c r="CS54" s="5">
        <f t="shared" si="168"/>
        <v>9.86</v>
      </c>
      <c r="CT54" s="5">
        <f t="shared" si="168"/>
        <v>9.86</v>
      </c>
      <c r="CU54" s="5">
        <f t="shared" si="168"/>
        <v>9.86</v>
      </c>
      <c r="CV54" s="5">
        <f t="shared" si="168"/>
        <v>9.86</v>
      </c>
      <c r="CW54" s="5">
        <f t="shared" si="168"/>
        <v>9.86</v>
      </c>
      <c r="CX54" s="5">
        <f t="shared" si="168"/>
        <v>9.86</v>
      </c>
      <c r="CY54" s="5">
        <f t="shared" si="168"/>
        <v>9.86</v>
      </c>
      <c r="CZ54" s="5">
        <f t="shared" si="168"/>
        <v>9.86</v>
      </c>
      <c r="DA54" s="5">
        <f t="shared" si="168"/>
        <v>9.86</v>
      </c>
      <c r="DB54" s="5">
        <f t="shared" si="168"/>
        <v>9.86</v>
      </c>
      <c r="DC54" s="5">
        <f t="shared" si="168"/>
        <v>9.86</v>
      </c>
      <c r="DD54" s="5">
        <f t="shared" ref="DD54:DD83" si="184">DC54*(1 + $Z54/100)</f>
        <v>9.86</v>
      </c>
      <c r="DE54" s="5">
        <f t="shared" ref="DE54:DE83" si="185">DD54*(1 + $Z54/100)</f>
        <v>9.86</v>
      </c>
      <c r="DF54" s="5">
        <f t="shared" ref="DF54:DF83" si="186">DE54*(1 + $Z54/100)</f>
        <v>9.86</v>
      </c>
      <c r="DG54" s="5">
        <f t="shared" ref="DG54:DG83" si="187">DF54*(1 + $Z54/100)</f>
        <v>9.86</v>
      </c>
      <c r="DH54" s="5">
        <f t="shared" ref="DH54:DH83" si="188">DG54*(1 + $Z54/100)</f>
        <v>9.86</v>
      </c>
      <c r="DI54" s="5">
        <f t="shared" ref="DI54:DI83" si="189">DH54*(1 + $Z54/100)</f>
        <v>9.86</v>
      </c>
    </row>
    <row r="55" spans="2:113">
      <c r="X55">
        <v>0</v>
      </c>
      <c r="Y55">
        <v>2040</v>
      </c>
      <c r="Z55">
        <v>-1</v>
      </c>
      <c r="AA55" s="2">
        <f t="shared" si="169"/>
        <v>684.01952994571536</v>
      </c>
      <c r="AB55">
        <v>9.86</v>
      </c>
      <c r="AC55" s="58">
        <f t="shared" ref="AC55:AC68" si="190">AB55*(1 + $X55/100)</f>
        <v>9.86</v>
      </c>
      <c r="AD55" s="58">
        <f t="shared" si="167"/>
        <v>9.86</v>
      </c>
      <c r="AE55" s="58">
        <f t="shared" si="167"/>
        <v>9.86</v>
      </c>
      <c r="AF55" s="58">
        <f t="shared" si="167"/>
        <v>9.86</v>
      </c>
      <c r="AG55" s="58">
        <f t="shared" si="167"/>
        <v>9.86</v>
      </c>
      <c r="AH55" s="58">
        <f t="shared" si="167"/>
        <v>9.86</v>
      </c>
      <c r="AI55" s="58">
        <f t="shared" si="167"/>
        <v>9.86</v>
      </c>
      <c r="AJ55" s="58">
        <f t="shared" si="167"/>
        <v>9.86</v>
      </c>
      <c r="AK55" s="58">
        <f t="shared" si="167"/>
        <v>9.86</v>
      </c>
      <c r="AL55" s="58">
        <f t="shared" si="167"/>
        <v>9.86</v>
      </c>
      <c r="AM55" s="58">
        <f t="shared" si="170"/>
        <v>9.86</v>
      </c>
      <c r="AN55" s="58">
        <f t="shared" si="171"/>
        <v>9.86</v>
      </c>
      <c r="AO55" s="58">
        <f t="shared" si="172"/>
        <v>9.86</v>
      </c>
      <c r="AP55" s="58">
        <f t="shared" si="173"/>
        <v>9.86</v>
      </c>
      <c r="AQ55" s="58">
        <f t="shared" si="174"/>
        <v>9.86</v>
      </c>
      <c r="AR55" s="58">
        <f t="shared" si="175"/>
        <v>9.86</v>
      </c>
      <c r="AS55" s="58">
        <f t="shared" si="176"/>
        <v>9.86</v>
      </c>
      <c r="AT55" s="58">
        <f t="shared" si="177"/>
        <v>9.86</v>
      </c>
      <c r="AU55" s="58">
        <f t="shared" si="178"/>
        <v>9.86</v>
      </c>
      <c r="AV55" s="58">
        <f t="shared" si="179"/>
        <v>9.86</v>
      </c>
      <c r="AW55" s="58">
        <f t="shared" si="180"/>
        <v>9.86</v>
      </c>
      <c r="AX55" s="58">
        <f t="shared" si="181"/>
        <v>9.86</v>
      </c>
      <c r="AY55" s="58">
        <f t="shared" si="182"/>
        <v>9.86</v>
      </c>
      <c r="AZ55" s="58">
        <f t="shared" si="183"/>
        <v>9.86</v>
      </c>
      <c r="BA55" s="58">
        <f t="shared" si="168"/>
        <v>9.7614000000000001</v>
      </c>
      <c r="BB55" s="5">
        <f t="shared" si="168"/>
        <v>9.663786</v>
      </c>
      <c r="BC55" s="5">
        <f t="shared" si="168"/>
        <v>9.5671481400000005</v>
      </c>
      <c r="BD55" s="5">
        <f t="shared" si="168"/>
        <v>9.4714766586000003</v>
      </c>
      <c r="BE55" s="5">
        <f t="shared" si="168"/>
        <v>9.3767618920140006</v>
      </c>
      <c r="BF55" s="5">
        <f t="shared" si="168"/>
        <v>9.2829942730938608</v>
      </c>
      <c r="BG55" s="5">
        <f t="shared" si="168"/>
        <v>9.1901643303629221</v>
      </c>
      <c r="BH55" s="5">
        <f t="shared" si="168"/>
        <v>9.0982626870592931</v>
      </c>
      <c r="BI55" s="5">
        <f t="shared" si="168"/>
        <v>9.0072800601887</v>
      </c>
      <c r="BJ55" s="5">
        <f t="shared" si="168"/>
        <v>8.9172072595868137</v>
      </c>
      <c r="BK55" s="5">
        <f t="shared" si="168"/>
        <v>8.8280351869909452</v>
      </c>
      <c r="BL55" s="5">
        <f t="shared" si="168"/>
        <v>8.739754835121035</v>
      </c>
      <c r="BM55" s="5">
        <f t="shared" si="168"/>
        <v>8.6523572867698242</v>
      </c>
      <c r="BN55" s="5">
        <f t="shared" si="168"/>
        <v>8.5658337139021263</v>
      </c>
      <c r="BO55" s="5">
        <f t="shared" si="168"/>
        <v>8.4801753767631052</v>
      </c>
      <c r="BP55" s="5">
        <f t="shared" si="168"/>
        <v>8.3953736229954732</v>
      </c>
      <c r="BQ55" s="5">
        <f t="shared" si="168"/>
        <v>8.3114198867655187</v>
      </c>
      <c r="BR55" s="5">
        <f t="shared" si="168"/>
        <v>8.2283056878978638</v>
      </c>
      <c r="BS55" s="5">
        <f t="shared" si="168"/>
        <v>8.1460226310188855</v>
      </c>
      <c r="BT55" s="5">
        <f t="shared" si="168"/>
        <v>8.0645624047086972</v>
      </c>
      <c r="BU55" s="5">
        <f t="shared" si="168"/>
        <v>7.9839167806616098</v>
      </c>
      <c r="BV55" s="5">
        <f t="shared" si="168"/>
        <v>7.9040776128549934</v>
      </c>
      <c r="BW55" s="5">
        <f t="shared" si="168"/>
        <v>7.8250368367264436</v>
      </c>
      <c r="BX55" s="5">
        <f t="shared" si="168"/>
        <v>7.7467864683591792</v>
      </c>
      <c r="BY55" s="5">
        <f t="shared" si="168"/>
        <v>7.6693186036755874</v>
      </c>
      <c r="BZ55" s="5">
        <f t="shared" si="168"/>
        <v>7.592625417638831</v>
      </c>
      <c r="CA55" s="5">
        <f t="shared" si="168"/>
        <v>7.5166991634624427</v>
      </c>
      <c r="CB55" s="5">
        <f t="shared" si="168"/>
        <v>7.4415321718278182</v>
      </c>
      <c r="CC55" s="5">
        <f t="shared" si="168"/>
        <v>7.3671168501095403</v>
      </c>
      <c r="CD55" s="5">
        <f t="shared" si="168"/>
        <v>7.2934456816084445</v>
      </c>
      <c r="CE55" s="5">
        <f t="shared" si="168"/>
        <v>7.22051122479236</v>
      </c>
      <c r="CF55" s="5">
        <f t="shared" si="168"/>
        <v>7.1483061125444367</v>
      </c>
      <c r="CG55" s="5">
        <f t="shared" si="168"/>
        <v>7.0768230514189927</v>
      </c>
      <c r="CH55" s="5">
        <f t="shared" si="168"/>
        <v>7.0060548209048026</v>
      </c>
      <c r="CI55" s="5">
        <f t="shared" si="168"/>
        <v>6.9359942726957549</v>
      </c>
      <c r="CJ55" s="5">
        <f t="shared" si="168"/>
        <v>6.8666343299687975</v>
      </c>
      <c r="CK55" s="5">
        <f t="shared" si="168"/>
        <v>6.7979679866691098</v>
      </c>
      <c r="CL55" s="5">
        <f t="shared" si="168"/>
        <v>6.7299883068024187</v>
      </c>
      <c r="CM55" s="5">
        <f t="shared" si="168"/>
        <v>6.6626884237343944</v>
      </c>
      <c r="CN55" s="5">
        <f t="shared" si="168"/>
        <v>6.5960615394970503</v>
      </c>
      <c r="CO55" s="5">
        <f t="shared" si="168"/>
        <v>6.5301009241020793</v>
      </c>
      <c r="CP55" s="5">
        <f t="shared" si="168"/>
        <v>6.4647999148610582</v>
      </c>
      <c r="CQ55" s="5">
        <f t="shared" si="168"/>
        <v>6.4001519157124473</v>
      </c>
      <c r="CR55" s="5">
        <f t="shared" si="168"/>
        <v>6.3361503965553228</v>
      </c>
      <c r="CS55" s="5">
        <f t="shared" si="168"/>
        <v>6.2727888925897695</v>
      </c>
      <c r="CT55" s="5">
        <f t="shared" si="168"/>
        <v>6.2100610036638715</v>
      </c>
      <c r="CU55" s="5">
        <f t="shared" si="168"/>
        <v>6.1479603936272325</v>
      </c>
      <c r="CV55" s="5">
        <f t="shared" si="168"/>
        <v>6.0864807896909605</v>
      </c>
      <c r="CW55" s="5">
        <f t="shared" si="168"/>
        <v>6.0256159817940507</v>
      </c>
      <c r="CX55" s="5">
        <f t="shared" si="168"/>
        <v>5.9653598219761097</v>
      </c>
      <c r="CY55" s="5">
        <f t="shared" si="168"/>
        <v>5.9057062237563489</v>
      </c>
      <c r="CZ55" s="5">
        <f t="shared" si="168"/>
        <v>5.8466491615187852</v>
      </c>
      <c r="DA55" s="5">
        <f t="shared" si="168"/>
        <v>5.7881826699035974</v>
      </c>
      <c r="DB55" s="5">
        <f t="shared" si="168"/>
        <v>5.730300843204561</v>
      </c>
      <c r="DC55" s="5">
        <f t="shared" si="168"/>
        <v>5.6729978347725156</v>
      </c>
      <c r="DD55" s="5">
        <f t="shared" si="184"/>
        <v>5.6162678564247903</v>
      </c>
      <c r="DE55" s="5">
        <f t="shared" si="185"/>
        <v>5.5601051778605424</v>
      </c>
      <c r="DF55" s="5">
        <f t="shared" si="186"/>
        <v>5.5045041260819367</v>
      </c>
      <c r="DG55" s="5">
        <f t="shared" si="187"/>
        <v>5.4494590848211173</v>
      </c>
      <c r="DH55" s="5">
        <f t="shared" si="188"/>
        <v>5.394964493972906</v>
      </c>
      <c r="DI55" s="5">
        <f t="shared" si="189"/>
        <v>5.3410148490331766</v>
      </c>
    </row>
    <row r="56" spans="2:113">
      <c r="X56">
        <v>0</v>
      </c>
      <c r="Y56">
        <v>2040</v>
      </c>
      <c r="Z56">
        <v>-2</v>
      </c>
      <c r="AA56" s="2">
        <f t="shared" si="169"/>
        <v>578.89537114693428</v>
      </c>
      <c r="AB56">
        <v>9.86</v>
      </c>
      <c r="AC56" s="58">
        <f t="shared" si="190"/>
        <v>9.86</v>
      </c>
      <c r="AD56" s="58">
        <f t="shared" si="167"/>
        <v>9.86</v>
      </c>
      <c r="AE56" s="58">
        <f t="shared" si="167"/>
        <v>9.86</v>
      </c>
      <c r="AF56" s="58">
        <f t="shared" si="167"/>
        <v>9.86</v>
      </c>
      <c r="AG56" s="58">
        <f t="shared" si="167"/>
        <v>9.86</v>
      </c>
      <c r="AH56" s="58">
        <f t="shared" si="167"/>
        <v>9.86</v>
      </c>
      <c r="AI56" s="58">
        <f t="shared" si="167"/>
        <v>9.86</v>
      </c>
      <c r="AJ56" s="58">
        <f t="shared" si="167"/>
        <v>9.86</v>
      </c>
      <c r="AK56" s="58">
        <f t="shared" si="167"/>
        <v>9.86</v>
      </c>
      <c r="AL56" s="58">
        <f t="shared" si="167"/>
        <v>9.86</v>
      </c>
      <c r="AM56" s="58">
        <f t="shared" si="170"/>
        <v>9.86</v>
      </c>
      <c r="AN56" s="58">
        <f t="shared" si="171"/>
        <v>9.86</v>
      </c>
      <c r="AO56" s="58">
        <f t="shared" si="172"/>
        <v>9.86</v>
      </c>
      <c r="AP56" s="58">
        <f t="shared" si="173"/>
        <v>9.86</v>
      </c>
      <c r="AQ56" s="58">
        <f t="shared" si="174"/>
        <v>9.86</v>
      </c>
      <c r="AR56" s="58">
        <f t="shared" si="175"/>
        <v>9.86</v>
      </c>
      <c r="AS56" s="58">
        <f t="shared" si="176"/>
        <v>9.86</v>
      </c>
      <c r="AT56" s="58">
        <f t="shared" si="177"/>
        <v>9.86</v>
      </c>
      <c r="AU56" s="58">
        <f t="shared" si="178"/>
        <v>9.86</v>
      </c>
      <c r="AV56" s="58">
        <f t="shared" si="179"/>
        <v>9.86</v>
      </c>
      <c r="AW56" s="58">
        <f t="shared" si="180"/>
        <v>9.86</v>
      </c>
      <c r="AX56" s="58">
        <f t="shared" si="181"/>
        <v>9.86</v>
      </c>
      <c r="AY56" s="58">
        <f t="shared" si="182"/>
        <v>9.86</v>
      </c>
      <c r="AZ56" s="58">
        <f t="shared" si="183"/>
        <v>9.86</v>
      </c>
      <c r="BA56" s="58">
        <f t="shared" si="168"/>
        <v>9.6627999999999989</v>
      </c>
      <c r="BB56" s="5">
        <f t="shared" si="168"/>
        <v>9.4695439999999991</v>
      </c>
      <c r="BC56" s="5">
        <f t="shared" si="168"/>
        <v>9.2801531199999996</v>
      </c>
      <c r="BD56" s="5">
        <f t="shared" si="168"/>
        <v>9.0945500575999993</v>
      </c>
      <c r="BE56" s="5">
        <f t="shared" si="168"/>
        <v>8.9126590564479997</v>
      </c>
      <c r="BF56" s="5">
        <f t="shared" si="168"/>
        <v>8.7344058753190392</v>
      </c>
      <c r="BG56" s="5">
        <f t="shared" si="168"/>
        <v>8.559717757812658</v>
      </c>
      <c r="BH56" s="5">
        <f t="shared" si="168"/>
        <v>8.3885234026564053</v>
      </c>
      <c r="BI56" s="5">
        <f t="shared" si="168"/>
        <v>8.2207529346032775</v>
      </c>
      <c r="BJ56" s="5">
        <f t="shared" si="168"/>
        <v>8.0563378759112112</v>
      </c>
      <c r="BK56" s="5">
        <f t="shared" si="168"/>
        <v>7.8952111183929867</v>
      </c>
      <c r="BL56" s="5">
        <f t="shared" si="168"/>
        <v>7.7373068960251272</v>
      </c>
      <c r="BM56" s="5">
        <f t="shared" si="168"/>
        <v>7.5825607581046244</v>
      </c>
      <c r="BN56" s="5">
        <f t="shared" si="168"/>
        <v>7.4309095429425316</v>
      </c>
      <c r="BO56" s="5">
        <f t="shared" si="168"/>
        <v>7.2822913520836812</v>
      </c>
      <c r="BP56" s="5">
        <f t="shared" si="168"/>
        <v>7.1366455250420078</v>
      </c>
      <c r="BQ56" s="5">
        <f t="shared" si="168"/>
        <v>6.9939126145411672</v>
      </c>
      <c r="BR56" s="5">
        <f t="shared" si="168"/>
        <v>6.8540343622503439</v>
      </c>
      <c r="BS56" s="5">
        <f t="shared" si="168"/>
        <v>6.7169536750053371</v>
      </c>
      <c r="BT56" s="5">
        <f t="shared" si="168"/>
        <v>6.58261460150523</v>
      </c>
      <c r="BU56" s="5">
        <f t="shared" si="168"/>
        <v>6.4509623094751252</v>
      </c>
      <c r="BV56" s="5">
        <f t="shared" si="168"/>
        <v>6.3219430632856222</v>
      </c>
      <c r="BW56" s="5">
        <f t="shared" si="168"/>
        <v>6.1955042020199098</v>
      </c>
      <c r="BX56" s="5">
        <f t="shared" si="168"/>
        <v>6.0715941179795117</v>
      </c>
      <c r="BY56" s="5">
        <f t="shared" si="168"/>
        <v>5.9501622356199215</v>
      </c>
      <c r="BZ56" s="5">
        <f t="shared" si="168"/>
        <v>5.8311589909075234</v>
      </c>
      <c r="CA56" s="5">
        <f t="shared" si="168"/>
        <v>5.7145358110893731</v>
      </c>
      <c r="CB56" s="5">
        <f t="shared" si="168"/>
        <v>5.6002450948675859</v>
      </c>
      <c r="CC56" s="5">
        <f t="shared" si="168"/>
        <v>5.4882401929702338</v>
      </c>
      <c r="CD56" s="5">
        <f t="shared" si="168"/>
        <v>5.3784753891108288</v>
      </c>
      <c r="CE56" s="5">
        <f t="shared" si="168"/>
        <v>5.2709058813286118</v>
      </c>
      <c r="CF56" s="5">
        <f t="shared" si="168"/>
        <v>5.1654877637020391</v>
      </c>
      <c r="CG56" s="5">
        <f t="shared" si="168"/>
        <v>5.0621780084279981</v>
      </c>
      <c r="CH56" s="5">
        <f t="shared" si="168"/>
        <v>4.9609344482594384</v>
      </c>
      <c r="CI56" s="5">
        <f t="shared" si="168"/>
        <v>4.8617157592942499</v>
      </c>
      <c r="CJ56" s="5">
        <f t="shared" si="168"/>
        <v>4.7644814441083652</v>
      </c>
      <c r="CK56" s="5">
        <f t="shared" si="168"/>
        <v>4.6691918152261982</v>
      </c>
      <c r="CL56" s="5">
        <f t="shared" si="168"/>
        <v>4.5758079789216746</v>
      </c>
      <c r="CM56" s="5">
        <f t="shared" si="168"/>
        <v>4.4842918193432411</v>
      </c>
      <c r="CN56" s="5">
        <f t="shared" si="168"/>
        <v>4.3946059829563762</v>
      </c>
      <c r="CO56" s="5">
        <f t="shared" si="168"/>
        <v>4.3067138632972481</v>
      </c>
      <c r="CP56" s="5">
        <f t="shared" si="168"/>
        <v>4.2205795860313033</v>
      </c>
      <c r="CQ56" s="5">
        <f t="shared" si="168"/>
        <v>4.1361679943106768</v>
      </c>
      <c r="CR56" s="5">
        <f t="shared" si="168"/>
        <v>4.053444634424463</v>
      </c>
      <c r="CS56" s="5">
        <f t="shared" si="168"/>
        <v>3.9723757417359735</v>
      </c>
      <c r="CT56" s="5">
        <f t="shared" si="168"/>
        <v>3.8929282269012542</v>
      </c>
      <c r="CU56" s="5">
        <f t="shared" si="168"/>
        <v>3.815069662363229</v>
      </c>
      <c r="CV56" s="5">
        <f t="shared" si="168"/>
        <v>3.7387682691159645</v>
      </c>
      <c r="CW56" s="5">
        <f t="shared" si="168"/>
        <v>3.6639929037336452</v>
      </c>
      <c r="CX56" s="5">
        <f t="shared" si="168"/>
        <v>3.5907130456589722</v>
      </c>
      <c r="CY56" s="5">
        <f t="shared" si="168"/>
        <v>3.5188987847457929</v>
      </c>
      <c r="CZ56" s="5">
        <f t="shared" si="168"/>
        <v>3.4485208090508768</v>
      </c>
      <c r="DA56" s="5">
        <f t="shared" si="168"/>
        <v>3.3795503928698594</v>
      </c>
      <c r="DB56" s="5">
        <f t="shared" si="168"/>
        <v>3.3119593850124622</v>
      </c>
      <c r="DC56" s="5">
        <f t="shared" ref="DC56:DC67" si="191">DB56*(1 + $Z56/100)</f>
        <v>3.2457201973122127</v>
      </c>
      <c r="DD56" s="5">
        <f t="shared" si="184"/>
        <v>3.1808057933659684</v>
      </c>
      <c r="DE56" s="5">
        <f t="shared" si="185"/>
        <v>3.1171896774986489</v>
      </c>
      <c r="DF56" s="5">
        <f t="shared" si="186"/>
        <v>3.0548458839486758</v>
      </c>
      <c r="DG56" s="5">
        <f t="shared" si="187"/>
        <v>2.9937489662697021</v>
      </c>
      <c r="DH56" s="5">
        <f t="shared" si="188"/>
        <v>2.9338739869443082</v>
      </c>
      <c r="DI56" s="5">
        <f t="shared" si="189"/>
        <v>2.875196507205422</v>
      </c>
    </row>
    <row r="57" spans="2:113">
      <c r="X57">
        <v>0</v>
      </c>
      <c r="Y57">
        <v>2040</v>
      </c>
      <c r="Z57">
        <v>-3</v>
      </c>
      <c r="AA57" s="2">
        <f t="shared" si="169"/>
        <v>505.71841568198403</v>
      </c>
      <c r="AB57">
        <v>9.86</v>
      </c>
      <c r="AC57" s="58">
        <f t="shared" si="190"/>
        <v>9.86</v>
      </c>
      <c r="AD57" s="58">
        <f t="shared" si="167"/>
        <v>9.86</v>
      </c>
      <c r="AE57" s="58">
        <f t="shared" si="167"/>
        <v>9.86</v>
      </c>
      <c r="AF57" s="58">
        <f t="shared" si="167"/>
        <v>9.86</v>
      </c>
      <c r="AG57" s="58">
        <f t="shared" si="167"/>
        <v>9.86</v>
      </c>
      <c r="AH57" s="58">
        <f t="shared" si="167"/>
        <v>9.86</v>
      </c>
      <c r="AI57" s="58">
        <f t="shared" si="167"/>
        <v>9.86</v>
      </c>
      <c r="AJ57" s="58">
        <f t="shared" si="167"/>
        <v>9.86</v>
      </c>
      <c r="AK57" s="58">
        <f t="shared" si="167"/>
        <v>9.86</v>
      </c>
      <c r="AL57" s="58">
        <f t="shared" si="167"/>
        <v>9.86</v>
      </c>
      <c r="AM57" s="58">
        <f t="shared" si="170"/>
        <v>9.86</v>
      </c>
      <c r="AN57" s="58">
        <f t="shared" si="171"/>
        <v>9.86</v>
      </c>
      <c r="AO57" s="58">
        <f t="shared" si="172"/>
        <v>9.86</v>
      </c>
      <c r="AP57" s="58">
        <f t="shared" si="173"/>
        <v>9.86</v>
      </c>
      <c r="AQ57" s="58">
        <f t="shared" si="174"/>
        <v>9.86</v>
      </c>
      <c r="AR57" s="58">
        <f t="shared" si="175"/>
        <v>9.86</v>
      </c>
      <c r="AS57" s="58">
        <f t="shared" si="176"/>
        <v>9.86</v>
      </c>
      <c r="AT57" s="58">
        <f t="shared" si="177"/>
        <v>9.86</v>
      </c>
      <c r="AU57" s="58">
        <f t="shared" si="178"/>
        <v>9.86</v>
      </c>
      <c r="AV57" s="58">
        <f t="shared" si="179"/>
        <v>9.86</v>
      </c>
      <c r="AW57" s="58">
        <f t="shared" si="180"/>
        <v>9.86</v>
      </c>
      <c r="AX57" s="58">
        <f t="shared" si="181"/>
        <v>9.86</v>
      </c>
      <c r="AY57" s="58">
        <f t="shared" si="182"/>
        <v>9.86</v>
      </c>
      <c r="AZ57" s="58">
        <f t="shared" si="183"/>
        <v>9.86</v>
      </c>
      <c r="BA57" s="58">
        <f t="shared" ref="BA57:BA67" si="192">AZ57*(1 + $Z57/100)</f>
        <v>9.5641999999999996</v>
      </c>
      <c r="BB57" s="5">
        <f t="shared" ref="BB57:BB67" si="193">BA57*(1 + $Z57/100)</f>
        <v>9.2772739999999985</v>
      </c>
      <c r="BC57" s="5">
        <f t="shared" ref="BC57:BC67" si="194">BB57*(1 + $Z57/100)</f>
        <v>8.9989557799999975</v>
      </c>
      <c r="BD57" s="5">
        <f t="shared" ref="BD57:BD67" si="195">BC57*(1 + $Z57/100)</f>
        <v>8.7289871065999982</v>
      </c>
      <c r="BE57" s="5">
        <f t="shared" ref="BE57:BE67" si="196">BD57*(1 + $Z57/100)</f>
        <v>8.4671174934019984</v>
      </c>
      <c r="BF57" s="5">
        <f t="shared" ref="BF57:BF67" si="197">BE57*(1 + $Z57/100)</f>
        <v>8.2131039685999383</v>
      </c>
      <c r="BG57" s="5">
        <f t="shared" ref="BG57:BG67" si="198">BF57*(1 + $Z57/100)</f>
        <v>7.9667108495419399</v>
      </c>
      <c r="BH57" s="5">
        <f t="shared" ref="BH57:BW72" si="199">BG57*(1 + $Z57/100)</f>
        <v>7.7277095240556815</v>
      </c>
      <c r="BI57" s="5">
        <f t="shared" ref="BI57:BI67" si="200">BH57*(1 + $Z57/100)</f>
        <v>7.4958782383340106</v>
      </c>
      <c r="BJ57" s="5">
        <f t="shared" ref="BJ57:BJ67" si="201">BI57*(1 + $Z57/100)</f>
        <v>7.2710018911839898</v>
      </c>
      <c r="BK57" s="5">
        <f t="shared" ref="BK57:BK67" si="202">BJ57*(1 + $Z57/100)</f>
        <v>7.05287183444847</v>
      </c>
      <c r="BL57" s="5">
        <f t="shared" ref="BL57:BL67" si="203">BK57*(1 + $Z57/100)</f>
        <v>6.8412856794150159</v>
      </c>
      <c r="BM57" s="5">
        <f t="shared" ref="BM57:BM67" si="204">BL57*(1 + $Z57/100)</f>
        <v>6.6360471090325648</v>
      </c>
      <c r="BN57" s="5">
        <f t="shared" ref="BN57:BN67" si="205">BM57*(1 + $Z57/100)</f>
        <v>6.4369656957615877</v>
      </c>
      <c r="BO57" s="5">
        <f t="shared" ref="BO57:BO67" si="206">BN57*(1 + $Z57/100)</f>
        <v>6.2438567248887402</v>
      </c>
      <c r="BP57" s="5">
        <f t="shared" ref="BP57:BP67" si="207">BO57*(1 + $Z57/100)</f>
        <v>6.0565410231420778</v>
      </c>
      <c r="BQ57" s="5">
        <f t="shared" ref="BQ57:BQ67" si="208">BP57*(1 + $Z57/100)</f>
        <v>5.8748447924478153</v>
      </c>
      <c r="BR57" s="5">
        <f t="shared" ref="BR57:BR67" si="209">BQ57*(1 + $Z57/100)</f>
        <v>5.698599448674381</v>
      </c>
      <c r="BS57" s="5">
        <f t="shared" ref="BS57:BS67" si="210">BR57*(1 + $Z57/100)</f>
        <v>5.527641465214149</v>
      </c>
      <c r="BT57" s="5">
        <f t="shared" ref="BT57:BT67" si="211">BS57*(1 + $Z57/100)</f>
        <v>5.3618122212577246</v>
      </c>
      <c r="BU57" s="5">
        <f t="shared" ref="BU57:BU67" si="212">BT57*(1 + $Z57/100)</f>
        <v>5.2009578546199924</v>
      </c>
      <c r="BV57" s="5">
        <f t="shared" ref="BV57:BV67" si="213">BU57*(1 + $Z57/100)</f>
        <v>5.0449291189813925</v>
      </c>
      <c r="BW57" s="5">
        <f t="shared" ref="BW57:BW67" si="214">BV57*(1 + $Z57/100)</f>
        <v>4.8935812454119505</v>
      </c>
      <c r="BX57" s="5">
        <f t="shared" ref="BX57:CM72" si="215">BW57*(1 + $Z57/100)</f>
        <v>4.7467738080495918</v>
      </c>
      <c r="BY57" s="5">
        <f t="shared" ref="BY57:BY67" si="216">BX57*(1 + $Z57/100)</f>
        <v>4.6043705938081043</v>
      </c>
      <c r="BZ57" s="5">
        <f t="shared" ref="BZ57:BZ67" si="217">BY57*(1 + $Z57/100)</f>
        <v>4.4662394759938611</v>
      </c>
      <c r="CA57" s="5">
        <f t="shared" ref="CA57:CA67" si="218">BZ57*(1 + $Z57/100)</f>
        <v>4.3322522917140454</v>
      </c>
      <c r="CB57" s="5">
        <f t="shared" ref="CB57:CB67" si="219">CA57*(1 + $Z57/100)</f>
        <v>4.2022847229626237</v>
      </c>
      <c r="CC57" s="5">
        <f t="shared" ref="CC57:CC67" si="220">CB57*(1 + $Z57/100)</f>
        <v>4.076216181273745</v>
      </c>
      <c r="CD57" s="5">
        <f t="shared" ref="CD57:CD67" si="221">CC57*(1 + $Z57/100)</f>
        <v>3.9539296958355323</v>
      </c>
      <c r="CE57" s="5">
        <f t="shared" ref="CE57:CE67" si="222">CD57*(1 + $Z57/100)</f>
        <v>3.8353118049604662</v>
      </c>
      <c r="CF57" s="5">
        <f t="shared" ref="CF57:CF67" si="223">CE57*(1 + $Z57/100)</f>
        <v>3.7202524508116519</v>
      </c>
      <c r="CG57" s="5">
        <f t="shared" ref="CG57:CG67" si="224">CF57*(1 + $Z57/100)</f>
        <v>3.6086448772873023</v>
      </c>
      <c r="CH57" s="5">
        <f t="shared" ref="CH57:CH67" si="225">CG57*(1 + $Z57/100)</f>
        <v>3.5003855309686833</v>
      </c>
      <c r="CI57" s="5">
        <f t="shared" ref="CI57:CI67" si="226">CH57*(1 + $Z57/100)</f>
        <v>3.3953739650396226</v>
      </c>
      <c r="CJ57" s="5">
        <f t="shared" ref="CJ57:CJ67" si="227">CI57*(1 + $Z57/100)</f>
        <v>3.2935127460884339</v>
      </c>
      <c r="CK57" s="5">
        <f t="shared" ref="CK57:CK67" si="228">CJ57*(1 + $Z57/100)</f>
        <v>3.1947073637057808</v>
      </c>
      <c r="CL57" s="5">
        <f t="shared" ref="CL57:CL67" si="229">CK57*(1 + $Z57/100)</f>
        <v>3.0988661427946074</v>
      </c>
      <c r="CM57" s="5">
        <f t="shared" ref="CM57:CM67" si="230">CL57*(1 + $Z57/100)</f>
        <v>3.005900158510769</v>
      </c>
      <c r="CN57" s="5">
        <f t="shared" ref="CN57:DC72" si="231">CM57*(1 + $Z57/100)</f>
        <v>2.915723153755446</v>
      </c>
      <c r="CO57" s="5">
        <f t="shared" ref="CO57:CO67" si="232">CN57*(1 + $Z57/100)</f>
        <v>2.8282514591427828</v>
      </c>
      <c r="CP57" s="5">
        <f t="shared" ref="CP57:CP67" si="233">CO57*(1 + $Z57/100)</f>
        <v>2.743403915368499</v>
      </c>
      <c r="CQ57" s="5">
        <f t="shared" ref="CQ57:CQ67" si="234">CP57*(1 + $Z57/100)</f>
        <v>2.6611017979074441</v>
      </c>
      <c r="CR57" s="5">
        <f t="shared" ref="CR57:CR67" si="235">CQ57*(1 + $Z57/100)</f>
        <v>2.5812687439702207</v>
      </c>
      <c r="CS57" s="5">
        <f t="shared" ref="CS57:CS67" si="236">CR57*(1 + $Z57/100)</f>
        <v>2.503830681651114</v>
      </c>
      <c r="CT57" s="5">
        <f t="shared" ref="CT57:CT67" si="237">CS57*(1 + $Z57/100)</f>
        <v>2.4287157612015804</v>
      </c>
      <c r="CU57" s="5">
        <f t="shared" ref="CU57:CU67" si="238">CT57*(1 + $Z57/100)</f>
        <v>2.3558542883655331</v>
      </c>
      <c r="CV57" s="5">
        <f t="shared" ref="CV57:CV67" si="239">CU57*(1 + $Z57/100)</f>
        <v>2.2851786597145671</v>
      </c>
      <c r="CW57" s="5">
        <f t="shared" ref="CW57:CW67" si="240">CV57*(1 + $Z57/100)</f>
        <v>2.2166232999231301</v>
      </c>
      <c r="CX57" s="5">
        <f t="shared" ref="CX57:CX67" si="241">CW57*(1 + $Z57/100)</f>
        <v>2.150124600925436</v>
      </c>
      <c r="CY57" s="5">
        <f t="shared" ref="CY57:CY67" si="242">CX57*(1 + $Z57/100)</f>
        <v>2.0856208628976729</v>
      </c>
      <c r="CZ57" s="5">
        <f t="shared" ref="CZ57:CZ67" si="243">CY57*(1 + $Z57/100)</f>
        <v>2.0230522370107424</v>
      </c>
      <c r="DA57" s="5">
        <f t="shared" ref="DA57:DA67" si="244">CZ57*(1 + $Z57/100)</f>
        <v>1.9623606699004201</v>
      </c>
      <c r="DB57" s="5">
        <f t="shared" ref="DB57:DB67" si="245">DA57*(1 + $Z57/100)</f>
        <v>1.9034898498034074</v>
      </c>
      <c r="DC57" s="5">
        <f t="shared" si="191"/>
        <v>1.8463851543093051</v>
      </c>
      <c r="DD57" s="5">
        <f t="shared" si="184"/>
        <v>1.7909935996800259</v>
      </c>
      <c r="DE57" s="5">
        <f t="shared" si="185"/>
        <v>1.7372637916896252</v>
      </c>
      <c r="DF57" s="5">
        <f t="shared" si="186"/>
        <v>1.6851458779389363</v>
      </c>
      <c r="DG57" s="5">
        <f t="shared" si="187"/>
        <v>1.6345915016007682</v>
      </c>
      <c r="DH57" s="5">
        <f t="shared" si="188"/>
        <v>1.5855537565527451</v>
      </c>
      <c r="DI57" s="5">
        <f t="shared" si="189"/>
        <v>1.5379871438561628</v>
      </c>
    </row>
    <row r="58" spans="2:113">
      <c r="X58">
        <v>0</v>
      </c>
      <c r="Y58">
        <v>2040</v>
      </c>
      <c r="Z58">
        <v>-4</v>
      </c>
      <c r="AA58" s="2">
        <f t="shared" si="169"/>
        <v>453.66296476823493</v>
      </c>
      <c r="AB58">
        <v>9.86</v>
      </c>
      <c r="AC58" s="58">
        <f t="shared" si="190"/>
        <v>9.86</v>
      </c>
      <c r="AD58" s="58">
        <f t="shared" si="167"/>
        <v>9.86</v>
      </c>
      <c r="AE58" s="58">
        <f t="shared" si="167"/>
        <v>9.86</v>
      </c>
      <c r="AF58" s="58">
        <f t="shared" si="167"/>
        <v>9.86</v>
      </c>
      <c r="AG58" s="58">
        <f t="shared" si="167"/>
        <v>9.86</v>
      </c>
      <c r="AH58" s="58">
        <f t="shared" si="167"/>
        <v>9.86</v>
      </c>
      <c r="AI58" s="58">
        <f t="shared" si="167"/>
        <v>9.86</v>
      </c>
      <c r="AJ58" s="58">
        <f t="shared" si="167"/>
        <v>9.86</v>
      </c>
      <c r="AK58" s="58">
        <f t="shared" si="167"/>
        <v>9.86</v>
      </c>
      <c r="AL58" s="58">
        <f t="shared" si="167"/>
        <v>9.86</v>
      </c>
      <c r="AM58" s="58">
        <f t="shared" si="170"/>
        <v>9.86</v>
      </c>
      <c r="AN58" s="58">
        <f t="shared" si="171"/>
        <v>9.86</v>
      </c>
      <c r="AO58" s="58">
        <f t="shared" si="172"/>
        <v>9.86</v>
      </c>
      <c r="AP58" s="58">
        <f t="shared" si="173"/>
        <v>9.86</v>
      </c>
      <c r="AQ58" s="58">
        <f t="shared" si="174"/>
        <v>9.86</v>
      </c>
      <c r="AR58" s="58">
        <f t="shared" si="175"/>
        <v>9.86</v>
      </c>
      <c r="AS58" s="58">
        <f t="shared" si="176"/>
        <v>9.86</v>
      </c>
      <c r="AT58" s="58">
        <f t="shared" si="177"/>
        <v>9.86</v>
      </c>
      <c r="AU58" s="58">
        <f t="shared" si="178"/>
        <v>9.86</v>
      </c>
      <c r="AV58" s="58">
        <f t="shared" si="179"/>
        <v>9.86</v>
      </c>
      <c r="AW58" s="58">
        <f t="shared" si="180"/>
        <v>9.86</v>
      </c>
      <c r="AX58" s="58">
        <f t="shared" si="181"/>
        <v>9.86</v>
      </c>
      <c r="AY58" s="58">
        <f t="shared" si="182"/>
        <v>9.86</v>
      </c>
      <c r="AZ58" s="58">
        <f t="shared" si="183"/>
        <v>9.86</v>
      </c>
      <c r="BA58" s="58">
        <f t="shared" si="192"/>
        <v>9.4655999999999985</v>
      </c>
      <c r="BB58" s="5">
        <f t="shared" si="193"/>
        <v>9.0869759999999982</v>
      </c>
      <c r="BC58" s="5">
        <f t="shared" si="194"/>
        <v>8.7234969599999985</v>
      </c>
      <c r="BD58" s="5">
        <f t="shared" si="195"/>
        <v>8.374557081599999</v>
      </c>
      <c r="BE58" s="5">
        <f t="shared" si="196"/>
        <v>8.0395747983359982</v>
      </c>
      <c r="BF58" s="5">
        <f t="shared" si="197"/>
        <v>7.7179918064025577</v>
      </c>
      <c r="BG58" s="5">
        <f t="shared" si="198"/>
        <v>7.4092721341464554</v>
      </c>
      <c r="BH58" s="5">
        <f t="shared" si="199"/>
        <v>7.1129012487805969</v>
      </c>
      <c r="BI58" s="5">
        <f t="shared" si="200"/>
        <v>6.8283851988293724</v>
      </c>
      <c r="BJ58" s="5">
        <f t="shared" si="201"/>
        <v>6.5552497908761973</v>
      </c>
      <c r="BK58" s="5">
        <f t="shared" si="202"/>
        <v>6.2930397992411491</v>
      </c>
      <c r="BL58" s="5">
        <f t="shared" si="203"/>
        <v>6.0413182072715026</v>
      </c>
      <c r="BM58" s="5">
        <f t="shared" si="204"/>
        <v>5.7996654789806419</v>
      </c>
      <c r="BN58" s="5">
        <f t="shared" si="205"/>
        <v>5.5676788598214157</v>
      </c>
      <c r="BO58" s="5">
        <f t="shared" si="206"/>
        <v>5.3449717054285593</v>
      </c>
      <c r="BP58" s="5">
        <f t="shared" si="207"/>
        <v>5.1311728372114169</v>
      </c>
      <c r="BQ58" s="5">
        <f t="shared" si="208"/>
        <v>4.9259259237229598</v>
      </c>
      <c r="BR58" s="5">
        <f t="shared" si="209"/>
        <v>4.7288888867740413</v>
      </c>
      <c r="BS58" s="5">
        <f t="shared" si="210"/>
        <v>4.5397333313030792</v>
      </c>
      <c r="BT58" s="5">
        <f t="shared" si="211"/>
        <v>4.3581439980509558</v>
      </c>
      <c r="BU58" s="5">
        <f t="shared" si="212"/>
        <v>4.1838182381289171</v>
      </c>
      <c r="BV58" s="5">
        <f t="shared" si="213"/>
        <v>4.0164655086037602</v>
      </c>
      <c r="BW58" s="5">
        <f t="shared" si="214"/>
        <v>3.8558068882596097</v>
      </c>
      <c r="BX58" s="5">
        <f t="shared" si="215"/>
        <v>3.7015746127292251</v>
      </c>
      <c r="BY58" s="5">
        <f t="shared" si="216"/>
        <v>3.5535116282200558</v>
      </c>
      <c r="BZ58" s="5">
        <f t="shared" si="217"/>
        <v>3.4113711630912533</v>
      </c>
      <c r="CA58" s="5">
        <f t="shared" si="218"/>
        <v>3.274916316567603</v>
      </c>
      <c r="CB58" s="5">
        <f t="shared" si="219"/>
        <v>3.1439196639048985</v>
      </c>
      <c r="CC58" s="5">
        <f t="shared" si="220"/>
        <v>3.0181628773487024</v>
      </c>
      <c r="CD58" s="5">
        <f t="shared" si="221"/>
        <v>2.8974363622547541</v>
      </c>
      <c r="CE58" s="5">
        <f t="shared" si="222"/>
        <v>2.7815389077645638</v>
      </c>
      <c r="CF58" s="5">
        <f t="shared" si="223"/>
        <v>2.670277351453981</v>
      </c>
      <c r="CG58" s="5">
        <f t="shared" si="224"/>
        <v>2.5634662573958216</v>
      </c>
      <c r="CH58" s="5">
        <f t="shared" si="225"/>
        <v>2.4609276070999888</v>
      </c>
      <c r="CI58" s="5">
        <f t="shared" si="226"/>
        <v>2.362490502815989</v>
      </c>
      <c r="CJ58" s="5">
        <f t="shared" si="227"/>
        <v>2.2679908827033493</v>
      </c>
      <c r="CK58" s="5">
        <f t="shared" si="228"/>
        <v>2.1772712473952152</v>
      </c>
      <c r="CL58" s="5">
        <f t="shared" si="229"/>
        <v>2.0901803974994064</v>
      </c>
      <c r="CM58" s="5">
        <f t="shared" si="230"/>
        <v>2.0065731815994301</v>
      </c>
      <c r="CN58" s="5">
        <f t="shared" si="231"/>
        <v>1.9263102543354529</v>
      </c>
      <c r="CO58" s="5">
        <f t="shared" si="232"/>
        <v>1.8492578441620346</v>
      </c>
      <c r="CP58" s="5">
        <f t="shared" si="233"/>
        <v>1.7752875303955531</v>
      </c>
      <c r="CQ58" s="5">
        <f t="shared" si="234"/>
        <v>1.704276029179731</v>
      </c>
      <c r="CR58" s="5">
        <f t="shared" si="235"/>
        <v>1.6361049880125418</v>
      </c>
      <c r="CS58" s="5">
        <f t="shared" si="236"/>
        <v>1.57066078849204</v>
      </c>
      <c r="CT58" s="5">
        <f t="shared" si="237"/>
        <v>1.5078343569523585</v>
      </c>
      <c r="CU58" s="5">
        <f t="shared" si="238"/>
        <v>1.4475209826742641</v>
      </c>
      <c r="CV58" s="5">
        <f t="shared" si="239"/>
        <v>1.3896201433672934</v>
      </c>
      <c r="CW58" s="5">
        <f t="shared" si="240"/>
        <v>1.3340353376326017</v>
      </c>
      <c r="CX58" s="5">
        <f t="shared" si="241"/>
        <v>1.2806739241272975</v>
      </c>
      <c r="CY58" s="5">
        <f t="shared" si="242"/>
        <v>1.2294469671622055</v>
      </c>
      <c r="CZ58" s="5">
        <f t="shared" si="243"/>
        <v>1.1802690884757172</v>
      </c>
      <c r="DA58" s="5">
        <f t="shared" si="244"/>
        <v>1.1330583249366886</v>
      </c>
      <c r="DB58" s="5">
        <f t="shared" si="245"/>
        <v>1.0877359919392209</v>
      </c>
      <c r="DC58" s="5">
        <f t="shared" si="191"/>
        <v>1.0442265522616521</v>
      </c>
      <c r="DD58" s="5">
        <f t="shared" si="184"/>
        <v>1.002457490171186</v>
      </c>
      <c r="DE58" s="5">
        <f t="shared" si="185"/>
        <v>0.9623591905643385</v>
      </c>
      <c r="DF58" s="5">
        <f t="shared" si="186"/>
        <v>0.92386482294176497</v>
      </c>
      <c r="DG58" s="5">
        <f t="shared" si="187"/>
        <v>0.8869102300240943</v>
      </c>
      <c r="DH58" s="5">
        <f t="shared" si="188"/>
        <v>0.85143382082313046</v>
      </c>
      <c r="DI58" s="5">
        <f t="shared" si="189"/>
        <v>0.81737646799020525</v>
      </c>
    </row>
    <row r="59" spans="2:113">
      <c r="X59">
        <v>1</v>
      </c>
      <c r="Y59">
        <v>2040</v>
      </c>
      <c r="Z59">
        <v>0</v>
      </c>
      <c r="AA59" s="2">
        <f t="shared" si="169"/>
        <v>1032.3125487929976</v>
      </c>
      <c r="AB59">
        <v>9.86</v>
      </c>
      <c r="AC59" s="58">
        <f t="shared" si="190"/>
        <v>9.9585999999999988</v>
      </c>
      <c r="AD59" s="58">
        <f t="shared" si="167"/>
        <v>10.058185999999999</v>
      </c>
      <c r="AE59" s="58">
        <f t="shared" si="167"/>
        <v>10.158767859999999</v>
      </c>
      <c r="AF59" s="58">
        <f t="shared" si="167"/>
        <v>10.260355538599999</v>
      </c>
      <c r="AG59" s="58">
        <f t="shared" si="167"/>
        <v>10.362959093985999</v>
      </c>
      <c r="AH59" s="58">
        <f t="shared" si="167"/>
        <v>10.46658868492586</v>
      </c>
      <c r="AI59" s="58">
        <f t="shared" si="167"/>
        <v>10.571254571775118</v>
      </c>
      <c r="AJ59" s="58">
        <f t="shared" si="167"/>
        <v>10.676967117492868</v>
      </c>
      <c r="AK59" s="58">
        <f t="shared" si="167"/>
        <v>10.783736788667797</v>
      </c>
      <c r="AL59" s="58">
        <f t="shared" si="167"/>
        <v>10.891574156554475</v>
      </c>
      <c r="AM59" s="58">
        <f t="shared" si="170"/>
        <v>11.000489898120019</v>
      </c>
      <c r="AN59" s="58">
        <f t="shared" si="171"/>
        <v>11.11049479710122</v>
      </c>
      <c r="AO59" s="58">
        <f t="shared" si="172"/>
        <v>11.221599745072233</v>
      </c>
      <c r="AP59" s="58">
        <f t="shared" si="173"/>
        <v>11.333815742522955</v>
      </c>
      <c r="AQ59" s="58">
        <f t="shared" si="174"/>
        <v>11.447153899948184</v>
      </c>
      <c r="AR59" s="58">
        <f t="shared" si="175"/>
        <v>11.561625438947665</v>
      </c>
      <c r="AS59" s="58">
        <f t="shared" si="176"/>
        <v>11.677241693337141</v>
      </c>
      <c r="AT59" s="58">
        <f t="shared" si="177"/>
        <v>11.794014110270513</v>
      </c>
      <c r="AU59" s="58">
        <f t="shared" si="178"/>
        <v>11.911954251373219</v>
      </c>
      <c r="AV59" s="58">
        <f t="shared" si="179"/>
        <v>12.031073793886952</v>
      </c>
      <c r="AW59" s="58">
        <f t="shared" si="180"/>
        <v>12.151384531825821</v>
      </c>
      <c r="AX59" s="58">
        <f t="shared" si="181"/>
        <v>12.272898377144079</v>
      </c>
      <c r="AY59" s="58">
        <f t="shared" si="182"/>
        <v>12.395627360915521</v>
      </c>
      <c r="AZ59" s="58">
        <f t="shared" si="183"/>
        <v>12.519583634524675</v>
      </c>
      <c r="BA59" s="58">
        <f t="shared" si="192"/>
        <v>12.519583634524675</v>
      </c>
      <c r="BB59" s="5">
        <f t="shared" si="193"/>
        <v>12.519583634524675</v>
      </c>
      <c r="BC59" s="5">
        <f t="shared" si="194"/>
        <v>12.519583634524675</v>
      </c>
      <c r="BD59" s="5">
        <f t="shared" si="195"/>
        <v>12.519583634524675</v>
      </c>
      <c r="BE59" s="5">
        <f t="shared" si="196"/>
        <v>12.519583634524675</v>
      </c>
      <c r="BF59" s="5">
        <f t="shared" si="197"/>
        <v>12.519583634524675</v>
      </c>
      <c r="BG59" s="5">
        <f t="shared" si="198"/>
        <v>12.519583634524675</v>
      </c>
      <c r="BH59" s="5">
        <f t="shared" si="199"/>
        <v>12.519583634524675</v>
      </c>
      <c r="BI59" s="5">
        <f t="shared" si="200"/>
        <v>12.519583634524675</v>
      </c>
      <c r="BJ59" s="5">
        <f t="shared" si="201"/>
        <v>12.519583634524675</v>
      </c>
      <c r="BK59" s="5">
        <f t="shared" si="202"/>
        <v>12.519583634524675</v>
      </c>
      <c r="BL59" s="5">
        <f t="shared" si="203"/>
        <v>12.519583634524675</v>
      </c>
      <c r="BM59" s="5">
        <f t="shared" si="204"/>
        <v>12.519583634524675</v>
      </c>
      <c r="BN59" s="5">
        <f t="shared" si="205"/>
        <v>12.519583634524675</v>
      </c>
      <c r="BO59" s="5">
        <f t="shared" si="206"/>
        <v>12.519583634524675</v>
      </c>
      <c r="BP59" s="5">
        <f t="shared" si="207"/>
        <v>12.519583634524675</v>
      </c>
      <c r="BQ59" s="5">
        <f t="shared" si="208"/>
        <v>12.519583634524675</v>
      </c>
      <c r="BR59" s="5">
        <f t="shared" si="209"/>
        <v>12.519583634524675</v>
      </c>
      <c r="BS59" s="5">
        <f t="shared" si="210"/>
        <v>12.519583634524675</v>
      </c>
      <c r="BT59" s="5">
        <f t="shared" si="211"/>
        <v>12.519583634524675</v>
      </c>
      <c r="BU59" s="5">
        <f t="shared" si="212"/>
        <v>12.519583634524675</v>
      </c>
      <c r="BV59" s="5">
        <f t="shared" si="213"/>
        <v>12.519583634524675</v>
      </c>
      <c r="BW59" s="5">
        <f t="shared" si="214"/>
        <v>12.519583634524675</v>
      </c>
      <c r="BX59" s="5">
        <f t="shared" si="215"/>
        <v>12.519583634524675</v>
      </c>
      <c r="BY59" s="5">
        <f t="shared" si="216"/>
        <v>12.519583634524675</v>
      </c>
      <c r="BZ59" s="5">
        <f t="shared" si="217"/>
        <v>12.519583634524675</v>
      </c>
      <c r="CA59" s="5">
        <f t="shared" si="218"/>
        <v>12.519583634524675</v>
      </c>
      <c r="CB59" s="5">
        <f t="shared" si="219"/>
        <v>12.519583634524675</v>
      </c>
      <c r="CC59" s="5">
        <f t="shared" si="220"/>
        <v>12.519583634524675</v>
      </c>
      <c r="CD59" s="5">
        <f t="shared" si="221"/>
        <v>12.519583634524675</v>
      </c>
      <c r="CE59" s="5">
        <f t="shared" si="222"/>
        <v>12.519583634524675</v>
      </c>
      <c r="CF59" s="5">
        <f t="shared" si="223"/>
        <v>12.519583634524675</v>
      </c>
      <c r="CG59" s="5">
        <f t="shared" si="224"/>
        <v>12.519583634524675</v>
      </c>
      <c r="CH59" s="5">
        <f t="shared" si="225"/>
        <v>12.519583634524675</v>
      </c>
      <c r="CI59" s="5">
        <f t="shared" si="226"/>
        <v>12.519583634524675</v>
      </c>
      <c r="CJ59" s="5">
        <f t="shared" si="227"/>
        <v>12.519583634524675</v>
      </c>
      <c r="CK59" s="5">
        <f t="shared" si="228"/>
        <v>12.519583634524675</v>
      </c>
      <c r="CL59" s="5">
        <f t="shared" si="229"/>
        <v>12.519583634524675</v>
      </c>
      <c r="CM59" s="5">
        <f t="shared" si="230"/>
        <v>12.519583634524675</v>
      </c>
      <c r="CN59" s="5">
        <f t="shared" si="231"/>
        <v>12.519583634524675</v>
      </c>
      <c r="CO59" s="5">
        <f t="shared" si="232"/>
        <v>12.519583634524675</v>
      </c>
      <c r="CP59" s="5">
        <f t="shared" si="233"/>
        <v>12.519583634524675</v>
      </c>
      <c r="CQ59" s="5">
        <f t="shared" si="234"/>
        <v>12.519583634524675</v>
      </c>
      <c r="CR59" s="5">
        <f t="shared" si="235"/>
        <v>12.519583634524675</v>
      </c>
      <c r="CS59" s="5">
        <f t="shared" si="236"/>
        <v>12.519583634524675</v>
      </c>
      <c r="CT59" s="5">
        <f t="shared" si="237"/>
        <v>12.519583634524675</v>
      </c>
      <c r="CU59" s="5">
        <f t="shared" si="238"/>
        <v>12.519583634524675</v>
      </c>
      <c r="CV59" s="5">
        <f t="shared" si="239"/>
        <v>12.519583634524675</v>
      </c>
      <c r="CW59" s="5">
        <f t="shared" si="240"/>
        <v>12.519583634524675</v>
      </c>
      <c r="CX59" s="5">
        <f t="shared" si="241"/>
        <v>12.519583634524675</v>
      </c>
      <c r="CY59" s="5">
        <f t="shared" si="242"/>
        <v>12.519583634524675</v>
      </c>
      <c r="CZ59" s="5">
        <f t="shared" si="243"/>
        <v>12.519583634524675</v>
      </c>
      <c r="DA59" s="5">
        <f t="shared" si="244"/>
        <v>12.519583634524675</v>
      </c>
      <c r="DB59" s="5">
        <f t="shared" si="245"/>
        <v>12.519583634524675</v>
      </c>
      <c r="DC59" s="5">
        <f t="shared" si="191"/>
        <v>12.519583634524675</v>
      </c>
      <c r="DD59" s="5">
        <f t="shared" si="184"/>
        <v>12.519583634524675</v>
      </c>
      <c r="DE59" s="5">
        <f t="shared" si="185"/>
        <v>12.519583634524675</v>
      </c>
      <c r="DF59" s="5">
        <f t="shared" si="186"/>
        <v>12.519583634524675</v>
      </c>
      <c r="DG59" s="5">
        <f t="shared" si="187"/>
        <v>12.519583634524675</v>
      </c>
      <c r="DH59" s="5">
        <f t="shared" si="188"/>
        <v>12.519583634524675</v>
      </c>
      <c r="DI59" s="5">
        <f t="shared" si="189"/>
        <v>12.519583634524675</v>
      </c>
    </row>
    <row r="60" spans="2:113">
      <c r="X60">
        <v>1</v>
      </c>
      <c r="Y60">
        <v>2040</v>
      </c>
      <c r="Z60">
        <v>-1</v>
      </c>
      <c r="AA60" s="2">
        <f t="shared" si="169"/>
        <v>836.67123730298795</v>
      </c>
      <c r="AB60">
        <v>9.86</v>
      </c>
      <c r="AC60" s="58">
        <f t="shared" si="190"/>
        <v>9.9585999999999988</v>
      </c>
      <c r="AD60" s="58">
        <f t="shared" si="167"/>
        <v>10.058185999999999</v>
      </c>
      <c r="AE60" s="58">
        <f t="shared" si="167"/>
        <v>10.158767859999999</v>
      </c>
      <c r="AF60" s="58">
        <f t="shared" si="167"/>
        <v>10.260355538599999</v>
      </c>
      <c r="AG60" s="58">
        <f t="shared" si="167"/>
        <v>10.362959093985999</v>
      </c>
      <c r="AH60" s="58">
        <f t="shared" si="167"/>
        <v>10.46658868492586</v>
      </c>
      <c r="AI60" s="58">
        <f t="shared" si="167"/>
        <v>10.571254571775118</v>
      </c>
      <c r="AJ60" s="58">
        <f t="shared" si="167"/>
        <v>10.676967117492868</v>
      </c>
      <c r="AK60" s="58">
        <f t="shared" si="167"/>
        <v>10.783736788667797</v>
      </c>
      <c r="AL60" s="58">
        <f t="shared" si="167"/>
        <v>10.891574156554475</v>
      </c>
      <c r="AM60" s="58">
        <f t="shared" si="170"/>
        <v>11.000489898120019</v>
      </c>
      <c r="AN60" s="58">
        <f t="shared" si="171"/>
        <v>11.11049479710122</v>
      </c>
      <c r="AO60" s="58">
        <f t="shared" si="172"/>
        <v>11.221599745072233</v>
      </c>
      <c r="AP60" s="58">
        <f t="shared" si="173"/>
        <v>11.333815742522955</v>
      </c>
      <c r="AQ60" s="58">
        <f t="shared" si="174"/>
        <v>11.447153899948184</v>
      </c>
      <c r="AR60" s="58">
        <f t="shared" si="175"/>
        <v>11.561625438947665</v>
      </c>
      <c r="AS60" s="58">
        <f t="shared" si="176"/>
        <v>11.677241693337141</v>
      </c>
      <c r="AT60" s="58">
        <f t="shared" si="177"/>
        <v>11.794014110270513</v>
      </c>
      <c r="AU60" s="58">
        <f t="shared" si="178"/>
        <v>11.911954251373219</v>
      </c>
      <c r="AV60" s="58">
        <f t="shared" si="179"/>
        <v>12.031073793886952</v>
      </c>
      <c r="AW60" s="58">
        <f t="shared" si="180"/>
        <v>12.151384531825821</v>
      </c>
      <c r="AX60" s="58">
        <f t="shared" si="181"/>
        <v>12.272898377144079</v>
      </c>
      <c r="AY60" s="58">
        <f t="shared" si="182"/>
        <v>12.395627360915521</v>
      </c>
      <c r="AZ60" s="58">
        <f t="shared" si="183"/>
        <v>12.519583634524675</v>
      </c>
      <c r="BA60" s="58">
        <f t="shared" si="192"/>
        <v>12.394387798179428</v>
      </c>
      <c r="BB60" s="5">
        <f t="shared" si="193"/>
        <v>12.270443920197634</v>
      </c>
      <c r="BC60" s="5">
        <f t="shared" si="194"/>
        <v>12.147739480995657</v>
      </c>
      <c r="BD60" s="5">
        <f t="shared" si="195"/>
        <v>12.026262086185701</v>
      </c>
      <c r="BE60" s="5">
        <f t="shared" si="196"/>
        <v>11.905999465323845</v>
      </c>
      <c r="BF60" s="5">
        <f t="shared" si="197"/>
        <v>11.786939470670607</v>
      </c>
      <c r="BG60" s="5">
        <f t="shared" si="198"/>
        <v>11.669070075963901</v>
      </c>
      <c r="BH60" s="5">
        <f t="shared" si="199"/>
        <v>11.552379375204263</v>
      </c>
      <c r="BI60" s="5">
        <f t="shared" si="200"/>
        <v>11.436855581452219</v>
      </c>
      <c r="BJ60" s="5">
        <f t="shared" si="201"/>
        <v>11.322487025637697</v>
      </c>
      <c r="BK60" s="5">
        <f t="shared" si="202"/>
        <v>11.209262155381319</v>
      </c>
      <c r="BL60" s="5">
        <f t="shared" si="203"/>
        <v>11.097169533827506</v>
      </c>
      <c r="BM60" s="5">
        <f t="shared" si="204"/>
        <v>10.986197838489231</v>
      </c>
      <c r="BN60" s="5">
        <f t="shared" si="205"/>
        <v>10.876335860104339</v>
      </c>
      <c r="BO60" s="5">
        <f t="shared" si="206"/>
        <v>10.767572501503295</v>
      </c>
      <c r="BP60" s="5">
        <f t="shared" si="207"/>
        <v>10.659896776488262</v>
      </c>
      <c r="BQ60" s="5">
        <f t="shared" si="208"/>
        <v>10.553297808723379</v>
      </c>
      <c r="BR60" s="5">
        <f t="shared" si="209"/>
        <v>10.447764830636144</v>
      </c>
      <c r="BS60" s="5">
        <f t="shared" si="210"/>
        <v>10.343287182329783</v>
      </c>
      <c r="BT60" s="5">
        <f t="shared" si="211"/>
        <v>10.239854310506486</v>
      </c>
      <c r="BU60" s="5">
        <f t="shared" si="212"/>
        <v>10.13745576740142</v>
      </c>
      <c r="BV60" s="5">
        <f t="shared" si="213"/>
        <v>10.036081209727406</v>
      </c>
      <c r="BW60" s="5">
        <f t="shared" si="214"/>
        <v>9.9357203976301314</v>
      </c>
      <c r="BX60" s="5">
        <f t="shared" si="215"/>
        <v>9.8363631936538294</v>
      </c>
      <c r="BY60" s="5">
        <f t="shared" si="216"/>
        <v>9.7379995617172916</v>
      </c>
      <c r="BZ60" s="5">
        <f t="shared" si="217"/>
        <v>9.6406195661001188</v>
      </c>
      <c r="CA60" s="5">
        <f t="shared" si="218"/>
        <v>9.5442133704391168</v>
      </c>
      <c r="CB60" s="5">
        <f t="shared" si="219"/>
        <v>9.448771236734725</v>
      </c>
      <c r="CC60" s="5">
        <f t="shared" si="220"/>
        <v>9.3542835243673768</v>
      </c>
      <c r="CD60" s="5">
        <f t="shared" si="221"/>
        <v>9.2607406891237023</v>
      </c>
      <c r="CE60" s="5">
        <f t="shared" si="222"/>
        <v>9.1681332822324659</v>
      </c>
      <c r="CF60" s="5">
        <f t="shared" si="223"/>
        <v>9.0764519494101403</v>
      </c>
      <c r="CG60" s="5">
        <f t="shared" si="224"/>
        <v>8.9856874299160392</v>
      </c>
      <c r="CH60" s="5">
        <f t="shared" si="225"/>
        <v>8.8958305556168789</v>
      </c>
      <c r="CI60" s="5">
        <f t="shared" si="226"/>
        <v>8.8068722500607102</v>
      </c>
      <c r="CJ60" s="5">
        <f t="shared" si="227"/>
        <v>8.7188035275601035</v>
      </c>
      <c r="CK60" s="5">
        <f t="shared" si="228"/>
        <v>8.631615492284503</v>
      </c>
      <c r="CL60" s="5">
        <f t="shared" si="229"/>
        <v>8.5452993373616586</v>
      </c>
      <c r="CM60" s="5">
        <f t="shared" si="230"/>
        <v>8.4598463439880422</v>
      </c>
      <c r="CN60" s="5">
        <f t="shared" si="231"/>
        <v>8.3752478805481623</v>
      </c>
      <c r="CO60" s="5">
        <f t="shared" si="232"/>
        <v>8.2914954017426812</v>
      </c>
      <c r="CP60" s="5">
        <f t="shared" si="233"/>
        <v>8.2085804477252537</v>
      </c>
      <c r="CQ60" s="5">
        <f t="shared" si="234"/>
        <v>8.1264946432480016</v>
      </c>
      <c r="CR60" s="5">
        <f t="shared" si="235"/>
        <v>8.0452296968155217</v>
      </c>
      <c r="CS60" s="5">
        <f t="shared" si="236"/>
        <v>7.9647773998473665</v>
      </c>
      <c r="CT60" s="5">
        <f t="shared" si="237"/>
        <v>7.8851296258488928</v>
      </c>
      <c r="CU60" s="5">
        <f t="shared" si="238"/>
        <v>7.8062783295904037</v>
      </c>
      <c r="CV60" s="5">
        <f t="shared" si="239"/>
        <v>7.7282155462944999</v>
      </c>
      <c r="CW60" s="5">
        <f t="shared" si="240"/>
        <v>7.6509333908315549</v>
      </c>
      <c r="CX60" s="5">
        <f t="shared" si="241"/>
        <v>7.5744240569232391</v>
      </c>
      <c r="CY60" s="5">
        <f t="shared" si="242"/>
        <v>7.4986798163540067</v>
      </c>
      <c r="CZ60" s="5">
        <f t="shared" si="243"/>
        <v>7.423693018190467</v>
      </c>
      <c r="DA60" s="5">
        <f t="shared" si="244"/>
        <v>7.3494560880085622</v>
      </c>
      <c r="DB60" s="5">
        <f t="shared" si="245"/>
        <v>7.2759615271284765</v>
      </c>
      <c r="DC60" s="5">
        <f t="shared" si="191"/>
        <v>7.2032019118571915</v>
      </c>
      <c r="DD60" s="5">
        <f t="shared" si="184"/>
        <v>7.1311698927386198</v>
      </c>
      <c r="DE60" s="5">
        <f t="shared" si="185"/>
        <v>7.0598581938112339</v>
      </c>
      <c r="DF60" s="5">
        <f t="shared" si="186"/>
        <v>6.9892596118731216</v>
      </c>
      <c r="DG60" s="5">
        <f t="shared" si="187"/>
        <v>6.9193670157543901</v>
      </c>
      <c r="DH60" s="5">
        <f t="shared" si="188"/>
        <v>6.8501733455968461</v>
      </c>
      <c r="DI60" s="5">
        <f t="shared" si="189"/>
        <v>6.7816716121408778</v>
      </c>
    </row>
    <row r="61" spans="2:113">
      <c r="X61">
        <v>1</v>
      </c>
      <c r="Y61">
        <v>2040</v>
      </c>
      <c r="Z61">
        <v>-2</v>
      </c>
      <c r="AA61" s="2">
        <f t="shared" si="169"/>
        <v>703.19145047840459</v>
      </c>
      <c r="AB61">
        <v>9.86</v>
      </c>
      <c r="AC61" s="58">
        <f t="shared" si="190"/>
        <v>9.9585999999999988</v>
      </c>
      <c r="AD61" s="58">
        <f t="shared" si="167"/>
        <v>10.058185999999999</v>
      </c>
      <c r="AE61" s="58">
        <f t="shared" si="167"/>
        <v>10.158767859999999</v>
      </c>
      <c r="AF61" s="58">
        <f t="shared" si="167"/>
        <v>10.260355538599999</v>
      </c>
      <c r="AG61" s="58">
        <f t="shared" si="167"/>
        <v>10.362959093985999</v>
      </c>
      <c r="AH61" s="58">
        <f t="shared" si="167"/>
        <v>10.46658868492586</v>
      </c>
      <c r="AI61" s="58">
        <f t="shared" si="167"/>
        <v>10.571254571775118</v>
      </c>
      <c r="AJ61" s="58">
        <f t="shared" si="167"/>
        <v>10.676967117492868</v>
      </c>
      <c r="AK61" s="58">
        <f t="shared" si="167"/>
        <v>10.783736788667797</v>
      </c>
      <c r="AL61" s="58">
        <f t="shared" si="167"/>
        <v>10.891574156554475</v>
      </c>
      <c r="AM61" s="58">
        <f t="shared" si="170"/>
        <v>11.000489898120019</v>
      </c>
      <c r="AN61" s="58">
        <f t="shared" si="171"/>
        <v>11.11049479710122</v>
      </c>
      <c r="AO61" s="58">
        <f t="shared" si="172"/>
        <v>11.221599745072233</v>
      </c>
      <c r="AP61" s="58">
        <f t="shared" si="173"/>
        <v>11.333815742522955</v>
      </c>
      <c r="AQ61" s="58">
        <f t="shared" si="174"/>
        <v>11.447153899948184</v>
      </c>
      <c r="AR61" s="58">
        <f t="shared" si="175"/>
        <v>11.561625438947665</v>
      </c>
      <c r="AS61" s="58">
        <f t="shared" si="176"/>
        <v>11.677241693337141</v>
      </c>
      <c r="AT61" s="58">
        <f t="shared" si="177"/>
        <v>11.794014110270513</v>
      </c>
      <c r="AU61" s="58">
        <f t="shared" si="178"/>
        <v>11.911954251373219</v>
      </c>
      <c r="AV61" s="58">
        <f t="shared" si="179"/>
        <v>12.031073793886952</v>
      </c>
      <c r="AW61" s="58">
        <f t="shared" si="180"/>
        <v>12.151384531825821</v>
      </c>
      <c r="AX61" s="58">
        <f t="shared" si="181"/>
        <v>12.272898377144079</v>
      </c>
      <c r="AY61" s="58">
        <f t="shared" si="182"/>
        <v>12.395627360915521</v>
      </c>
      <c r="AZ61" s="58">
        <f t="shared" si="183"/>
        <v>12.519583634524675</v>
      </c>
      <c r="BA61" s="58">
        <f t="shared" si="192"/>
        <v>12.269191961834181</v>
      </c>
      <c r="BB61" s="5">
        <f t="shared" si="193"/>
        <v>12.023808122597497</v>
      </c>
      <c r="BC61" s="5">
        <f t="shared" si="194"/>
        <v>11.783331960145548</v>
      </c>
      <c r="BD61" s="5">
        <f t="shared" si="195"/>
        <v>11.547665320942636</v>
      </c>
      <c r="BE61" s="5">
        <f t="shared" si="196"/>
        <v>11.316712014523784</v>
      </c>
      <c r="BF61" s="5">
        <f t="shared" si="197"/>
        <v>11.090377774233309</v>
      </c>
      <c r="BG61" s="5">
        <f t="shared" si="198"/>
        <v>10.868570218748642</v>
      </c>
      <c r="BH61" s="5">
        <f t="shared" si="199"/>
        <v>10.65119881437367</v>
      </c>
      <c r="BI61" s="5">
        <f t="shared" si="200"/>
        <v>10.438174838086196</v>
      </c>
      <c r="BJ61" s="5">
        <f t="shared" si="201"/>
        <v>10.229411341324472</v>
      </c>
      <c r="BK61" s="5">
        <f t="shared" si="202"/>
        <v>10.024823114497982</v>
      </c>
      <c r="BL61" s="5">
        <f t="shared" si="203"/>
        <v>9.8243266522080219</v>
      </c>
      <c r="BM61" s="5">
        <f t="shared" si="204"/>
        <v>9.6278401191638618</v>
      </c>
      <c r="BN61" s="5">
        <f t="shared" si="205"/>
        <v>9.4352833167805841</v>
      </c>
      <c r="BO61" s="5">
        <f t="shared" si="206"/>
        <v>9.2465776504449728</v>
      </c>
      <c r="BP61" s="5">
        <f t="shared" si="207"/>
        <v>9.0616460974360731</v>
      </c>
      <c r="BQ61" s="5">
        <f t="shared" si="208"/>
        <v>8.8804131754873517</v>
      </c>
      <c r="BR61" s="5">
        <f t="shared" si="209"/>
        <v>8.702804911977605</v>
      </c>
      <c r="BS61" s="5">
        <f t="shared" si="210"/>
        <v>8.5287488137380532</v>
      </c>
      <c r="BT61" s="5">
        <f t="shared" si="211"/>
        <v>8.3581738374632923</v>
      </c>
      <c r="BU61" s="5">
        <f t="shared" si="212"/>
        <v>8.1910103607140261</v>
      </c>
      <c r="BV61" s="5">
        <f t="shared" si="213"/>
        <v>8.0271901534997454</v>
      </c>
      <c r="BW61" s="5">
        <f t="shared" si="214"/>
        <v>7.8666463504297504</v>
      </c>
      <c r="BX61" s="5">
        <f t="shared" si="215"/>
        <v>7.7093134234211549</v>
      </c>
      <c r="BY61" s="5">
        <f t="shared" si="216"/>
        <v>7.5551271549527312</v>
      </c>
      <c r="BZ61" s="5">
        <f t="shared" si="217"/>
        <v>7.4040246118536768</v>
      </c>
      <c r="CA61" s="5">
        <f t="shared" si="218"/>
        <v>7.2559441196166032</v>
      </c>
      <c r="CB61" s="5">
        <f t="shared" si="219"/>
        <v>7.1108252372242706</v>
      </c>
      <c r="CC61" s="5">
        <f t="shared" si="220"/>
        <v>6.968608732479785</v>
      </c>
      <c r="CD61" s="5">
        <f t="shared" si="221"/>
        <v>6.829236557830189</v>
      </c>
      <c r="CE61" s="5">
        <f t="shared" si="222"/>
        <v>6.6926518266735853</v>
      </c>
      <c r="CF61" s="5">
        <f t="shared" si="223"/>
        <v>6.5587987901401137</v>
      </c>
      <c r="CG61" s="5">
        <f t="shared" si="224"/>
        <v>6.4276228143373109</v>
      </c>
      <c r="CH61" s="5">
        <f t="shared" si="225"/>
        <v>6.2990703580505647</v>
      </c>
      <c r="CI61" s="5">
        <f t="shared" si="226"/>
        <v>6.1730889508895537</v>
      </c>
      <c r="CJ61" s="5">
        <f t="shared" si="227"/>
        <v>6.0496271718717622</v>
      </c>
      <c r="CK61" s="5">
        <f t="shared" si="228"/>
        <v>5.9286346284343265</v>
      </c>
      <c r="CL61" s="5">
        <f t="shared" si="229"/>
        <v>5.8100619358656402</v>
      </c>
      <c r="CM61" s="5">
        <f t="shared" si="230"/>
        <v>5.6938606971483274</v>
      </c>
      <c r="CN61" s="5">
        <f t="shared" si="231"/>
        <v>5.5799834832053605</v>
      </c>
      <c r="CO61" s="5">
        <f t="shared" si="232"/>
        <v>5.4683838135412532</v>
      </c>
      <c r="CP61" s="5">
        <f t="shared" si="233"/>
        <v>5.3590161372704284</v>
      </c>
      <c r="CQ61" s="5">
        <f t="shared" si="234"/>
        <v>5.2518358145250197</v>
      </c>
      <c r="CR61" s="5">
        <f t="shared" si="235"/>
        <v>5.1467990982345189</v>
      </c>
      <c r="CS61" s="5">
        <f t="shared" si="236"/>
        <v>5.0438631162698284</v>
      </c>
      <c r="CT61" s="5">
        <f t="shared" si="237"/>
        <v>4.9429858539444318</v>
      </c>
      <c r="CU61" s="5">
        <f t="shared" si="238"/>
        <v>4.8441261368655431</v>
      </c>
      <c r="CV61" s="5">
        <f t="shared" si="239"/>
        <v>4.7472436141282319</v>
      </c>
      <c r="CW61" s="5">
        <f t="shared" si="240"/>
        <v>4.6522987418456676</v>
      </c>
      <c r="CX61" s="5">
        <f t="shared" si="241"/>
        <v>4.5592527670087541</v>
      </c>
      <c r="CY61" s="5">
        <f t="shared" si="242"/>
        <v>4.4680677116685787</v>
      </c>
      <c r="CZ61" s="5">
        <f t="shared" si="243"/>
        <v>4.378706357435207</v>
      </c>
      <c r="DA61" s="5">
        <f t="shared" si="244"/>
        <v>4.2911322302865029</v>
      </c>
      <c r="DB61" s="5">
        <f t="shared" si="245"/>
        <v>4.205309585680773</v>
      </c>
      <c r="DC61" s="5">
        <f t="shared" si="191"/>
        <v>4.1212033939671571</v>
      </c>
      <c r="DD61" s="5">
        <f t="shared" si="184"/>
        <v>4.0387793260878135</v>
      </c>
      <c r="DE61" s="5">
        <f t="shared" si="185"/>
        <v>3.958003739566057</v>
      </c>
      <c r="DF61" s="5">
        <f t="shared" si="186"/>
        <v>3.878843664774736</v>
      </c>
      <c r="DG61" s="5">
        <f t="shared" si="187"/>
        <v>3.8012667914792413</v>
      </c>
      <c r="DH61" s="5">
        <f t="shared" si="188"/>
        <v>3.7252414556496563</v>
      </c>
      <c r="DI61" s="5">
        <f t="shared" si="189"/>
        <v>3.6507366265366632</v>
      </c>
    </row>
    <row r="62" spans="2:113">
      <c r="X62">
        <v>1</v>
      </c>
      <c r="Y62">
        <v>2040</v>
      </c>
      <c r="Z62">
        <v>-3</v>
      </c>
      <c r="AA62" s="2">
        <f t="shared" si="169"/>
        <v>610.27613465048046</v>
      </c>
      <c r="AB62">
        <v>9.86</v>
      </c>
      <c r="AC62" s="58">
        <f t="shared" si="190"/>
        <v>9.9585999999999988</v>
      </c>
      <c r="AD62" s="58">
        <f t="shared" si="167"/>
        <v>10.058185999999999</v>
      </c>
      <c r="AE62" s="58">
        <f t="shared" si="167"/>
        <v>10.158767859999999</v>
      </c>
      <c r="AF62" s="58">
        <f t="shared" si="167"/>
        <v>10.260355538599999</v>
      </c>
      <c r="AG62" s="58">
        <f t="shared" si="167"/>
        <v>10.362959093985999</v>
      </c>
      <c r="AH62" s="58">
        <f t="shared" si="167"/>
        <v>10.46658868492586</v>
      </c>
      <c r="AI62" s="58">
        <f t="shared" si="167"/>
        <v>10.571254571775118</v>
      </c>
      <c r="AJ62" s="58">
        <f t="shared" si="167"/>
        <v>10.676967117492868</v>
      </c>
      <c r="AK62" s="58">
        <f t="shared" si="167"/>
        <v>10.783736788667797</v>
      </c>
      <c r="AL62" s="58">
        <f t="shared" si="167"/>
        <v>10.891574156554475</v>
      </c>
      <c r="AM62" s="58">
        <f t="shared" si="170"/>
        <v>11.000489898120019</v>
      </c>
      <c r="AN62" s="58">
        <f t="shared" si="171"/>
        <v>11.11049479710122</v>
      </c>
      <c r="AO62" s="58">
        <f t="shared" si="172"/>
        <v>11.221599745072233</v>
      </c>
      <c r="AP62" s="58">
        <f t="shared" si="173"/>
        <v>11.333815742522955</v>
      </c>
      <c r="AQ62" s="58">
        <f t="shared" si="174"/>
        <v>11.447153899948184</v>
      </c>
      <c r="AR62" s="58">
        <f t="shared" si="175"/>
        <v>11.561625438947665</v>
      </c>
      <c r="AS62" s="58">
        <f t="shared" si="176"/>
        <v>11.677241693337141</v>
      </c>
      <c r="AT62" s="58">
        <f t="shared" si="177"/>
        <v>11.794014110270513</v>
      </c>
      <c r="AU62" s="58">
        <f t="shared" si="178"/>
        <v>11.911954251373219</v>
      </c>
      <c r="AV62" s="58">
        <f t="shared" si="179"/>
        <v>12.031073793886952</v>
      </c>
      <c r="AW62" s="58">
        <f t="shared" si="180"/>
        <v>12.151384531825821</v>
      </c>
      <c r="AX62" s="58">
        <f t="shared" si="181"/>
        <v>12.272898377144079</v>
      </c>
      <c r="AY62" s="58">
        <f t="shared" si="182"/>
        <v>12.395627360915521</v>
      </c>
      <c r="AZ62" s="58">
        <f t="shared" si="183"/>
        <v>12.519583634524675</v>
      </c>
      <c r="BA62" s="58">
        <f t="shared" si="192"/>
        <v>12.143996125488934</v>
      </c>
      <c r="BB62" s="5">
        <f t="shared" si="193"/>
        <v>11.779676241724266</v>
      </c>
      <c r="BC62" s="5">
        <f t="shared" si="194"/>
        <v>11.426285954472537</v>
      </c>
      <c r="BD62" s="5">
        <f t="shared" si="195"/>
        <v>11.083497375838361</v>
      </c>
      <c r="BE62" s="5">
        <f t="shared" si="196"/>
        <v>10.75099245456321</v>
      </c>
      <c r="BF62" s="5">
        <f t="shared" si="197"/>
        <v>10.428462680926314</v>
      </c>
      <c r="BG62" s="5">
        <f t="shared" si="198"/>
        <v>10.115608800498524</v>
      </c>
      <c r="BH62" s="5">
        <f t="shared" si="199"/>
        <v>9.8121405364835681</v>
      </c>
      <c r="BI62" s="5">
        <f t="shared" si="200"/>
        <v>9.5177763203890606</v>
      </c>
      <c r="BJ62" s="5">
        <f t="shared" si="201"/>
        <v>9.2322430307773882</v>
      </c>
      <c r="BK62" s="5">
        <f t="shared" si="202"/>
        <v>8.9552757398540663</v>
      </c>
      <c r="BL62" s="5">
        <f t="shared" si="203"/>
        <v>8.6866174676584436</v>
      </c>
      <c r="BM62" s="5">
        <f t="shared" si="204"/>
        <v>8.4260189436286907</v>
      </c>
      <c r="BN62" s="5">
        <f t="shared" si="205"/>
        <v>8.1732383753198299</v>
      </c>
      <c r="BO62" s="5">
        <f t="shared" si="206"/>
        <v>7.9280412240602347</v>
      </c>
      <c r="BP62" s="5">
        <f t="shared" si="207"/>
        <v>7.6901999873384277</v>
      </c>
      <c r="BQ62" s="5">
        <f t="shared" si="208"/>
        <v>7.4594939877182744</v>
      </c>
      <c r="BR62" s="5">
        <f t="shared" si="209"/>
        <v>7.2357091680867258</v>
      </c>
      <c r="BS62" s="5">
        <f t="shared" si="210"/>
        <v>7.018637893044124</v>
      </c>
      <c r="BT62" s="5">
        <f t="shared" si="211"/>
        <v>6.8080787562528</v>
      </c>
      <c r="BU62" s="5">
        <f t="shared" si="212"/>
        <v>6.6038363935652162</v>
      </c>
      <c r="BV62" s="5">
        <f t="shared" si="213"/>
        <v>6.4057213017582599</v>
      </c>
      <c r="BW62" s="5">
        <f t="shared" si="214"/>
        <v>6.2135496627055122</v>
      </c>
      <c r="BX62" s="5">
        <f t="shared" si="215"/>
        <v>6.0271431728243465</v>
      </c>
      <c r="BY62" s="5">
        <f t="shared" si="216"/>
        <v>5.8463288776396158</v>
      </c>
      <c r="BZ62" s="5">
        <f t="shared" si="217"/>
        <v>5.670939011310427</v>
      </c>
      <c r="CA62" s="5">
        <f t="shared" si="218"/>
        <v>5.5008108409711136</v>
      </c>
      <c r="CB62" s="5">
        <f t="shared" si="219"/>
        <v>5.3357865157419804</v>
      </c>
      <c r="CC62" s="5">
        <f t="shared" si="220"/>
        <v>5.1757129202697207</v>
      </c>
      <c r="CD62" s="5">
        <f t="shared" si="221"/>
        <v>5.0204415326616294</v>
      </c>
      <c r="CE62" s="5">
        <f t="shared" si="222"/>
        <v>4.8698282866817806</v>
      </c>
      <c r="CF62" s="5">
        <f t="shared" si="223"/>
        <v>4.723733438081327</v>
      </c>
      <c r="CG62" s="5">
        <f t="shared" si="224"/>
        <v>4.5820214349388868</v>
      </c>
      <c r="CH62" s="5">
        <f t="shared" si="225"/>
        <v>4.4445607918907202</v>
      </c>
      <c r="CI62" s="5">
        <f t="shared" si="226"/>
        <v>4.3112239681339988</v>
      </c>
      <c r="CJ62" s="5">
        <f t="shared" si="227"/>
        <v>4.1818872490899786</v>
      </c>
      <c r="CK62" s="5">
        <f t="shared" si="228"/>
        <v>4.0564306316172791</v>
      </c>
      <c r="CL62" s="5">
        <f t="shared" si="229"/>
        <v>3.9347377126687606</v>
      </c>
      <c r="CM62" s="5">
        <f t="shared" si="230"/>
        <v>3.8166955812886978</v>
      </c>
      <c r="CN62" s="5">
        <f t="shared" si="231"/>
        <v>3.7021947138500368</v>
      </c>
      <c r="CO62" s="5">
        <f t="shared" si="232"/>
        <v>3.5911288724345356</v>
      </c>
      <c r="CP62" s="5">
        <f t="shared" si="233"/>
        <v>3.4833950062614996</v>
      </c>
      <c r="CQ62" s="5">
        <f t="shared" si="234"/>
        <v>3.3788931560736546</v>
      </c>
      <c r="CR62" s="5">
        <f t="shared" si="235"/>
        <v>3.2775263613914447</v>
      </c>
      <c r="CS62" s="5">
        <f t="shared" si="236"/>
        <v>3.1792005705497011</v>
      </c>
      <c r="CT62" s="5">
        <f t="shared" si="237"/>
        <v>3.0838245534332098</v>
      </c>
      <c r="CU62" s="5">
        <f t="shared" si="238"/>
        <v>2.9913098168302135</v>
      </c>
      <c r="CV62" s="5">
        <f t="shared" si="239"/>
        <v>2.901570522325307</v>
      </c>
      <c r="CW62" s="5">
        <f t="shared" si="240"/>
        <v>2.8145234066555478</v>
      </c>
      <c r="CX62" s="5">
        <f t="shared" si="241"/>
        <v>2.7300877044558813</v>
      </c>
      <c r="CY62" s="5">
        <f t="shared" si="242"/>
        <v>2.648185073322205</v>
      </c>
      <c r="CZ62" s="5">
        <f t="shared" si="243"/>
        <v>2.5687395211225388</v>
      </c>
      <c r="DA62" s="5">
        <f t="shared" si="244"/>
        <v>2.4916773354888626</v>
      </c>
      <c r="DB62" s="5">
        <f t="shared" si="245"/>
        <v>2.4169270154241969</v>
      </c>
      <c r="DC62" s="5">
        <f t="shared" si="191"/>
        <v>2.3444192049614707</v>
      </c>
      <c r="DD62" s="5">
        <f t="shared" si="184"/>
        <v>2.2740866288126265</v>
      </c>
      <c r="DE62" s="5">
        <f t="shared" si="185"/>
        <v>2.2058640299482475</v>
      </c>
      <c r="DF62" s="5">
        <f t="shared" si="186"/>
        <v>2.1396881090497999</v>
      </c>
      <c r="DG62" s="5">
        <f t="shared" si="187"/>
        <v>2.0754974657783056</v>
      </c>
      <c r="DH62" s="5">
        <f t="shared" si="188"/>
        <v>2.0132325418049564</v>
      </c>
      <c r="DI62" s="5">
        <f t="shared" si="189"/>
        <v>1.9528355655508076</v>
      </c>
    </row>
    <row r="63" spans="2:113">
      <c r="X63">
        <v>1</v>
      </c>
      <c r="Y63">
        <v>2040</v>
      </c>
      <c r="Z63">
        <v>-4</v>
      </c>
      <c r="AA63" s="2">
        <f t="shared" si="169"/>
        <v>544.17952498034094</v>
      </c>
      <c r="AB63">
        <v>9.86</v>
      </c>
      <c r="AC63" s="58">
        <f t="shared" si="190"/>
        <v>9.9585999999999988</v>
      </c>
      <c r="AD63" s="58">
        <f t="shared" si="167"/>
        <v>10.058185999999999</v>
      </c>
      <c r="AE63" s="58">
        <f t="shared" si="167"/>
        <v>10.158767859999999</v>
      </c>
      <c r="AF63" s="58">
        <f t="shared" si="167"/>
        <v>10.260355538599999</v>
      </c>
      <c r="AG63" s="58">
        <f t="shared" si="167"/>
        <v>10.362959093985999</v>
      </c>
      <c r="AH63" s="58">
        <f t="shared" si="167"/>
        <v>10.46658868492586</v>
      </c>
      <c r="AI63" s="58">
        <f t="shared" si="167"/>
        <v>10.571254571775118</v>
      </c>
      <c r="AJ63" s="58">
        <f t="shared" si="167"/>
        <v>10.676967117492868</v>
      </c>
      <c r="AK63" s="58">
        <f t="shared" si="167"/>
        <v>10.783736788667797</v>
      </c>
      <c r="AL63" s="58">
        <f t="shared" si="167"/>
        <v>10.891574156554475</v>
      </c>
      <c r="AM63" s="58">
        <f t="shared" si="170"/>
        <v>11.000489898120019</v>
      </c>
      <c r="AN63" s="58">
        <f t="shared" si="171"/>
        <v>11.11049479710122</v>
      </c>
      <c r="AO63" s="58">
        <f t="shared" si="172"/>
        <v>11.221599745072233</v>
      </c>
      <c r="AP63" s="58">
        <f t="shared" si="173"/>
        <v>11.333815742522955</v>
      </c>
      <c r="AQ63" s="58">
        <f t="shared" si="174"/>
        <v>11.447153899948184</v>
      </c>
      <c r="AR63" s="58">
        <f t="shared" si="175"/>
        <v>11.561625438947665</v>
      </c>
      <c r="AS63" s="58">
        <f t="shared" si="176"/>
        <v>11.677241693337141</v>
      </c>
      <c r="AT63" s="58">
        <f t="shared" si="177"/>
        <v>11.794014110270513</v>
      </c>
      <c r="AU63" s="58">
        <f t="shared" si="178"/>
        <v>11.911954251373219</v>
      </c>
      <c r="AV63" s="58">
        <f t="shared" si="179"/>
        <v>12.031073793886952</v>
      </c>
      <c r="AW63" s="58">
        <f t="shared" si="180"/>
        <v>12.151384531825821</v>
      </c>
      <c r="AX63" s="58">
        <f t="shared" si="181"/>
        <v>12.272898377144079</v>
      </c>
      <c r="AY63" s="58">
        <f t="shared" si="182"/>
        <v>12.395627360915521</v>
      </c>
      <c r="AZ63" s="58">
        <f t="shared" si="183"/>
        <v>12.519583634524675</v>
      </c>
      <c r="BA63" s="58">
        <f t="shared" si="192"/>
        <v>12.018800289143687</v>
      </c>
      <c r="BB63" s="5">
        <f t="shared" si="193"/>
        <v>11.538048277577939</v>
      </c>
      <c r="BC63" s="5">
        <f t="shared" si="194"/>
        <v>11.076526346474822</v>
      </c>
      <c r="BD63" s="5">
        <f t="shared" si="195"/>
        <v>10.633465292615828</v>
      </c>
      <c r="BE63" s="5">
        <f t="shared" si="196"/>
        <v>10.208126680911194</v>
      </c>
      <c r="BF63" s="5">
        <f t="shared" si="197"/>
        <v>9.7998016136747452</v>
      </c>
      <c r="BG63" s="5">
        <f t="shared" si="198"/>
        <v>9.4078095491277551</v>
      </c>
      <c r="BH63" s="5">
        <f t="shared" si="199"/>
        <v>9.0314971671626445</v>
      </c>
      <c r="BI63" s="5">
        <f t="shared" si="200"/>
        <v>8.6702372804761385</v>
      </c>
      <c r="BJ63" s="5">
        <f t="shared" si="201"/>
        <v>8.3234277892570923</v>
      </c>
      <c r="BK63" s="5">
        <f t="shared" si="202"/>
        <v>7.9904906776868083</v>
      </c>
      <c r="BL63" s="5">
        <f t="shared" si="203"/>
        <v>7.6708710505793354</v>
      </c>
      <c r="BM63" s="5">
        <f t="shared" si="204"/>
        <v>7.3640362085561613</v>
      </c>
      <c r="BN63" s="5">
        <f t="shared" si="205"/>
        <v>7.0694747602139145</v>
      </c>
      <c r="BO63" s="5">
        <f t="shared" si="206"/>
        <v>6.786695769805358</v>
      </c>
      <c r="BP63" s="5">
        <f t="shared" si="207"/>
        <v>6.5152279390131431</v>
      </c>
      <c r="BQ63" s="5">
        <f t="shared" si="208"/>
        <v>6.2546188214526168</v>
      </c>
      <c r="BR63" s="5">
        <f t="shared" si="209"/>
        <v>6.0044340685945121</v>
      </c>
      <c r="BS63" s="5">
        <f t="shared" si="210"/>
        <v>5.7642567058507312</v>
      </c>
      <c r="BT63" s="5">
        <f t="shared" si="211"/>
        <v>5.5336864376167014</v>
      </c>
      <c r="BU63" s="5">
        <f t="shared" si="212"/>
        <v>5.3123389801120329</v>
      </c>
      <c r="BV63" s="5">
        <f t="shared" si="213"/>
        <v>5.0998454209075517</v>
      </c>
      <c r="BW63" s="5">
        <f t="shared" si="214"/>
        <v>4.8958516040712494</v>
      </c>
      <c r="BX63" s="5">
        <f t="shared" si="215"/>
        <v>4.7000175399083997</v>
      </c>
      <c r="BY63" s="5">
        <f t="shared" si="216"/>
        <v>4.5120168383120633</v>
      </c>
      <c r="BZ63" s="5">
        <f t="shared" si="217"/>
        <v>4.3315361647795809</v>
      </c>
      <c r="CA63" s="5">
        <f t="shared" si="218"/>
        <v>4.1582747181883972</v>
      </c>
      <c r="CB63" s="5">
        <f t="shared" si="219"/>
        <v>3.9919437294608611</v>
      </c>
      <c r="CC63" s="5">
        <f t="shared" si="220"/>
        <v>3.8322659802824264</v>
      </c>
      <c r="CD63" s="5">
        <f t="shared" si="221"/>
        <v>3.678975341071129</v>
      </c>
      <c r="CE63" s="5">
        <f t="shared" si="222"/>
        <v>3.5318163274282837</v>
      </c>
      <c r="CF63" s="5">
        <f t="shared" si="223"/>
        <v>3.3905436743311523</v>
      </c>
      <c r="CG63" s="5">
        <f t="shared" si="224"/>
        <v>3.254921927357906</v>
      </c>
      <c r="CH63" s="5">
        <f t="shared" si="225"/>
        <v>3.1247250502635895</v>
      </c>
      <c r="CI63" s="5">
        <f t="shared" si="226"/>
        <v>2.999736048253046</v>
      </c>
      <c r="CJ63" s="5">
        <f t="shared" si="227"/>
        <v>2.8797466063229242</v>
      </c>
      <c r="CK63" s="5">
        <f t="shared" si="228"/>
        <v>2.764556742070007</v>
      </c>
      <c r="CL63" s="5">
        <f t="shared" si="229"/>
        <v>2.6539744723872065</v>
      </c>
      <c r="CM63" s="5">
        <f t="shared" si="230"/>
        <v>2.5478154934917181</v>
      </c>
      <c r="CN63" s="5">
        <f t="shared" si="231"/>
        <v>2.4459028737520492</v>
      </c>
      <c r="CO63" s="5">
        <f t="shared" si="232"/>
        <v>2.3480667588019672</v>
      </c>
      <c r="CP63" s="5">
        <f t="shared" si="233"/>
        <v>2.2541440884498885</v>
      </c>
      <c r="CQ63" s="5">
        <f t="shared" si="234"/>
        <v>2.1639783249118927</v>
      </c>
      <c r="CR63" s="5">
        <f t="shared" si="235"/>
        <v>2.0774191919154168</v>
      </c>
      <c r="CS63" s="5">
        <f t="shared" si="236"/>
        <v>1.9943224242388</v>
      </c>
      <c r="CT63" s="5">
        <f t="shared" si="237"/>
        <v>1.9145495272692479</v>
      </c>
      <c r="CU63" s="5">
        <f t="shared" si="238"/>
        <v>1.8379675461784779</v>
      </c>
      <c r="CV63" s="5">
        <f t="shared" si="239"/>
        <v>1.7644488443313386</v>
      </c>
      <c r="CW63" s="5">
        <f t="shared" si="240"/>
        <v>1.693870890558085</v>
      </c>
      <c r="CX63" s="5">
        <f t="shared" si="241"/>
        <v>1.6261160549357616</v>
      </c>
      <c r="CY63" s="5">
        <f t="shared" si="242"/>
        <v>1.5610714127383312</v>
      </c>
      <c r="CZ63" s="5">
        <f t="shared" si="243"/>
        <v>1.4986285562287978</v>
      </c>
      <c r="DA63" s="5">
        <f t="shared" si="244"/>
        <v>1.4386834139796458</v>
      </c>
      <c r="DB63" s="5">
        <f t="shared" si="245"/>
        <v>1.38113607742046</v>
      </c>
      <c r="DC63" s="5">
        <f t="shared" si="191"/>
        <v>1.3258906343236414</v>
      </c>
      <c r="DD63" s="5">
        <f t="shared" si="184"/>
        <v>1.2728550089506958</v>
      </c>
      <c r="DE63" s="5">
        <f t="shared" si="185"/>
        <v>1.221940808592668</v>
      </c>
      <c r="DF63" s="5">
        <f t="shared" si="186"/>
        <v>1.1730631762489612</v>
      </c>
      <c r="DG63" s="5">
        <f t="shared" si="187"/>
        <v>1.1261406491990027</v>
      </c>
      <c r="DH63" s="5">
        <f t="shared" si="188"/>
        <v>1.0810950232310426</v>
      </c>
      <c r="DI63" s="5">
        <f t="shared" si="189"/>
        <v>1.0378512223018008</v>
      </c>
    </row>
    <row r="64" spans="2:113">
      <c r="X64">
        <v>2</v>
      </c>
      <c r="Y64">
        <v>2040</v>
      </c>
      <c r="Z64">
        <v>0</v>
      </c>
      <c r="AA64" s="2">
        <f t="shared" si="169"/>
        <v>1273.3694233404829</v>
      </c>
      <c r="AB64">
        <v>9.86</v>
      </c>
      <c r="AC64" s="58">
        <f t="shared" si="190"/>
        <v>10.0572</v>
      </c>
      <c r="AD64" s="58">
        <f t="shared" si="167"/>
        <v>10.258343999999999</v>
      </c>
      <c r="AE64" s="58">
        <f t="shared" si="167"/>
        <v>10.463510879999999</v>
      </c>
      <c r="AF64" s="58">
        <f t="shared" si="167"/>
        <v>10.6727810976</v>
      </c>
      <c r="AG64" s="58">
        <f t="shared" si="167"/>
        <v>10.886236719552</v>
      </c>
      <c r="AH64" s="58">
        <f t="shared" si="167"/>
        <v>11.103961453943041</v>
      </c>
      <c r="AI64" s="58">
        <f t="shared" si="167"/>
        <v>11.326040683021903</v>
      </c>
      <c r="AJ64" s="58">
        <f t="shared" si="167"/>
        <v>11.55256149668234</v>
      </c>
      <c r="AK64" s="58">
        <f t="shared" si="167"/>
        <v>11.783612726615987</v>
      </c>
      <c r="AL64" s="58">
        <f t="shared" si="167"/>
        <v>12.019284981148306</v>
      </c>
      <c r="AM64" s="58">
        <f t="shared" si="170"/>
        <v>12.259670680771272</v>
      </c>
      <c r="AN64" s="58">
        <f t="shared" si="171"/>
        <v>12.504864094386697</v>
      </c>
      <c r="AO64" s="58">
        <f t="shared" si="172"/>
        <v>12.754961376274432</v>
      </c>
      <c r="AP64" s="58">
        <f t="shared" si="173"/>
        <v>13.010060603799921</v>
      </c>
      <c r="AQ64" s="58">
        <f t="shared" si="174"/>
        <v>13.270261815875919</v>
      </c>
      <c r="AR64" s="58">
        <f t="shared" si="175"/>
        <v>13.535667052193437</v>
      </c>
      <c r="AS64" s="58">
        <f t="shared" si="176"/>
        <v>13.806380393237307</v>
      </c>
      <c r="AT64" s="58">
        <f t="shared" si="177"/>
        <v>14.082508001102052</v>
      </c>
      <c r="AU64" s="58">
        <f t="shared" si="178"/>
        <v>14.364158161124093</v>
      </c>
      <c r="AV64" s="58">
        <f t="shared" si="179"/>
        <v>14.651441324346575</v>
      </c>
      <c r="AW64" s="58">
        <f t="shared" si="180"/>
        <v>14.944470150833506</v>
      </c>
      <c r="AX64" s="58">
        <f t="shared" si="181"/>
        <v>15.243359553850176</v>
      </c>
      <c r="AY64" s="58">
        <f t="shared" si="182"/>
        <v>15.548226744927181</v>
      </c>
      <c r="AZ64" s="58">
        <f t="shared" si="183"/>
        <v>15.859191279825724</v>
      </c>
      <c r="BA64" s="58">
        <f t="shared" si="192"/>
        <v>15.859191279825724</v>
      </c>
      <c r="BB64" s="5">
        <f t="shared" si="193"/>
        <v>15.859191279825724</v>
      </c>
      <c r="BC64" s="5">
        <f t="shared" si="194"/>
        <v>15.859191279825724</v>
      </c>
      <c r="BD64" s="5">
        <f t="shared" si="195"/>
        <v>15.859191279825724</v>
      </c>
      <c r="BE64" s="5">
        <f t="shared" si="196"/>
        <v>15.859191279825724</v>
      </c>
      <c r="BF64" s="5">
        <f t="shared" si="197"/>
        <v>15.859191279825724</v>
      </c>
      <c r="BG64" s="5">
        <f t="shared" si="198"/>
        <v>15.859191279825724</v>
      </c>
      <c r="BH64" s="5">
        <f t="shared" si="199"/>
        <v>15.859191279825724</v>
      </c>
      <c r="BI64" s="5">
        <f t="shared" si="200"/>
        <v>15.859191279825724</v>
      </c>
      <c r="BJ64" s="5">
        <f t="shared" si="201"/>
        <v>15.859191279825724</v>
      </c>
      <c r="BK64" s="5">
        <f t="shared" si="202"/>
        <v>15.859191279825724</v>
      </c>
      <c r="BL64" s="5">
        <f t="shared" si="203"/>
        <v>15.859191279825724</v>
      </c>
      <c r="BM64" s="5">
        <f t="shared" si="204"/>
        <v>15.859191279825724</v>
      </c>
      <c r="BN64" s="5">
        <f t="shared" si="205"/>
        <v>15.859191279825724</v>
      </c>
      <c r="BO64" s="5">
        <f t="shared" si="206"/>
        <v>15.859191279825724</v>
      </c>
      <c r="BP64" s="5">
        <f t="shared" si="207"/>
        <v>15.859191279825724</v>
      </c>
      <c r="BQ64" s="5">
        <f t="shared" si="208"/>
        <v>15.859191279825724</v>
      </c>
      <c r="BR64" s="5">
        <f t="shared" si="209"/>
        <v>15.859191279825724</v>
      </c>
      <c r="BS64" s="5">
        <f t="shared" si="210"/>
        <v>15.859191279825724</v>
      </c>
      <c r="BT64" s="5">
        <f t="shared" si="211"/>
        <v>15.859191279825724</v>
      </c>
      <c r="BU64" s="5">
        <f t="shared" si="212"/>
        <v>15.859191279825724</v>
      </c>
      <c r="BV64" s="5">
        <f t="shared" si="213"/>
        <v>15.859191279825724</v>
      </c>
      <c r="BW64" s="5">
        <f t="shared" si="214"/>
        <v>15.859191279825724</v>
      </c>
      <c r="BX64" s="5">
        <f t="shared" si="215"/>
        <v>15.859191279825724</v>
      </c>
      <c r="BY64" s="5">
        <f t="shared" si="216"/>
        <v>15.859191279825724</v>
      </c>
      <c r="BZ64" s="5">
        <f t="shared" si="217"/>
        <v>15.859191279825724</v>
      </c>
      <c r="CA64" s="5">
        <f t="shared" si="218"/>
        <v>15.859191279825724</v>
      </c>
      <c r="CB64" s="5">
        <f t="shared" si="219"/>
        <v>15.859191279825724</v>
      </c>
      <c r="CC64" s="5">
        <f t="shared" si="220"/>
        <v>15.859191279825724</v>
      </c>
      <c r="CD64" s="5">
        <f t="shared" si="221"/>
        <v>15.859191279825724</v>
      </c>
      <c r="CE64" s="5">
        <f t="shared" si="222"/>
        <v>15.859191279825724</v>
      </c>
      <c r="CF64" s="5">
        <f t="shared" si="223"/>
        <v>15.859191279825724</v>
      </c>
      <c r="CG64" s="5">
        <f t="shared" si="224"/>
        <v>15.859191279825724</v>
      </c>
      <c r="CH64" s="5">
        <f t="shared" si="225"/>
        <v>15.859191279825724</v>
      </c>
      <c r="CI64" s="5">
        <f t="shared" si="226"/>
        <v>15.859191279825724</v>
      </c>
      <c r="CJ64" s="5">
        <f t="shared" si="227"/>
        <v>15.859191279825724</v>
      </c>
      <c r="CK64" s="5">
        <f t="shared" si="228"/>
        <v>15.859191279825724</v>
      </c>
      <c r="CL64" s="5">
        <f t="shared" si="229"/>
        <v>15.859191279825724</v>
      </c>
      <c r="CM64" s="5">
        <f t="shared" si="230"/>
        <v>15.859191279825724</v>
      </c>
      <c r="CN64" s="5">
        <f t="shared" si="231"/>
        <v>15.859191279825724</v>
      </c>
      <c r="CO64" s="5">
        <f t="shared" si="232"/>
        <v>15.859191279825724</v>
      </c>
      <c r="CP64" s="5">
        <f t="shared" si="233"/>
        <v>15.859191279825724</v>
      </c>
      <c r="CQ64" s="5">
        <f t="shared" si="234"/>
        <v>15.859191279825724</v>
      </c>
      <c r="CR64" s="5">
        <f t="shared" si="235"/>
        <v>15.859191279825724</v>
      </c>
      <c r="CS64" s="5">
        <f t="shared" si="236"/>
        <v>15.859191279825724</v>
      </c>
      <c r="CT64" s="5">
        <f t="shared" si="237"/>
        <v>15.859191279825724</v>
      </c>
      <c r="CU64" s="5">
        <f t="shared" si="238"/>
        <v>15.859191279825724</v>
      </c>
      <c r="CV64" s="5">
        <f t="shared" si="239"/>
        <v>15.859191279825724</v>
      </c>
      <c r="CW64" s="5">
        <f t="shared" si="240"/>
        <v>15.859191279825724</v>
      </c>
      <c r="CX64" s="5">
        <f t="shared" si="241"/>
        <v>15.859191279825724</v>
      </c>
      <c r="CY64" s="5">
        <f t="shared" si="242"/>
        <v>15.859191279825724</v>
      </c>
      <c r="CZ64" s="5">
        <f t="shared" si="243"/>
        <v>15.859191279825724</v>
      </c>
      <c r="DA64" s="5">
        <f t="shared" si="244"/>
        <v>15.859191279825724</v>
      </c>
      <c r="DB64" s="5">
        <f t="shared" si="245"/>
        <v>15.859191279825724</v>
      </c>
      <c r="DC64" s="5">
        <f t="shared" si="191"/>
        <v>15.859191279825724</v>
      </c>
      <c r="DD64" s="5">
        <f t="shared" si="184"/>
        <v>15.859191279825724</v>
      </c>
      <c r="DE64" s="5">
        <f t="shared" si="185"/>
        <v>15.859191279825724</v>
      </c>
      <c r="DF64" s="5">
        <f t="shared" si="186"/>
        <v>15.859191279825724</v>
      </c>
      <c r="DG64" s="5">
        <f t="shared" si="187"/>
        <v>15.859191279825724</v>
      </c>
      <c r="DH64" s="5">
        <f t="shared" si="188"/>
        <v>15.859191279825724</v>
      </c>
      <c r="DI64" s="5">
        <f t="shared" si="189"/>
        <v>15.859191279825724</v>
      </c>
    </row>
    <row r="65" spans="24:113">
      <c r="X65">
        <v>2</v>
      </c>
      <c r="Y65">
        <v>2040</v>
      </c>
      <c r="Z65">
        <v>-1</v>
      </c>
      <c r="AA65" s="2">
        <f t="shared" si="169"/>
        <v>1025.5406558885174</v>
      </c>
      <c r="AB65">
        <v>9.86</v>
      </c>
      <c r="AC65" s="58">
        <f t="shared" si="190"/>
        <v>10.0572</v>
      </c>
      <c r="AD65" s="58">
        <f t="shared" si="167"/>
        <v>10.258343999999999</v>
      </c>
      <c r="AE65" s="58">
        <f t="shared" si="167"/>
        <v>10.463510879999999</v>
      </c>
      <c r="AF65" s="58">
        <f t="shared" si="167"/>
        <v>10.6727810976</v>
      </c>
      <c r="AG65" s="58">
        <f t="shared" si="167"/>
        <v>10.886236719552</v>
      </c>
      <c r="AH65" s="58">
        <f t="shared" si="167"/>
        <v>11.103961453943041</v>
      </c>
      <c r="AI65" s="58">
        <f t="shared" si="167"/>
        <v>11.326040683021903</v>
      </c>
      <c r="AJ65" s="58">
        <f t="shared" si="167"/>
        <v>11.55256149668234</v>
      </c>
      <c r="AK65" s="58">
        <f t="shared" si="167"/>
        <v>11.783612726615987</v>
      </c>
      <c r="AL65" s="58">
        <f t="shared" si="167"/>
        <v>12.019284981148306</v>
      </c>
      <c r="AM65" s="58">
        <f t="shared" si="170"/>
        <v>12.259670680771272</v>
      </c>
      <c r="AN65" s="58">
        <f t="shared" si="171"/>
        <v>12.504864094386697</v>
      </c>
      <c r="AO65" s="58">
        <f t="shared" si="172"/>
        <v>12.754961376274432</v>
      </c>
      <c r="AP65" s="58">
        <f t="shared" si="173"/>
        <v>13.010060603799921</v>
      </c>
      <c r="AQ65" s="58">
        <f t="shared" si="174"/>
        <v>13.270261815875919</v>
      </c>
      <c r="AR65" s="58">
        <f t="shared" si="175"/>
        <v>13.535667052193437</v>
      </c>
      <c r="AS65" s="58">
        <f t="shared" si="176"/>
        <v>13.806380393237307</v>
      </c>
      <c r="AT65" s="58">
        <f t="shared" si="177"/>
        <v>14.082508001102052</v>
      </c>
      <c r="AU65" s="58">
        <f t="shared" si="178"/>
        <v>14.364158161124093</v>
      </c>
      <c r="AV65" s="58">
        <f t="shared" si="179"/>
        <v>14.651441324346575</v>
      </c>
      <c r="AW65" s="58">
        <f t="shared" si="180"/>
        <v>14.944470150833506</v>
      </c>
      <c r="AX65" s="58">
        <f t="shared" si="181"/>
        <v>15.243359553850176</v>
      </c>
      <c r="AY65" s="58">
        <f t="shared" si="182"/>
        <v>15.548226744927181</v>
      </c>
      <c r="AZ65" s="58">
        <f t="shared" si="183"/>
        <v>15.859191279825724</v>
      </c>
      <c r="BA65" s="58">
        <f t="shared" si="192"/>
        <v>15.700599367027467</v>
      </c>
      <c r="BB65" s="5">
        <f t="shared" si="193"/>
        <v>15.543593373357192</v>
      </c>
      <c r="BC65" s="5">
        <f t="shared" si="194"/>
        <v>15.388157439623619</v>
      </c>
      <c r="BD65" s="5">
        <f t="shared" si="195"/>
        <v>15.234275865227383</v>
      </c>
      <c r="BE65" s="5">
        <f t="shared" si="196"/>
        <v>15.081933106575109</v>
      </c>
      <c r="BF65" s="5">
        <f t="shared" si="197"/>
        <v>14.931113775509358</v>
      </c>
      <c r="BG65" s="5">
        <f t="shared" si="198"/>
        <v>14.781802637754264</v>
      </c>
      <c r="BH65" s="5">
        <f t="shared" si="199"/>
        <v>14.633984611376722</v>
      </c>
      <c r="BI65" s="5">
        <f t="shared" si="200"/>
        <v>14.487644765262955</v>
      </c>
      <c r="BJ65" s="5">
        <f t="shared" si="201"/>
        <v>14.342768317610325</v>
      </c>
      <c r="BK65" s="5">
        <f t="shared" si="202"/>
        <v>14.199340634434222</v>
      </c>
      <c r="BL65" s="5">
        <f t="shared" si="203"/>
        <v>14.057347228089879</v>
      </c>
      <c r="BM65" s="5">
        <f t="shared" si="204"/>
        <v>13.916773755808981</v>
      </c>
      <c r="BN65" s="5">
        <f t="shared" si="205"/>
        <v>13.777606018250891</v>
      </c>
      <c r="BO65" s="5">
        <f t="shared" si="206"/>
        <v>13.639829958068383</v>
      </c>
      <c r="BP65" s="5">
        <f t="shared" si="207"/>
        <v>13.503431658487699</v>
      </c>
      <c r="BQ65" s="5">
        <f t="shared" si="208"/>
        <v>13.368397341902822</v>
      </c>
      <c r="BR65" s="5">
        <f t="shared" si="209"/>
        <v>13.234713368483794</v>
      </c>
      <c r="BS65" s="5">
        <f t="shared" si="210"/>
        <v>13.102366234798955</v>
      </c>
      <c r="BT65" s="5">
        <f t="shared" si="211"/>
        <v>12.971342572450967</v>
      </c>
      <c r="BU65" s="5">
        <f t="shared" si="212"/>
        <v>12.841629146726456</v>
      </c>
      <c r="BV65" s="5">
        <f t="shared" si="213"/>
        <v>12.713212855259192</v>
      </c>
      <c r="BW65" s="5">
        <f t="shared" si="214"/>
        <v>12.5860807267066</v>
      </c>
      <c r="BX65" s="5">
        <f t="shared" si="215"/>
        <v>12.460219919439533</v>
      </c>
      <c r="BY65" s="5">
        <f t="shared" si="216"/>
        <v>12.335617720245137</v>
      </c>
      <c r="BZ65" s="5">
        <f t="shared" si="217"/>
        <v>12.212261543042686</v>
      </c>
      <c r="CA65" s="5">
        <f t="shared" si="218"/>
        <v>12.090138927612259</v>
      </c>
      <c r="CB65" s="5">
        <f t="shared" si="219"/>
        <v>11.969237538336136</v>
      </c>
      <c r="CC65" s="5">
        <f t="shared" si="220"/>
        <v>11.849545162952774</v>
      </c>
      <c r="CD65" s="5">
        <f t="shared" si="221"/>
        <v>11.731049711323246</v>
      </c>
      <c r="CE65" s="5">
        <f t="shared" si="222"/>
        <v>11.613739214210014</v>
      </c>
      <c r="CF65" s="5">
        <f t="shared" si="223"/>
        <v>11.497601822067914</v>
      </c>
      <c r="CG65" s="5">
        <f t="shared" si="224"/>
        <v>11.382625803847235</v>
      </c>
      <c r="CH65" s="5">
        <f t="shared" si="225"/>
        <v>11.268799545808763</v>
      </c>
      <c r="CI65" s="5">
        <f t="shared" si="226"/>
        <v>11.156111550350674</v>
      </c>
      <c r="CJ65" s="5">
        <f t="shared" si="227"/>
        <v>11.044550434847167</v>
      </c>
      <c r="CK65" s="5">
        <f t="shared" si="228"/>
        <v>10.934104930498696</v>
      </c>
      <c r="CL65" s="5">
        <f t="shared" si="229"/>
        <v>10.824763881193709</v>
      </c>
      <c r="CM65" s="5">
        <f t="shared" si="230"/>
        <v>10.716516242381772</v>
      </c>
      <c r="CN65" s="5">
        <f t="shared" si="231"/>
        <v>10.609351079957953</v>
      </c>
      <c r="CO65" s="5">
        <f t="shared" si="232"/>
        <v>10.503257569158373</v>
      </c>
      <c r="CP65" s="5">
        <f t="shared" si="233"/>
        <v>10.398224993466789</v>
      </c>
      <c r="CQ65" s="5">
        <f t="shared" si="234"/>
        <v>10.29424274353212</v>
      </c>
      <c r="CR65" s="5">
        <f t="shared" si="235"/>
        <v>10.191300316096799</v>
      </c>
      <c r="CS65" s="5">
        <f t="shared" si="236"/>
        <v>10.08938731293583</v>
      </c>
      <c r="CT65" s="5">
        <f t="shared" si="237"/>
        <v>9.9884934398064722</v>
      </c>
      <c r="CU65" s="5">
        <f t="shared" si="238"/>
        <v>9.8886085054084081</v>
      </c>
      <c r="CV65" s="5">
        <f t="shared" si="239"/>
        <v>9.7897224203543232</v>
      </c>
      <c r="CW65" s="5">
        <f t="shared" si="240"/>
        <v>9.6918251961507806</v>
      </c>
      <c r="CX65" s="5">
        <f t="shared" si="241"/>
        <v>9.5949069441892725</v>
      </c>
      <c r="CY65" s="5">
        <f t="shared" si="242"/>
        <v>9.4989578747473793</v>
      </c>
      <c r="CZ65" s="5">
        <f t="shared" si="243"/>
        <v>9.4039682959999062</v>
      </c>
      <c r="DA65" s="5">
        <f t="shared" si="244"/>
        <v>9.3099286130399079</v>
      </c>
      <c r="DB65" s="5">
        <f t="shared" si="245"/>
        <v>9.2168293269095081</v>
      </c>
      <c r="DC65" s="5">
        <f t="shared" si="191"/>
        <v>9.1246610336404128</v>
      </c>
      <c r="DD65" s="5">
        <f t="shared" si="184"/>
        <v>9.0334144233040092</v>
      </c>
      <c r="DE65" s="5">
        <f t="shared" si="185"/>
        <v>8.9430802790709691</v>
      </c>
      <c r="DF65" s="5">
        <f t="shared" si="186"/>
        <v>8.8536494762802587</v>
      </c>
      <c r="DG65" s="5">
        <f t="shared" si="187"/>
        <v>8.765112981517456</v>
      </c>
      <c r="DH65" s="5">
        <f t="shared" si="188"/>
        <v>8.6774618517022812</v>
      </c>
      <c r="DI65" s="5">
        <f t="shared" si="189"/>
        <v>8.5906872331852586</v>
      </c>
    </row>
    <row r="66" spans="24:113">
      <c r="X66">
        <v>2</v>
      </c>
      <c r="Y66">
        <v>2040</v>
      </c>
      <c r="Z66">
        <v>-2</v>
      </c>
      <c r="AA66" s="2">
        <f t="shared" si="169"/>
        <v>856.45504305680925</v>
      </c>
      <c r="AB66">
        <v>9.86</v>
      </c>
      <c r="AC66" s="58">
        <f t="shared" si="190"/>
        <v>10.0572</v>
      </c>
      <c r="AD66" s="58">
        <f t="shared" si="167"/>
        <v>10.258343999999999</v>
      </c>
      <c r="AE66" s="58">
        <f t="shared" si="167"/>
        <v>10.463510879999999</v>
      </c>
      <c r="AF66" s="58">
        <f t="shared" si="167"/>
        <v>10.6727810976</v>
      </c>
      <c r="AG66" s="58">
        <f t="shared" si="167"/>
        <v>10.886236719552</v>
      </c>
      <c r="AH66" s="58">
        <f t="shared" si="167"/>
        <v>11.103961453943041</v>
      </c>
      <c r="AI66" s="58">
        <f t="shared" si="167"/>
        <v>11.326040683021903</v>
      </c>
      <c r="AJ66" s="58">
        <f t="shared" si="167"/>
        <v>11.55256149668234</v>
      </c>
      <c r="AK66" s="58">
        <f t="shared" si="167"/>
        <v>11.783612726615987</v>
      </c>
      <c r="AL66" s="58">
        <f t="shared" si="167"/>
        <v>12.019284981148306</v>
      </c>
      <c r="AM66" s="58">
        <f t="shared" si="170"/>
        <v>12.259670680771272</v>
      </c>
      <c r="AN66" s="58">
        <f t="shared" si="171"/>
        <v>12.504864094386697</v>
      </c>
      <c r="AO66" s="58">
        <f t="shared" si="172"/>
        <v>12.754961376274432</v>
      </c>
      <c r="AP66" s="58">
        <f t="shared" si="173"/>
        <v>13.010060603799921</v>
      </c>
      <c r="AQ66" s="58">
        <f t="shared" si="174"/>
        <v>13.270261815875919</v>
      </c>
      <c r="AR66" s="58">
        <f t="shared" si="175"/>
        <v>13.535667052193437</v>
      </c>
      <c r="AS66" s="58">
        <f t="shared" si="176"/>
        <v>13.806380393237307</v>
      </c>
      <c r="AT66" s="58">
        <f t="shared" si="177"/>
        <v>14.082508001102052</v>
      </c>
      <c r="AU66" s="58">
        <f t="shared" si="178"/>
        <v>14.364158161124093</v>
      </c>
      <c r="AV66" s="58">
        <f t="shared" si="179"/>
        <v>14.651441324346575</v>
      </c>
      <c r="AW66" s="58">
        <f t="shared" si="180"/>
        <v>14.944470150833506</v>
      </c>
      <c r="AX66" s="58">
        <f t="shared" si="181"/>
        <v>15.243359553850176</v>
      </c>
      <c r="AY66" s="58">
        <f t="shared" si="182"/>
        <v>15.548226744927181</v>
      </c>
      <c r="AZ66" s="58">
        <f t="shared" si="183"/>
        <v>15.859191279825724</v>
      </c>
      <c r="BA66" s="58">
        <f t="shared" si="192"/>
        <v>15.542007454229209</v>
      </c>
      <c r="BB66" s="5">
        <f t="shared" si="193"/>
        <v>15.231167305144625</v>
      </c>
      <c r="BC66" s="5">
        <f t="shared" si="194"/>
        <v>14.926543959041732</v>
      </c>
      <c r="BD66" s="5">
        <f t="shared" si="195"/>
        <v>14.628013079860898</v>
      </c>
      <c r="BE66" s="5">
        <f t="shared" si="196"/>
        <v>14.335452818263679</v>
      </c>
      <c r="BF66" s="5">
        <f t="shared" si="197"/>
        <v>14.048743761898406</v>
      </c>
      <c r="BG66" s="5">
        <f t="shared" si="198"/>
        <v>13.767768886660438</v>
      </c>
      <c r="BH66" s="5">
        <f t="shared" si="199"/>
        <v>13.492413508927228</v>
      </c>
      <c r="BI66" s="5">
        <f t="shared" si="200"/>
        <v>13.222565238748684</v>
      </c>
      <c r="BJ66" s="5">
        <f t="shared" si="201"/>
        <v>12.95811393397371</v>
      </c>
      <c r="BK66" s="5">
        <f t="shared" si="202"/>
        <v>12.698951655294236</v>
      </c>
      <c r="BL66" s="5">
        <f t="shared" si="203"/>
        <v>12.444972622188351</v>
      </c>
      <c r="BM66" s="5">
        <f t="shared" si="204"/>
        <v>12.196073169744583</v>
      </c>
      <c r="BN66" s="5">
        <f t="shared" si="205"/>
        <v>11.95215170634969</v>
      </c>
      <c r="BO66" s="5">
        <f t="shared" si="206"/>
        <v>11.713108672222697</v>
      </c>
      <c r="BP66" s="5">
        <f t="shared" si="207"/>
        <v>11.478846498778243</v>
      </c>
      <c r="BQ66" s="5">
        <f t="shared" si="208"/>
        <v>11.249269568802678</v>
      </c>
      <c r="BR66" s="5">
        <f t="shared" si="209"/>
        <v>11.024284177426624</v>
      </c>
      <c r="BS66" s="5">
        <f t="shared" si="210"/>
        <v>10.803798493878091</v>
      </c>
      <c r="BT66" s="5">
        <f t="shared" si="211"/>
        <v>10.587722524000529</v>
      </c>
      <c r="BU66" s="5">
        <f t="shared" si="212"/>
        <v>10.375968073520518</v>
      </c>
      <c r="BV66" s="5">
        <f t="shared" si="213"/>
        <v>10.168448712050107</v>
      </c>
      <c r="BW66" s="5">
        <f t="shared" si="214"/>
        <v>9.9650797378091056</v>
      </c>
      <c r="BX66" s="5">
        <f t="shared" si="215"/>
        <v>9.7657781430529234</v>
      </c>
      <c r="BY66" s="5">
        <f t="shared" si="216"/>
        <v>9.5704625801918652</v>
      </c>
      <c r="BZ66" s="5">
        <f t="shared" si="217"/>
        <v>9.3790533285880286</v>
      </c>
      <c r="CA66" s="5">
        <f t="shared" si="218"/>
        <v>9.1914722620162674</v>
      </c>
      <c r="CB66" s="5">
        <f t="shared" si="219"/>
        <v>9.0076428167759417</v>
      </c>
      <c r="CC66" s="5">
        <f t="shared" si="220"/>
        <v>8.8274899604404222</v>
      </c>
      <c r="CD66" s="5">
        <f t="shared" si="221"/>
        <v>8.6509401612316132</v>
      </c>
      <c r="CE66" s="5">
        <f t="shared" si="222"/>
        <v>8.4779213580069808</v>
      </c>
      <c r="CF66" s="5">
        <f t="shared" si="223"/>
        <v>8.3083629308468403</v>
      </c>
      <c r="CG66" s="5">
        <f t="shared" si="224"/>
        <v>8.1421956722299029</v>
      </c>
      <c r="CH66" s="5">
        <f t="shared" si="225"/>
        <v>7.9793517587853051</v>
      </c>
      <c r="CI66" s="5">
        <f t="shared" si="226"/>
        <v>7.8197647236095991</v>
      </c>
      <c r="CJ66" s="5">
        <f t="shared" si="227"/>
        <v>7.6633694291374068</v>
      </c>
      <c r="CK66" s="5">
        <f t="shared" si="228"/>
        <v>7.5101020405546581</v>
      </c>
      <c r="CL66" s="5">
        <f t="shared" si="229"/>
        <v>7.3598999997435648</v>
      </c>
      <c r="CM66" s="5">
        <f t="shared" si="230"/>
        <v>7.2127019997486936</v>
      </c>
      <c r="CN66" s="5">
        <f t="shared" si="231"/>
        <v>7.06844795975372</v>
      </c>
      <c r="CO66" s="5">
        <f t="shared" si="232"/>
        <v>6.9270790005586456</v>
      </c>
      <c r="CP66" s="5">
        <f t="shared" si="233"/>
        <v>6.7885374205474722</v>
      </c>
      <c r="CQ66" s="5">
        <f t="shared" si="234"/>
        <v>6.6527666721365231</v>
      </c>
      <c r="CR66" s="5">
        <f t="shared" si="235"/>
        <v>6.5197113386937922</v>
      </c>
      <c r="CS66" s="5">
        <f t="shared" si="236"/>
        <v>6.3893171119199161</v>
      </c>
      <c r="CT66" s="5">
        <f t="shared" si="237"/>
        <v>6.2615307696815181</v>
      </c>
      <c r="CU66" s="5">
        <f t="shared" si="238"/>
        <v>6.1363001542878877</v>
      </c>
      <c r="CV66" s="5">
        <f t="shared" si="239"/>
        <v>6.0135741512021301</v>
      </c>
      <c r="CW66" s="5">
        <f t="shared" si="240"/>
        <v>5.8933026681780873</v>
      </c>
      <c r="CX66" s="5">
        <f t="shared" si="241"/>
        <v>5.7754366148145255</v>
      </c>
      <c r="CY66" s="5">
        <f t="shared" si="242"/>
        <v>5.6599278825182351</v>
      </c>
      <c r="CZ66" s="5">
        <f t="shared" si="243"/>
        <v>5.5467293248678704</v>
      </c>
      <c r="DA66" s="5">
        <f t="shared" si="244"/>
        <v>5.4357947383705127</v>
      </c>
      <c r="DB66" s="5">
        <f t="shared" si="245"/>
        <v>5.3270788436031022</v>
      </c>
      <c r="DC66" s="5">
        <f t="shared" si="191"/>
        <v>5.2205372667310401</v>
      </c>
      <c r="DD66" s="5">
        <f t="shared" si="184"/>
        <v>5.1161265213964189</v>
      </c>
      <c r="DE66" s="5">
        <f t="shared" si="185"/>
        <v>5.0138039909684906</v>
      </c>
      <c r="DF66" s="5">
        <f t="shared" si="186"/>
        <v>4.9135279111491208</v>
      </c>
      <c r="DG66" s="5">
        <f t="shared" si="187"/>
        <v>4.815257352926138</v>
      </c>
      <c r="DH66" s="5">
        <f t="shared" si="188"/>
        <v>4.7189522058676152</v>
      </c>
      <c r="DI66" s="5">
        <f t="shared" si="189"/>
        <v>4.6245731617502628</v>
      </c>
    </row>
    <row r="67" spans="24:113">
      <c r="X67">
        <v>2</v>
      </c>
      <c r="Y67">
        <v>2040</v>
      </c>
      <c r="Z67">
        <v>-3</v>
      </c>
      <c r="AA67" s="2">
        <f t="shared" si="169"/>
        <v>738.7545020837938</v>
      </c>
      <c r="AB67">
        <v>9.86</v>
      </c>
      <c r="AC67" s="58">
        <f t="shared" si="190"/>
        <v>10.0572</v>
      </c>
      <c r="AD67" s="58">
        <f t="shared" si="167"/>
        <v>10.258343999999999</v>
      </c>
      <c r="AE67" s="58">
        <f t="shared" si="167"/>
        <v>10.463510879999999</v>
      </c>
      <c r="AF67" s="58">
        <f t="shared" si="167"/>
        <v>10.6727810976</v>
      </c>
      <c r="AG67" s="58">
        <f t="shared" si="167"/>
        <v>10.886236719552</v>
      </c>
      <c r="AH67" s="58">
        <f t="shared" si="167"/>
        <v>11.103961453943041</v>
      </c>
      <c r="AI67" s="58">
        <f t="shared" si="167"/>
        <v>11.326040683021903</v>
      </c>
      <c r="AJ67" s="58">
        <f t="shared" si="167"/>
        <v>11.55256149668234</v>
      </c>
      <c r="AK67" s="58">
        <f t="shared" si="167"/>
        <v>11.783612726615987</v>
      </c>
      <c r="AL67" s="58">
        <f t="shared" si="167"/>
        <v>12.019284981148306</v>
      </c>
      <c r="AM67" s="58">
        <f t="shared" si="170"/>
        <v>12.259670680771272</v>
      </c>
      <c r="AN67" s="58">
        <f t="shared" si="171"/>
        <v>12.504864094386697</v>
      </c>
      <c r="AO67" s="58">
        <f t="shared" si="172"/>
        <v>12.754961376274432</v>
      </c>
      <c r="AP67" s="58">
        <f t="shared" si="173"/>
        <v>13.010060603799921</v>
      </c>
      <c r="AQ67" s="58">
        <f t="shared" si="174"/>
        <v>13.270261815875919</v>
      </c>
      <c r="AR67" s="58">
        <f t="shared" si="175"/>
        <v>13.535667052193437</v>
      </c>
      <c r="AS67" s="58">
        <f t="shared" si="176"/>
        <v>13.806380393237307</v>
      </c>
      <c r="AT67" s="58">
        <f t="shared" si="177"/>
        <v>14.082508001102052</v>
      </c>
      <c r="AU67" s="58">
        <f t="shared" si="178"/>
        <v>14.364158161124093</v>
      </c>
      <c r="AV67" s="58">
        <f t="shared" si="179"/>
        <v>14.651441324346575</v>
      </c>
      <c r="AW67" s="58">
        <f t="shared" si="180"/>
        <v>14.944470150833506</v>
      </c>
      <c r="AX67" s="58">
        <f t="shared" si="181"/>
        <v>15.243359553850176</v>
      </c>
      <c r="AY67" s="58">
        <f t="shared" si="182"/>
        <v>15.548226744927181</v>
      </c>
      <c r="AZ67" s="58">
        <f t="shared" si="183"/>
        <v>15.859191279825724</v>
      </c>
      <c r="BA67" s="58">
        <f t="shared" si="192"/>
        <v>15.383415541430953</v>
      </c>
      <c r="BB67" s="5">
        <f t="shared" si="193"/>
        <v>14.921913075188025</v>
      </c>
      <c r="BC67" s="5">
        <f t="shared" si="194"/>
        <v>14.474255682932384</v>
      </c>
      <c r="BD67" s="5">
        <f t="shared" si="195"/>
        <v>14.040028012444411</v>
      </c>
      <c r="BE67" s="5">
        <f t="shared" si="196"/>
        <v>13.618827172071079</v>
      </c>
      <c r="BF67" s="5">
        <f t="shared" si="197"/>
        <v>13.210262356908945</v>
      </c>
      <c r="BG67" s="5">
        <f t="shared" si="198"/>
        <v>12.813954486201677</v>
      </c>
      <c r="BH67" s="5">
        <f t="shared" si="199"/>
        <v>12.429535851615626</v>
      </c>
      <c r="BI67" s="5">
        <f t="shared" si="200"/>
        <v>12.056649776067156</v>
      </c>
      <c r="BJ67" s="5">
        <f t="shared" si="201"/>
        <v>11.694950282785141</v>
      </c>
      <c r="BK67" s="5">
        <f t="shared" si="202"/>
        <v>11.344101774301587</v>
      </c>
      <c r="BL67" s="5">
        <f t="shared" si="203"/>
        <v>11.003778721072539</v>
      </c>
      <c r="BM67" s="5">
        <f t="shared" si="204"/>
        <v>10.673665359440363</v>
      </c>
      <c r="BN67" s="5">
        <f t="shared" si="205"/>
        <v>10.353455398657152</v>
      </c>
      <c r="BO67" s="5">
        <f t="shared" si="206"/>
        <v>10.042851736697438</v>
      </c>
      <c r="BP67" s="5">
        <f t="shared" si="207"/>
        <v>9.7415661845965147</v>
      </c>
      <c r="BQ67" s="5">
        <f t="shared" si="208"/>
        <v>9.4493191990586194</v>
      </c>
      <c r="BR67" s="5">
        <f t="shared" si="209"/>
        <v>9.1658396230868604</v>
      </c>
      <c r="BS67" s="5">
        <f t="shared" si="210"/>
        <v>8.8908644343942544</v>
      </c>
      <c r="BT67" s="5">
        <f t="shared" si="211"/>
        <v>8.6241385013624274</v>
      </c>
      <c r="BU67" s="5">
        <f t="shared" si="212"/>
        <v>8.365414346321554</v>
      </c>
      <c r="BV67" s="5">
        <f t="shared" si="213"/>
        <v>8.1144519159319071</v>
      </c>
      <c r="BW67" s="5">
        <f t="shared" si="214"/>
        <v>7.8710183584539495</v>
      </c>
      <c r="BX67" s="5">
        <f t="shared" si="215"/>
        <v>7.6348878077003306</v>
      </c>
      <c r="BY67" s="5">
        <f t="shared" si="216"/>
        <v>7.4058411734693204</v>
      </c>
      <c r="BZ67" s="5">
        <f t="shared" si="217"/>
        <v>7.1836659382652401</v>
      </c>
      <c r="CA67" s="5">
        <f t="shared" si="218"/>
        <v>6.9681559601172829</v>
      </c>
      <c r="CB67" s="5">
        <f t="shared" si="219"/>
        <v>6.7591112813137642</v>
      </c>
      <c r="CC67" s="5">
        <f t="shared" si="220"/>
        <v>6.5563379428743511</v>
      </c>
      <c r="CD67" s="5">
        <f t="shared" si="221"/>
        <v>6.3596478045881204</v>
      </c>
      <c r="CE67" s="5">
        <f t="shared" si="222"/>
        <v>6.1688583704504767</v>
      </c>
      <c r="CF67" s="5">
        <f t="shared" si="223"/>
        <v>5.9837926193369624</v>
      </c>
      <c r="CG67" s="5">
        <f t="shared" si="224"/>
        <v>5.8042788407568535</v>
      </c>
      <c r="CH67" s="5">
        <f t="shared" si="225"/>
        <v>5.6301504755341476</v>
      </c>
      <c r="CI67" s="5">
        <f t="shared" si="226"/>
        <v>5.4612459612681228</v>
      </c>
      <c r="CJ67" s="5">
        <f t="shared" si="227"/>
        <v>5.2974085824300792</v>
      </c>
      <c r="CK67" s="5">
        <f t="shared" si="228"/>
        <v>5.1384863249571771</v>
      </c>
      <c r="CL67" s="5">
        <f t="shared" si="229"/>
        <v>4.9843317352084613</v>
      </c>
      <c r="CM67" s="5">
        <f t="shared" si="230"/>
        <v>4.8348017831522077</v>
      </c>
      <c r="CN67" s="5">
        <f t="shared" si="231"/>
        <v>4.6897577296576411</v>
      </c>
      <c r="CO67" s="5">
        <f t="shared" si="232"/>
        <v>4.5490649977679114</v>
      </c>
      <c r="CP67" s="5">
        <f t="shared" si="233"/>
        <v>4.412593047834874</v>
      </c>
      <c r="CQ67" s="5">
        <f t="shared" si="234"/>
        <v>4.2802152563998277</v>
      </c>
      <c r="CR67" s="5">
        <f t="shared" si="235"/>
        <v>4.1518087987078331</v>
      </c>
      <c r="CS67" s="5">
        <f t="shared" si="236"/>
        <v>4.0272545347465982</v>
      </c>
      <c r="CT67" s="5">
        <f t="shared" si="237"/>
        <v>3.9064368987042002</v>
      </c>
      <c r="CU67" s="5">
        <f t="shared" si="238"/>
        <v>3.7892437917430741</v>
      </c>
      <c r="CV67" s="5">
        <f t="shared" si="239"/>
        <v>3.675566477990782</v>
      </c>
      <c r="CW67" s="5">
        <f t="shared" si="240"/>
        <v>3.5652994836510583</v>
      </c>
      <c r="CX67" s="5">
        <f t="shared" si="241"/>
        <v>3.4583404991415265</v>
      </c>
      <c r="CY67" s="5">
        <f t="shared" si="242"/>
        <v>3.3545902841672808</v>
      </c>
      <c r="CZ67" s="5">
        <f t="shared" si="243"/>
        <v>3.2539525756422623</v>
      </c>
      <c r="DA67" s="5">
        <f t="shared" si="244"/>
        <v>3.1563339983729941</v>
      </c>
      <c r="DB67" s="5">
        <f t="shared" si="245"/>
        <v>3.0616439784218041</v>
      </c>
      <c r="DC67" s="5">
        <f t="shared" si="191"/>
        <v>2.9697946590691497</v>
      </c>
      <c r="DD67" s="5">
        <f t="shared" si="184"/>
        <v>2.8807008192970751</v>
      </c>
      <c r="DE67" s="5">
        <f t="shared" si="185"/>
        <v>2.7942797947181628</v>
      </c>
      <c r="DF67" s="5">
        <f t="shared" si="186"/>
        <v>2.7104514008766176</v>
      </c>
      <c r="DG67" s="5">
        <f t="shared" si="187"/>
        <v>2.6291378588503189</v>
      </c>
      <c r="DH67" s="5">
        <f t="shared" si="188"/>
        <v>2.5502637230848091</v>
      </c>
      <c r="DI67" s="5">
        <f t="shared" si="189"/>
        <v>2.4737558113922646</v>
      </c>
    </row>
    <row r="68" spans="24:113">
      <c r="X68">
        <v>2</v>
      </c>
      <c r="Y68">
        <v>2040</v>
      </c>
      <c r="Z68">
        <v>-4</v>
      </c>
      <c r="AA68" s="2">
        <f t="shared" si="169"/>
        <v>655.02657579589038</v>
      </c>
      <c r="AB68">
        <v>9.86</v>
      </c>
      <c r="AC68" s="58">
        <f t="shared" si="190"/>
        <v>10.0572</v>
      </c>
      <c r="AD68" s="58">
        <f t="shared" ref="AD68:AD83" si="246">AC68*(1 + $X68/100)</f>
        <v>10.258343999999999</v>
      </c>
      <c r="AE68" s="58">
        <f t="shared" ref="AE68:AE83" si="247">AD68*(1 + $X68/100)</f>
        <v>10.463510879999999</v>
      </c>
      <c r="AF68" s="58">
        <f t="shared" ref="AF68:AF83" si="248">AE68*(1 + $X68/100)</f>
        <v>10.6727810976</v>
      </c>
      <c r="AG68" s="58">
        <f t="shared" ref="AG68:AG83" si="249">AF68*(1 + $X68/100)</f>
        <v>10.886236719552</v>
      </c>
      <c r="AH68" s="58">
        <f t="shared" ref="AH68:AH83" si="250">AG68*(1 + $X68/100)</f>
        <v>11.103961453943041</v>
      </c>
      <c r="AI68" s="58">
        <f t="shared" ref="AI68:AI83" si="251">AH68*(1 + $X68/100)</f>
        <v>11.326040683021903</v>
      </c>
      <c r="AJ68" s="58">
        <f t="shared" ref="AJ68:AJ83" si="252">AI68*(1 + $X68/100)</f>
        <v>11.55256149668234</v>
      </c>
      <c r="AK68" s="58">
        <f t="shared" ref="AK68:AK83" si="253">AJ68*(1 + $X68/100)</f>
        <v>11.783612726615987</v>
      </c>
      <c r="AL68" s="58">
        <f t="shared" ref="AL68:AL83" si="254">AK68*(1 + $X68/100)</f>
        <v>12.019284981148306</v>
      </c>
      <c r="AM68" s="58">
        <f t="shared" si="170"/>
        <v>12.259670680771272</v>
      </c>
      <c r="AN68" s="58">
        <f t="shared" si="171"/>
        <v>12.504864094386697</v>
      </c>
      <c r="AO68" s="58">
        <f t="shared" si="172"/>
        <v>12.754961376274432</v>
      </c>
      <c r="AP68" s="58">
        <f t="shared" si="173"/>
        <v>13.010060603799921</v>
      </c>
      <c r="AQ68" s="58">
        <f t="shared" si="174"/>
        <v>13.270261815875919</v>
      </c>
      <c r="AR68" s="58">
        <f t="shared" si="175"/>
        <v>13.535667052193437</v>
      </c>
      <c r="AS68" s="58">
        <f t="shared" si="176"/>
        <v>13.806380393237307</v>
      </c>
      <c r="AT68" s="58">
        <f t="shared" si="177"/>
        <v>14.082508001102052</v>
      </c>
      <c r="AU68" s="58">
        <f t="shared" si="178"/>
        <v>14.364158161124093</v>
      </c>
      <c r="AV68" s="58">
        <f t="shared" si="179"/>
        <v>14.651441324346575</v>
      </c>
      <c r="AW68" s="58">
        <f t="shared" si="180"/>
        <v>14.944470150833506</v>
      </c>
      <c r="AX68" s="58">
        <f t="shared" si="181"/>
        <v>15.243359553850176</v>
      </c>
      <c r="AY68" s="58">
        <f t="shared" si="182"/>
        <v>15.548226744927181</v>
      </c>
      <c r="AZ68" s="58">
        <f t="shared" si="183"/>
        <v>15.859191279825724</v>
      </c>
      <c r="BA68" s="58">
        <f t="shared" ref="BA68:BG68" si="255">AZ68*(1 + $Z68/100)</f>
        <v>15.224823628632695</v>
      </c>
      <c r="BB68" s="5">
        <f t="shared" si="255"/>
        <v>14.615830683487387</v>
      </c>
      <c r="BC68" s="5">
        <f t="shared" si="255"/>
        <v>14.03119745614789</v>
      </c>
      <c r="BD68" s="5">
        <f t="shared" si="255"/>
        <v>13.469949557901973</v>
      </c>
      <c r="BE68" s="5">
        <f t="shared" si="255"/>
        <v>12.931151575585893</v>
      </c>
      <c r="BF68" s="5">
        <f t="shared" si="255"/>
        <v>12.413905512562458</v>
      </c>
      <c r="BG68" s="5">
        <f t="shared" si="255"/>
        <v>11.91734929205996</v>
      </c>
      <c r="BH68" s="5">
        <f t="shared" si="199"/>
        <v>11.44065532037756</v>
      </c>
      <c r="BI68" s="5">
        <f t="shared" si="199"/>
        <v>10.983029107562457</v>
      </c>
      <c r="BJ68" s="5">
        <f t="shared" si="199"/>
        <v>10.543707943259959</v>
      </c>
      <c r="BK68" s="5">
        <f t="shared" si="199"/>
        <v>10.121959625529559</v>
      </c>
      <c r="BL68" s="5">
        <f t="shared" si="199"/>
        <v>9.7170812405083762</v>
      </c>
      <c r="BM68" s="5">
        <f t="shared" si="199"/>
        <v>9.3283979908880408</v>
      </c>
      <c r="BN68" s="5">
        <f t="shared" si="199"/>
        <v>8.9552620712525179</v>
      </c>
      <c r="BO68" s="5">
        <f t="shared" si="199"/>
        <v>8.597051588402417</v>
      </c>
      <c r="BP68" s="5">
        <f t="shared" si="199"/>
        <v>8.2531695248663208</v>
      </c>
      <c r="BQ68" s="5">
        <f t="shared" si="199"/>
        <v>7.923042743871668</v>
      </c>
      <c r="BR68" s="5">
        <f t="shared" si="199"/>
        <v>7.6061210341168008</v>
      </c>
      <c r="BS68" s="5">
        <f t="shared" si="199"/>
        <v>7.301876192752129</v>
      </c>
      <c r="BT68" s="5">
        <f t="shared" si="199"/>
        <v>7.0098011450420437</v>
      </c>
      <c r="BU68" s="5">
        <f t="shared" si="199"/>
        <v>6.7294090992403612</v>
      </c>
      <c r="BV68" s="5">
        <f t="shared" si="199"/>
        <v>6.4602327352707469</v>
      </c>
      <c r="BW68" s="5">
        <f t="shared" si="199"/>
        <v>6.2018234258599172</v>
      </c>
      <c r="BX68" s="5">
        <f t="shared" si="215"/>
        <v>5.9537504888255199</v>
      </c>
      <c r="BY68" s="5">
        <f t="shared" si="215"/>
        <v>5.7156004692724993</v>
      </c>
      <c r="BZ68" s="5">
        <f t="shared" si="215"/>
        <v>5.486976450501599</v>
      </c>
      <c r="CA68" s="5">
        <f t="shared" si="215"/>
        <v>5.2674973924815349</v>
      </c>
      <c r="CB68" s="5">
        <f t="shared" si="215"/>
        <v>5.0567974967822735</v>
      </c>
      <c r="CC68" s="5">
        <f t="shared" si="215"/>
        <v>4.8545255969109826</v>
      </c>
      <c r="CD68" s="5">
        <f t="shared" si="215"/>
        <v>4.6603445730345427</v>
      </c>
      <c r="CE68" s="5">
        <f t="shared" si="215"/>
        <v>4.4739307901131609</v>
      </c>
      <c r="CF68" s="5">
        <f t="shared" si="215"/>
        <v>4.2949735585086346</v>
      </c>
      <c r="CG68" s="5">
        <f t="shared" si="215"/>
        <v>4.1231746161682894</v>
      </c>
      <c r="CH68" s="5">
        <f t="shared" si="215"/>
        <v>3.9582476315215578</v>
      </c>
      <c r="CI68" s="5">
        <f t="shared" si="215"/>
        <v>3.7999177262606953</v>
      </c>
      <c r="CJ68" s="5">
        <f t="shared" si="215"/>
        <v>3.6479210172102672</v>
      </c>
      <c r="CK68" s="5">
        <f t="shared" si="215"/>
        <v>3.5020041765218566</v>
      </c>
      <c r="CL68" s="5">
        <f t="shared" si="215"/>
        <v>3.3619240094609824</v>
      </c>
      <c r="CM68" s="5">
        <f t="shared" si="215"/>
        <v>3.2274470490825431</v>
      </c>
      <c r="CN68" s="5">
        <f t="shared" si="231"/>
        <v>3.0983491671192414</v>
      </c>
      <c r="CO68" s="5">
        <f t="shared" si="231"/>
        <v>2.9744152004344717</v>
      </c>
      <c r="CP68" s="5">
        <f t="shared" si="231"/>
        <v>2.8554385924170926</v>
      </c>
      <c r="CQ68" s="5">
        <f t="shared" si="231"/>
        <v>2.7412210487204089</v>
      </c>
      <c r="CR68" s="5">
        <f t="shared" si="231"/>
        <v>2.6315722067715925</v>
      </c>
      <c r="CS68" s="5">
        <f t="shared" si="231"/>
        <v>2.5263093185007288</v>
      </c>
      <c r="CT68" s="5">
        <f t="shared" si="231"/>
        <v>2.4252569457606996</v>
      </c>
      <c r="CU68" s="5">
        <f t="shared" si="231"/>
        <v>2.3282466679302716</v>
      </c>
      <c r="CV68" s="5">
        <f t="shared" si="231"/>
        <v>2.2351168012130604</v>
      </c>
      <c r="CW68" s="5">
        <f t="shared" si="231"/>
        <v>2.1457121291645378</v>
      </c>
      <c r="CX68" s="5">
        <f t="shared" si="231"/>
        <v>2.0598836439979564</v>
      </c>
      <c r="CY68" s="5">
        <f t="shared" si="231"/>
        <v>1.9774882982380382</v>
      </c>
      <c r="CZ68" s="5">
        <f t="shared" si="231"/>
        <v>1.8983887663085166</v>
      </c>
      <c r="DA68" s="5">
        <f t="shared" si="231"/>
        <v>1.8224532156561759</v>
      </c>
      <c r="DB68" s="5">
        <f t="shared" si="231"/>
        <v>1.7495550870299288</v>
      </c>
      <c r="DC68" s="5">
        <f t="shared" si="231"/>
        <v>1.6795728835487316</v>
      </c>
      <c r="DD68" s="5">
        <f t="shared" si="184"/>
        <v>1.6123899682067822</v>
      </c>
      <c r="DE68" s="5">
        <f t="shared" si="185"/>
        <v>1.5478943694785108</v>
      </c>
      <c r="DF68" s="5">
        <f t="shared" si="186"/>
        <v>1.4859785946993702</v>
      </c>
      <c r="DG68" s="5">
        <f t="shared" si="187"/>
        <v>1.4265394509113953</v>
      </c>
      <c r="DH68" s="5">
        <f t="shared" si="188"/>
        <v>1.3694778728749395</v>
      </c>
      <c r="DI68" s="5">
        <f t="shared" si="189"/>
        <v>1.3146987579599418</v>
      </c>
    </row>
    <row r="69" spans="24:113">
      <c r="X69">
        <v>0</v>
      </c>
      <c r="Y69">
        <v>2050</v>
      </c>
      <c r="Z69">
        <v>0</v>
      </c>
      <c r="AA69" s="2">
        <f t="shared" si="169"/>
        <v>838.10000000000093</v>
      </c>
      <c r="AB69">
        <v>9.86</v>
      </c>
      <c r="AC69" s="58">
        <f>AB69*(1 + $X69/100)</f>
        <v>9.86</v>
      </c>
      <c r="AD69" s="58">
        <f t="shared" si="246"/>
        <v>9.86</v>
      </c>
      <c r="AE69" s="58">
        <f t="shared" si="247"/>
        <v>9.86</v>
      </c>
      <c r="AF69" s="58">
        <f t="shared" si="248"/>
        <v>9.86</v>
      </c>
      <c r="AG69" s="58">
        <f t="shared" si="249"/>
        <v>9.86</v>
      </c>
      <c r="AH69" s="58">
        <f t="shared" si="250"/>
        <v>9.86</v>
      </c>
      <c r="AI69" s="58">
        <f t="shared" si="251"/>
        <v>9.86</v>
      </c>
      <c r="AJ69" s="58">
        <f t="shared" si="252"/>
        <v>9.86</v>
      </c>
      <c r="AK69" s="58">
        <f t="shared" si="253"/>
        <v>9.86</v>
      </c>
      <c r="AL69" s="58">
        <f t="shared" si="254"/>
        <v>9.86</v>
      </c>
      <c r="AM69" s="58">
        <f t="shared" si="170"/>
        <v>9.86</v>
      </c>
      <c r="AN69" s="58">
        <f t="shared" si="171"/>
        <v>9.86</v>
      </c>
      <c r="AO69" s="58">
        <f t="shared" si="172"/>
        <v>9.86</v>
      </c>
      <c r="AP69" s="58">
        <f t="shared" si="173"/>
        <v>9.86</v>
      </c>
      <c r="AQ69" s="58">
        <f t="shared" si="174"/>
        <v>9.86</v>
      </c>
      <c r="AR69" s="58">
        <f t="shared" si="175"/>
        <v>9.86</v>
      </c>
      <c r="AS69" s="58">
        <f t="shared" si="176"/>
        <v>9.86</v>
      </c>
      <c r="AT69" s="58">
        <f t="shared" si="177"/>
        <v>9.86</v>
      </c>
      <c r="AU69" s="58">
        <f t="shared" si="178"/>
        <v>9.86</v>
      </c>
      <c r="AV69" s="58">
        <f t="shared" si="179"/>
        <v>9.86</v>
      </c>
      <c r="AW69" s="58">
        <f t="shared" si="180"/>
        <v>9.86</v>
      </c>
      <c r="AX69" s="58">
        <f t="shared" si="181"/>
        <v>9.86</v>
      </c>
      <c r="AY69" s="58">
        <f t="shared" si="182"/>
        <v>9.86</v>
      </c>
      <c r="AZ69" s="58">
        <f t="shared" si="183"/>
        <v>9.86</v>
      </c>
      <c r="BA69" s="58">
        <f t="shared" ref="BA69:BA83" si="256">AZ69*(1 + $X69/100)</f>
        <v>9.86</v>
      </c>
      <c r="BB69" s="58">
        <f t="shared" ref="BB69:BB83" si="257">BA69*(1 + $X69/100)</f>
        <v>9.86</v>
      </c>
      <c r="BC69" s="58">
        <f t="shared" ref="BC69:BC83" si="258">BB69*(1 + $X69/100)</f>
        <v>9.86</v>
      </c>
      <c r="BD69" s="58">
        <f t="shared" ref="BD69:BD83" si="259">BC69*(1 + $X69/100)</f>
        <v>9.86</v>
      </c>
      <c r="BE69" s="58">
        <f t="shared" ref="BE69:BE83" si="260">BD69*(1 + $X69/100)</f>
        <v>9.86</v>
      </c>
      <c r="BF69" s="58">
        <f t="shared" ref="BF69:BF83" si="261">BE69*(1 + $X69/100)</f>
        <v>9.86</v>
      </c>
      <c r="BG69" s="58">
        <f t="shared" ref="BG69:BG83" si="262">BF69*(1 + $X69/100)</f>
        <v>9.86</v>
      </c>
      <c r="BH69" s="58">
        <f t="shared" ref="BH69:BH83" si="263">BG69*(1 + $X69/100)</f>
        <v>9.86</v>
      </c>
      <c r="BI69" s="58">
        <f t="shared" ref="BI69:BI83" si="264">BH69*(1 + $X69/100)</f>
        <v>9.86</v>
      </c>
      <c r="BJ69" s="58">
        <f t="shared" ref="BJ69:BJ83" si="265">BI69*(1 + $X69/100)</f>
        <v>9.86</v>
      </c>
      <c r="BK69" s="58">
        <f t="shared" ref="BK69:BK83" si="266">BJ69*(1 + $X69/100)</f>
        <v>9.86</v>
      </c>
      <c r="BL69" s="5">
        <f t="shared" si="199"/>
        <v>9.86</v>
      </c>
      <c r="BM69" s="5">
        <f t="shared" si="199"/>
        <v>9.86</v>
      </c>
      <c r="BN69" s="5">
        <f t="shared" si="199"/>
        <v>9.86</v>
      </c>
      <c r="BO69" s="5">
        <f t="shared" si="199"/>
        <v>9.86</v>
      </c>
      <c r="BP69" s="5">
        <f t="shared" si="199"/>
        <v>9.86</v>
      </c>
      <c r="BQ69" s="5">
        <f t="shared" si="199"/>
        <v>9.86</v>
      </c>
      <c r="BR69" s="5">
        <f t="shared" si="199"/>
        <v>9.86</v>
      </c>
      <c r="BS69" s="5">
        <f t="shared" si="199"/>
        <v>9.86</v>
      </c>
      <c r="BT69" s="5">
        <f t="shared" si="199"/>
        <v>9.86</v>
      </c>
      <c r="BU69" s="5">
        <f t="shared" si="199"/>
        <v>9.86</v>
      </c>
      <c r="BV69" s="5">
        <f t="shared" si="199"/>
        <v>9.86</v>
      </c>
      <c r="BW69" s="5">
        <f t="shared" si="199"/>
        <v>9.86</v>
      </c>
      <c r="BX69" s="5">
        <f t="shared" si="215"/>
        <v>9.86</v>
      </c>
      <c r="BY69" s="5">
        <f t="shared" si="215"/>
        <v>9.86</v>
      </c>
      <c r="BZ69" s="5">
        <f t="shared" si="215"/>
        <v>9.86</v>
      </c>
      <c r="CA69" s="5">
        <f t="shared" si="215"/>
        <v>9.86</v>
      </c>
      <c r="CB69" s="5">
        <f t="shared" si="215"/>
        <v>9.86</v>
      </c>
      <c r="CC69" s="5">
        <f t="shared" si="215"/>
        <v>9.86</v>
      </c>
      <c r="CD69" s="5">
        <f t="shared" si="215"/>
        <v>9.86</v>
      </c>
      <c r="CE69" s="5">
        <f t="shared" si="215"/>
        <v>9.86</v>
      </c>
      <c r="CF69" s="5">
        <f t="shared" si="215"/>
        <v>9.86</v>
      </c>
      <c r="CG69" s="5">
        <f t="shared" si="215"/>
        <v>9.86</v>
      </c>
      <c r="CH69" s="5">
        <f t="shared" si="215"/>
        <v>9.86</v>
      </c>
      <c r="CI69" s="5">
        <f t="shared" si="215"/>
        <v>9.86</v>
      </c>
      <c r="CJ69" s="5">
        <f t="shared" si="215"/>
        <v>9.86</v>
      </c>
      <c r="CK69" s="5">
        <f t="shared" si="215"/>
        <v>9.86</v>
      </c>
      <c r="CL69" s="5">
        <f t="shared" si="215"/>
        <v>9.86</v>
      </c>
      <c r="CM69" s="5">
        <f t="shared" si="215"/>
        <v>9.86</v>
      </c>
      <c r="CN69" s="5">
        <f t="shared" si="231"/>
        <v>9.86</v>
      </c>
      <c r="CO69" s="5">
        <f t="shared" si="231"/>
        <v>9.86</v>
      </c>
      <c r="CP69" s="5">
        <f t="shared" si="231"/>
        <v>9.86</v>
      </c>
      <c r="CQ69" s="5">
        <f t="shared" si="231"/>
        <v>9.86</v>
      </c>
      <c r="CR69" s="5">
        <f t="shared" si="231"/>
        <v>9.86</v>
      </c>
      <c r="CS69" s="5">
        <f t="shared" si="231"/>
        <v>9.86</v>
      </c>
      <c r="CT69" s="5">
        <f t="shared" si="231"/>
        <v>9.86</v>
      </c>
      <c r="CU69" s="5">
        <f t="shared" si="231"/>
        <v>9.86</v>
      </c>
      <c r="CV69" s="5">
        <f t="shared" si="231"/>
        <v>9.86</v>
      </c>
      <c r="CW69" s="5">
        <f t="shared" si="231"/>
        <v>9.86</v>
      </c>
      <c r="CX69" s="5">
        <f t="shared" si="231"/>
        <v>9.86</v>
      </c>
      <c r="CY69" s="5">
        <f t="shared" si="231"/>
        <v>9.86</v>
      </c>
      <c r="CZ69" s="5">
        <f t="shared" si="231"/>
        <v>9.86</v>
      </c>
      <c r="DA69" s="5">
        <f t="shared" si="231"/>
        <v>9.86</v>
      </c>
      <c r="DB69" s="5">
        <f t="shared" si="231"/>
        <v>9.86</v>
      </c>
      <c r="DC69" s="5">
        <f t="shared" si="231"/>
        <v>9.86</v>
      </c>
      <c r="DD69" s="5">
        <f t="shared" si="184"/>
        <v>9.86</v>
      </c>
      <c r="DE69" s="5">
        <f t="shared" si="185"/>
        <v>9.86</v>
      </c>
      <c r="DF69" s="5">
        <f t="shared" si="186"/>
        <v>9.86</v>
      </c>
      <c r="DG69" s="5">
        <f t="shared" si="187"/>
        <v>9.86</v>
      </c>
      <c r="DH69" s="5">
        <f t="shared" si="188"/>
        <v>9.86</v>
      </c>
      <c r="DI69" s="5">
        <f t="shared" si="189"/>
        <v>9.86</v>
      </c>
    </row>
    <row r="70" spans="24:113">
      <c r="X70">
        <v>0</v>
      </c>
      <c r="Y70">
        <v>2050</v>
      </c>
      <c r="Z70">
        <v>-1</v>
      </c>
      <c r="AA70" s="2">
        <f t="shared" si="169"/>
        <v>730.66937762436532</v>
      </c>
      <c r="AB70">
        <v>9.86</v>
      </c>
      <c r="AC70" s="58">
        <f t="shared" ref="AC70:AC83" si="267">AB70*(1 + $X70/100)</f>
        <v>9.86</v>
      </c>
      <c r="AD70" s="58">
        <f t="shared" si="246"/>
        <v>9.86</v>
      </c>
      <c r="AE70" s="58">
        <f t="shared" si="247"/>
        <v>9.86</v>
      </c>
      <c r="AF70" s="58">
        <f t="shared" si="248"/>
        <v>9.86</v>
      </c>
      <c r="AG70" s="58">
        <f t="shared" si="249"/>
        <v>9.86</v>
      </c>
      <c r="AH70" s="58">
        <f t="shared" si="250"/>
        <v>9.86</v>
      </c>
      <c r="AI70" s="58">
        <f t="shared" si="251"/>
        <v>9.86</v>
      </c>
      <c r="AJ70" s="58">
        <f t="shared" si="252"/>
        <v>9.86</v>
      </c>
      <c r="AK70" s="58">
        <f t="shared" si="253"/>
        <v>9.86</v>
      </c>
      <c r="AL70" s="58">
        <f t="shared" si="254"/>
        <v>9.86</v>
      </c>
      <c r="AM70" s="58">
        <f t="shared" si="170"/>
        <v>9.86</v>
      </c>
      <c r="AN70" s="58">
        <f t="shared" si="171"/>
        <v>9.86</v>
      </c>
      <c r="AO70" s="58">
        <f t="shared" si="172"/>
        <v>9.86</v>
      </c>
      <c r="AP70" s="58">
        <f t="shared" si="173"/>
        <v>9.86</v>
      </c>
      <c r="AQ70" s="58">
        <f t="shared" si="174"/>
        <v>9.86</v>
      </c>
      <c r="AR70" s="58">
        <f t="shared" ref="AR70:AR83" si="268">AQ70*(1 + $X70/100)</f>
        <v>9.86</v>
      </c>
      <c r="AS70" s="58">
        <f t="shared" ref="AS70:AS83" si="269">AR70*(1 + $X70/100)</f>
        <v>9.86</v>
      </c>
      <c r="AT70" s="58">
        <f t="shared" ref="AT70:AT83" si="270">AS70*(1 + $X70/100)</f>
        <v>9.86</v>
      </c>
      <c r="AU70" s="58">
        <f t="shared" ref="AU70:AU83" si="271">AT70*(1 + $X70/100)</f>
        <v>9.86</v>
      </c>
      <c r="AV70" s="58">
        <f t="shared" ref="AV70:AV83" si="272">AU70*(1 + $X70/100)</f>
        <v>9.86</v>
      </c>
      <c r="AW70" s="58">
        <f t="shared" ref="AW70:AW83" si="273">AV70*(1 + $X70/100)</f>
        <v>9.86</v>
      </c>
      <c r="AX70" s="58">
        <f t="shared" ref="AX70:AX83" si="274">AW70*(1 + $X70/100)</f>
        <v>9.86</v>
      </c>
      <c r="AY70" s="58">
        <f t="shared" ref="AY70:AY83" si="275">AX70*(1 + $X70/100)</f>
        <v>9.86</v>
      </c>
      <c r="AZ70" s="58">
        <f t="shared" si="183"/>
        <v>9.86</v>
      </c>
      <c r="BA70" s="58">
        <f t="shared" si="256"/>
        <v>9.86</v>
      </c>
      <c r="BB70" s="58">
        <f t="shared" si="257"/>
        <v>9.86</v>
      </c>
      <c r="BC70" s="58">
        <f t="shared" si="258"/>
        <v>9.86</v>
      </c>
      <c r="BD70" s="58">
        <f t="shared" si="259"/>
        <v>9.86</v>
      </c>
      <c r="BE70" s="58">
        <f t="shared" si="260"/>
        <v>9.86</v>
      </c>
      <c r="BF70" s="58">
        <f t="shared" si="261"/>
        <v>9.86</v>
      </c>
      <c r="BG70" s="58">
        <f t="shared" si="262"/>
        <v>9.86</v>
      </c>
      <c r="BH70" s="58">
        <f t="shared" si="263"/>
        <v>9.86</v>
      </c>
      <c r="BI70" s="58">
        <f t="shared" si="264"/>
        <v>9.86</v>
      </c>
      <c r="BJ70" s="58">
        <f t="shared" si="265"/>
        <v>9.86</v>
      </c>
      <c r="BK70" s="58">
        <f t="shared" si="266"/>
        <v>9.86</v>
      </c>
      <c r="BL70" s="5">
        <f t="shared" si="199"/>
        <v>9.7614000000000001</v>
      </c>
      <c r="BM70" s="5">
        <f t="shared" si="199"/>
        <v>9.663786</v>
      </c>
      <c r="BN70" s="5">
        <f t="shared" si="199"/>
        <v>9.5671481400000005</v>
      </c>
      <c r="BO70" s="5">
        <f t="shared" si="199"/>
        <v>9.4714766586000003</v>
      </c>
      <c r="BP70" s="5">
        <f t="shared" si="199"/>
        <v>9.3767618920140006</v>
      </c>
      <c r="BQ70" s="5">
        <f t="shared" si="199"/>
        <v>9.2829942730938608</v>
      </c>
      <c r="BR70" s="5">
        <f t="shared" si="199"/>
        <v>9.1901643303629221</v>
      </c>
      <c r="BS70" s="5">
        <f t="shared" si="199"/>
        <v>9.0982626870592931</v>
      </c>
      <c r="BT70" s="5">
        <f t="shared" si="199"/>
        <v>9.0072800601887</v>
      </c>
      <c r="BU70" s="5">
        <f t="shared" si="199"/>
        <v>8.9172072595868137</v>
      </c>
      <c r="BV70" s="5">
        <f t="shared" si="199"/>
        <v>8.8280351869909452</v>
      </c>
      <c r="BW70" s="5">
        <f t="shared" si="199"/>
        <v>8.739754835121035</v>
      </c>
      <c r="BX70" s="5">
        <f t="shared" si="215"/>
        <v>8.6523572867698242</v>
      </c>
      <c r="BY70" s="5">
        <f t="shared" si="215"/>
        <v>8.5658337139021263</v>
      </c>
      <c r="BZ70" s="5">
        <f t="shared" si="215"/>
        <v>8.4801753767631052</v>
      </c>
      <c r="CA70" s="5">
        <f t="shared" si="215"/>
        <v>8.3953736229954732</v>
      </c>
      <c r="CB70" s="5">
        <f t="shared" si="215"/>
        <v>8.3114198867655187</v>
      </c>
      <c r="CC70" s="5">
        <f t="shared" si="215"/>
        <v>8.2283056878978638</v>
      </c>
      <c r="CD70" s="5">
        <f t="shared" si="215"/>
        <v>8.1460226310188855</v>
      </c>
      <c r="CE70" s="5">
        <f t="shared" si="215"/>
        <v>8.0645624047086972</v>
      </c>
      <c r="CF70" s="5">
        <f t="shared" si="215"/>
        <v>7.9839167806616098</v>
      </c>
      <c r="CG70" s="5">
        <f t="shared" si="215"/>
        <v>7.9040776128549934</v>
      </c>
      <c r="CH70" s="5">
        <f t="shared" si="215"/>
        <v>7.8250368367264436</v>
      </c>
      <c r="CI70" s="5">
        <f t="shared" si="215"/>
        <v>7.7467864683591792</v>
      </c>
      <c r="CJ70" s="5">
        <f t="shared" si="215"/>
        <v>7.6693186036755874</v>
      </c>
      <c r="CK70" s="5">
        <f t="shared" si="215"/>
        <v>7.592625417638831</v>
      </c>
      <c r="CL70" s="5">
        <f t="shared" si="215"/>
        <v>7.5166991634624427</v>
      </c>
      <c r="CM70" s="5">
        <f t="shared" si="215"/>
        <v>7.4415321718278182</v>
      </c>
      <c r="CN70" s="5">
        <f t="shared" si="231"/>
        <v>7.3671168501095403</v>
      </c>
      <c r="CO70" s="5">
        <f t="shared" si="231"/>
        <v>7.2934456816084445</v>
      </c>
      <c r="CP70" s="5">
        <f t="shared" si="231"/>
        <v>7.22051122479236</v>
      </c>
      <c r="CQ70" s="5">
        <f t="shared" si="231"/>
        <v>7.1483061125444367</v>
      </c>
      <c r="CR70" s="5">
        <f t="shared" si="231"/>
        <v>7.0768230514189927</v>
      </c>
      <c r="CS70" s="5">
        <f t="shared" si="231"/>
        <v>7.0060548209048026</v>
      </c>
      <c r="CT70" s="5">
        <f t="shared" si="231"/>
        <v>6.9359942726957549</v>
      </c>
      <c r="CU70" s="5">
        <f t="shared" si="231"/>
        <v>6.8666343299687975</v>
      </c>
      <c r="CV70" s="5">
        <f t="shared" si="231"/>
        <v>6.7979679866691098</v>
      </c>
      <c r="CW70" s="5">
        <f t="shared" si="231"/>
        <v>6.7299883068024187</v>
      </c>
      <c r="CX70" s="5">
        <f t="shared" si="231"/>
        <v>6.6626884237343944</v>
      </c>
      <c r="CY70" s="5">
        <f t="shared" si="231"/>
        <v>6.5960615394970503</v>
      </c>
      <c r="CZ70" s="5">
        <f t="shared" si="231"/>
        <v>6.5301009241020793</v>
      </c>
      <c r="DA70" s="5">
        <f t="shared" si="231"/>
        <v>6.4647999148610582</v>
      </c>
      <c r="DB70" s="5">
        <f t="shared" si="231"/>
        <v>6.4001519157124473</v>
      </c>
      <c r="DC70" s="5">
        <f t="shared" si="231"/>
        <v>6.3361503965553228</v>
      </c>
      <c r="DD70" s="5">
        <f t="shared" si="184"/>
        <v>6.2727888925897695</v>
      </c>
      <c r="DE70" s="5">
        <f t="shared" si="185"/>
        <v>6.2100610036638715</v>
      </c>
      <c r="DF70" s="5">
        <f t="shared" si="186"/>
        <v>6.1479603936272325</v>
      </c>
      <c r="DG70" s="5">
        <f t="shared" si="187"/>
        <v>6.0864807896909605</v>
      </c>
      <c r="DH70" s="5">
        <f t="shared" si="188"/>
        <v>6.0256159817940507</v>
      </c>
      <c r="DI70" s="5">
        <f t="shared" si="189"/>
        <v>5.9653598219761097</v>
      </c>
    </row>
    <row r="71" spans="24:113">
      <c r="X71">
        <v>0</v>
      </c>
      <c r="Y71">
        <v>2050</v>
      </c>
      <c r="Z71">
        <v>-2</v>
      </c>
      <c r="AA71" s="2">
        <f t="shared" si="169"/>
        <v>652.29506076271036</v>
      </c>
      <c r="AB71">
        <v>9.86</v>
      </c>
      <c r="AC71" s="58">
        <f t="shared" si="267"/>
        <v>9.86</v>
      </c>
      <c r="AD71" s="58">
        <f t="shared" si="246"/>
        <v>9.86</v>
      </c>
      <c r="AE71" s="58">
        <f t="shared" si="247"/>
        <v>9.86</v>
      </c>
      <c r="AF71" s="58">
        <f t="shared" si="248"/>
        <v>9.86</v>
      </c>
      <c r="AG71" s="58">
        <f t="shared" si="249"/>
        <v>9.86</v>
      </c>
      <c r="AH71" s="58">
        <f t="shared" si="250"/>
        <v>9.86</v>
      </c>
      <c r="AI71" s="58">
        <f t="shared" si="251"/>
        <v>9.86</v>
      </c>
      <c r="AJ71" s="58">
        <f t="shared" si="252"/>
        <v>9.86</v>
      </c>
      <c r="AK71" s="58">
        <f t="shared" si="253"/>
        <v>9.86</v>
      </c>
      <c r="AL71" s="58">
        <f t="shared" si="254"/>
        <v>9.86</v>
      </c>
      <c r="AM71" s="58">
        <f t="shared" si="170"/>
        <v>9.86</v>
      </c>
      <c r="AN71" s="58">
        <f t="shared" si="171"/>
        <v>9.86</v>
      </c>
      <c r="AO71" s="58">
        <f t="shared" si="172"/>
        <v>9.86</v>
      </c>
      <c r="AP71" s="58">
        <f t="shared" si="173"/>
        <v>9.86</v>
      </c>
      <c r="AQ71" s="58">
        <f t="shared" si="174"/>
        <v>9.86</v>
      </c>
      <c r="AR71" s="58">
        <f t="shared" si="268"/>
        <v>9.86</v>
      </c>
      <c r="AS71" s="58">
        <f t="shared" si="269"/>
        <v>9.86</v>
      </c>
      <c r="AT71" s="58">
        <f t="shared" si="270"/>
        <v>9.86</v>
      </c>
      <c r="AU71" s="58">
        <f t="shared" si="271"/>
        <v>9.86</v>
      </c>
      <c r="AV71" s="58">
        <f t="shared" si="272"/>
        <v>9.86</v>
      </c>
      <c r="AW71" s="58">
        <f t="shared" si="273"/>
        <v>9.86</v>
      </c>
      <c r="AX71" s="58">
        <f t="shared" si="274"/>
        <v>9.86</v>
      </c>
      <c r="AY71" s="58">
        <f t="shared" si="275"/>
        <v>9.86</v>
      </c>
      <c r="AZ71" s="58">
        <f t="shared" si="183"/>
        <v>9.86</v>
      </c>
      <c r="BA71" s="58">
        <f t="shared" si="256"/>
        <v>9.86</v>
      </c>
      <c r="BB71" s="58">
        <f t="shared" si="257"/>
        <v>9.86</v>
      </c>
      <c r="BC71" s="58">
        <f t="shared" si="258"/>
        <v>9.86</v>
      </c>
      <c r="BD71" s="58">
        <f t="shared" si="259"/>
        <v>9.86</v>
      </c>
      <c r="BE71" s="58">
        <f t="shared" si="260"/>
        <v>9.86</v>
      </c>
      <c r="BF71" s="58">
        <f t="shared" si="261"/>
        <v>9.86</v>
      </c>
      <c r="BG71" s="58">
        <f t="shared" si="262"/>
        <v>9.86</v>
      </c>
      <c r="BH71" s="58">
        <f t="shared" si="263"/>
        <v>9.86</v>
      </c>
      <c r="BI71" s="58">
        <f t="shared" si="264"/>
        <v>9.86</v>
      </c>
      <c r="BJ71" s="58">
        <f t="shared" si="265"/>
        <v>9.86</v>
      </c>
      <c r="BK71" s="58">
        <f t="shared" si="266"/>
        <v>9.86</v>
      </c>
      <c r="BL71" s="5">
        <f t="shared" si="199"/>
        <v>9.6627999999999989</v>
      </c>
      <c r="BM71" s="5">
        <f t="shared" si="199"/>
        <v>9.4695439999999991</v>
      </c>
      <c r="BN71" s="5">
        <f t="shared" si="199"/>
        <v>9.2801531199999996</v>
      </c>
      <c r="BO71" s="5">
        <f t="shared" si="199"/>
        <v>9.0945500575999993</v>
      </c>
      <c r="BP71" s="5">
        <f t="shared" si="199"/>
        <v>8.9126590564479997</v>
      </c>
      <c r="BQ71" s="5">
        <f t="shared" si="199"/>
        <v>8.7344058753190392</v>
      </c>
      <c r="BR71" s="5">
        <f t="shared" si="199"/>
        <v>8.559717757812658</v>
      </c>
      <c r="BS71" s="5">
        <f t="shared" si="199"/>
        <v>8.3885234026564053</v>
      </c>
      <c r="BT71" s="5">
        <f t="shared" si="199"/>
        <v>8.2207529346032775</v>
      </c>
      <c r="BU71" s="5">
        <f t="shared" si="199"/>
        <v>8.0563378759112112</v>
      </c>
      <c r="BV71" s="5">
        <f t="shared" si="199"/>
        <v>7.8952111183929867</v>
      </c>
      <c r="BW71" s="5">
        <f t="shared" si="199"/>
        <v>7.7373068960251272</v>
      </c>
      <c r="BX71" s="5">
        <f t="shared" si="215"/>
        <v>7.5825607581046244</v>
      </c>
      <c r="BY71" s="5">
        <f t="shared" si="215"/>
        <v>7.4309095429425316</v>
      </c>
      <c r="BZ71" s="5">
        <f t="shared" si="215"/>
        <v>7.2822913520836812</v>
      </c>
      <c r="CA71" s="5">
        <f t="shared" si="215"/>
        <v>7.1366455250420078</v>
      </c>
      <c r="CB71" s="5">
        <f t="shared" si="215"/>
        <v>6.9939126145411672</v>
      </c>
      <c r="CC71" s="5">
        <f t="shared" si="215"/>
        <v>6.8540343622503439</v>
      </c>
      <c r="CD71" s="5">
        <f t="shared" si="215"/>
        <v>6.7169536750053371</v>
      </c>
      <c r="CE71" s="5">
        <f t="shared" si="215"/>
        <v>6.58261460150523</v>
      </c>
      <c r="CF71" s="5">
        <f t="shared" si="215"/>
        <v>6.4509623094751252</v>
      </c>
      <c r="CG71" s="5">
        <f t="shared" si="215"/>
        <v>6.3219430632856222</v>
      </c>
      <c r="CH71" s="5">
        <f t="shared" si="215"/>
        <v>6.1955042020199098</v>
      </c>
      <c r="CI71" s="5">
        <f t="shared" si="215"/>
        <v>6.0715941179795117</v>
      </c>
      <c r="CJ71" s="5">
        <f t="shared" si="215"/>
        <v>5.9501622356199215</v>
      </c>
      <c r="CK71" s="5">
        <f t="shared" si="215"/>
        <v>5.8311589909075234</v>
      </c>
      <c r="CL71" s="5">
        <f t="shared" si="215"/>
        <v>5.7145358110893731</v>
      </c>
      <c r="CM71" s="5">
        <f t="shared" si="215"/>
        <v>5.6002450948675859</v>
      </c>
      <c r="CN71" s="5">
        <f t="shared" si="231"/>
        <v>5.4882401929702338</v>
      </c>
      <c r="CO71" s="5">
        <f t="shared" si="231"/>
        <v>5.3784753891108288</v>
      </c>
      <c r="CP71" s="5">
        <f t="shared" si="231"/>
        <v>5.2709058813286118</v>
      </c>
      <c r="CQ71" s="5">
        <f t="shared" si="231"/>
        <v>5.1654877637020391</v>
      </c>
      <c r="CR71" s="5">
        <f t="shared" si="231"/>
        <v>5.0621780084279981</v>
      </c>
      <c r="CS71" s="5">
        <f t="shared" si="231"/>
        <v>4.9609344482594384</v>
      </c>
      <c r="CT71" s="5">
        <f t="shared" si="231"/>
        <v>4.8617157592942499</v>
      </c>
      <c r="CU71" s="5">
        <f t="shared" si="231"/>
        <v>4.7644814441083652</v>
      </c>
      <c r="CV71" s="5">
        <f t="shared" si="231"/>
        <v>4.6691918152261982</v>
      </c>
      <c r="CW71" s="5">
        <f t="shared" si="231"/>
        <v>4.5758079789216746</v>
      </c>
      <c r="CX71" s="5">
        <f t="shared" si="231"/>
        <v>4.4842918193432411</v>
      </c>
      <c r="CY71" s="5">
        <f t="shared" si="231"/>
        <v>4.3946059829563762</v>
      </c>
      <c r="CZ71" s="5">
        <f t="shared" si="231"/>
        <v>4.3067138632972481</v>
      </c>
      <c r="DA71" s="5">
        <f t="shared" si="231"/>
        <v>4.2205795860313033</v>
      </c>
      <c r="DB71" s="5">
        <f t="shared" si="231"/>
        <v>4.1361679943106768</v>
      </c>
      <c r="DC71" s="5">
        <f t="shared" si="231"/>
        <v>4.053444634424463</v>
      </c>
      <c r="DD71" s="5">
        <f t="shared" si="184"/>
        <v>3.9723757417359735</v>
      </c>
      <c r="DE71" s="5">
        <f t="shared" si="185"/>
        <v>3.8929282269012542</v>
      </c>
      <c r="DF71" s="5">
        <f t="shared" si="186"/>
        <v>3.815069662363229</v>
      </c>
      <c r="DG71" s="5">
        <f t="shared" si="187"/>
        <v>3.7387682691159645</v>
      </c>
      <c r="DH71" s="5">
        <f t="shared" si="188"/>
        <v>3.6639929037336452</v>
      </c>
      <c r="DI71" s="5">
        <f t="shared" si="189"/>
        <v>3.5907130456589722</v>
      </c>
    </row>
    <row r="72" spans="24:113">
      <c r="X72">
        <v>0</v>
      </c>
      <c r="Y72">
        <v>2050</v>
      </c>
      <c r="Z72">
        <v>-3</v>
      </c>
      <c r="AA72" s="2">
        <f t="shared" si="169"/>
        <v>594.38597123674447</v>
      </c>
      <c r="AB72">
        <v>9.86</v>
      </c>
      <c r="AC72" s="58">
        <f t="shared" si="267"/>
        <v>9.86</v>
      </c>
      <c r="AD72" s="58">
        <f t="shared" si="246"/>
        <v>9.86</v>
      </c>
      <c r="AE72" s="58">
        <f t="shared" si="247"/>
        <v>9.86</v>
      </c>
      <c r="AF72" s="58">
        <f t="shared" si="248"/>
        <v>9.86</v>
      </c>
      <c r="AG72" s="58">
        <f t="shared" si="249"/>
        <v>9.86</v>
      </c>
      <c r="AH72" s="58">
        <f t="shared" si="250"/>
        <v>9.86</v>
      </c>
      <c r="AI72" s="58">
        <f t="shared" si="251"/>
        <v>9.86</v>
      </c>
      <c r="AJ72" s="58">
        <f t="shared" si="252"/>
        <v>9.86</v>
      </c>
      <c r="AK72" s="58">
        <f t="shared" si="253"/>
        <v>9.86</v>
      </c>
      <c r="AL72" s="58">
        <f t="shared" si="254"/>
        <v>9.86</v>
      </c>
      <c r="AM72" s="58">
        <f t="shared" si="170"/>
        <v>9.86</v>
      </c>
      <c r="AN72" s="58">
        <f t="shared" si="171"/>
        <v>9.86</v>
      </c>
      <c r="AO72" s="58">
        <f t="shared" si="172"/>
        <v>9.86</v>
      </c>
      <c r="AP72" s="58">
        <f t="shared" si="173"/>
        <v>9.86</v>
      </c>
      <c r="AQ72" s="58">
        <f t="shared" si="174"/>
        <v>9.86</v>
      </c>
      <c r="AR72" s="58">
        <f t="shared" si="268"/>
        <v>9.86</v>
      </c>
      <c r="AS72" s="58">
        <f t="shared" si="269"/>
        <v>9.86</v>
      </c>
      <c r="AT72" s="58">
        <f t="shared" si="270"/>
        <v>9.86</v>
      </c>
      <c r="AU72" s="58">
        <f t="shared" si="271"/>
        <v>9.86</v>
      </c>
      <c r="AV72" s="58">
        <f t="shared" si="272"/>
        <v>9.86</v>
      </c>
      <c r="AW72" s="58">
        <f t="shared" si="273"/>
        <v>9.86</v>
      </c>
      <c r="AX72" s="58">
        <f t="shared" si="274"/>
        <v>9.86</v>
      </c>
      <c r="AY72" s="58">
        <f t="shared" si="275"/>
        <v>9.86</v>
      </c>
      <c r="AZ72" s="58">
        <f t="shared" si="183"/>
        <v>9.86</v>
      </c>
      <c r="BA72" s="58">
        <f t="shared" si="256"/>
        <v>9.86</v>
      </c>
      <c r="BB72" s="58">
        <f t="shared" si="257"/>
        <v>9.86</v>
      </c>
      <c r="BC72" s="58">
        <f t="shared" si="258"/>
        <v>9.86</v>
      </c>
      <c r="BD72" s="58">
        <f t="shared" si="259"/>
        <v>9.86</v>
      </c>
      <c r="BE72" s="58">
        <f t="shared" si="260"/>
        <v>9.86</v>
      </c>
      <c r="BF72" s="58">
        <f t="shared" si="261"/>
        <v>9.86</v>
      </c>
      <c r="BG72" s="58">
        <f t="shared" si="262"/>
        <v>9.86</v>
      </c>
      <c r="BH72" s="58">
        <f t="shared" si="263"/>
        <v>9.86</v>
      </c>
      <c r="BI72" s="58">
        <f t="shared" si="264"/>
        <v>9.86</v>
      </c>
      <c r="BJ72" s="58">
        <f t="shared" si="265"/>
        <v>9.86</v>
      </c>
      <c r="BK72" s="58">
        <f t="shared" si="266"/>
        <v>9.86</v>
      </c>
      <c r="BL72" s="5">
        <f t="shared" si="199"/>
        <v>9.5641999999999996</v>
      </c>
      <c r="BM72" s="5">
        <f t="shared" si="199"/>
        <v>9.2772739999999985</v>
      </c>
      <c r="BN72" s="5">
        <f t="shared" si="199"/>
        <v>8.9989557799999975</v>
      </c>
      <c r="BO72" s="5">
        <f t="shared" si="199"/>
        <v>8.7289871065999982</v>
      </c>
      <c r="BP72" s="5">
        <f t="shared" si="199"/>
        <v>8.4671174934019984</v>
      </c>
      <c r="BQ72" s="5">
        <f t="shared" si="199"/>
        <v>8.2131039685999383</v>
      </c>
      <c r="BR72" s="5">
        <f t="shared" si="199"/>
        <v>7.9667108495419399</v>
      </c>
      <c r="BS72" s="5">
        <f t="shared" si="199"/>
        <v>7.7277095240556815</v>
      </c>
      <c r="BT72" s="5">
        <f t="shared" si="199"/>
        <v>7.4958782383340106</v>
      </c>
      <c r="BU72" s="5">
        <f t="shared" si="199"/>
        <v>7.2710018911839898</v>
      </c>
      <c r="BV72" s="5">
        <f t="shared" si="199"/>
        <v>7.05287183444847</v>
      </c>
      <c r="BW72" s="5">
        <f t="shared" si="199"/>
        <v>6.8412856794150159</v>
      </c>
      <c r="BX72" s="5">
        <f t="shared" si="215"/>
        <v>6.6360471090325648</v>
      </c>
      <c r="BY72" s="5">
        <f t="shared" si="215"/>
        <v>6.4369656957615877</v>
      </c>
      <c r="BZ72" s="5">
        <f t="shared" si="215"/>
        <v>6.2438567248887402</v>
      </c>
      <c r="CA72" s="5">
        <f t="shared" si="215"/>
        <v>6.0565410231420778</v>
      </c>
      <c r="CB72" s="5">
        <f t="shared" si="215"/>
        <v>5.8748447924478153</v>
      </c>
      <c r="CC72" s="5">
        <f t="shared" si="215"/>
        <v>5.698599448674381</v>
      </c>
      <c r="CD72" s="5">
        <f t="shared" si="215"/>
        <v>5.527641465214149</v>
      </c>
      <c r="CE72" s="5">
        <f t="shared" si="215"/>
        <v>5.3618122212577246</v>
      </c>
      <c r="CF72" s="5">
        <f t="shared" si="215"/>
        <v>5.2009578546199924</v>
      </c>
      <c r="CG72" s="5">
        <f t="shared" si="215"/>
        <v>5.0449291189813925</v>
      </c>
      <c r="CH72" s="5">
        <f t="shared" si="215"/>
        <v>4.8935812454119505</v>
      </c>
      <c r="CI72" s="5">
        <f t="shared" si="215"/>
        <v>4.7467738080495918</v>
      </c>
      <c r="CJ72" s="5">
        <f t="shared" si="215"/>
        <v>4.6043705938081043</v>
      </c>
      <c r="CK72" s="5">
        <f t="shared" si="215"/>
        <v>4.4662394759938611</v>
      </c>
      <c r="CL72" s="5">
        <f t="shared" si="215"/>
        <v>4.3322522917140454</v>
      </c>
      <c r="CM72" s="5">
        <f t="shared" si="215"/>
        <v>4.2022847229626237</v>
      </c>
      <c r="CN72" s="5">
        <f t="shared" si="231"/>
        <v>4.076216181273745</v>
      </c>
      <c r="CO72" s="5">
        <f t="shared" si="231"/>
        <v>3.9539296958355323</v>
      </c>
      <c r="CP72" s="5">
        <f t="shared" si="231"/>
        <v>3.8353118049604662</v>
      </c>
      <c r="CQ72" s="5">
        <f t="shared" si="231"/>
        <v>3.7202524508116519</v>
      </c>
      <c r="CR72" s="5">
        <f t="shared" si="231"/>
        <v>3.6086448772873023</v>
      </c>
      <c r="CS72" s="5">
        <f t="shared" si="231"/>
        <v>3.5003855309686833</v>
      </c>
      <c r="CT72" s="5">
        <f t="shared" si="231"/>
        <v>3.3953739650396226</v>
      </c>
      <c r="CU72" s="5">
        <f t="shared" si="231"/>
        <v>3.2935127460884339</v>
      </c>
      <c r="CV72" s="5">
        <f t="shared" si="231"/>
        <v>3.1947073637057808</v>
      </c>
      <c r="CW72" s="5">
        <f t="shared" si="231"/>
        <v>3.0988661427946074</v>
      </c>
      <c r="CX72" s="5">
        <f t="shared" si="231"/>
        <v>3.005900158510769</v>
      </c>
      <c r="CY72" s="5">
        <f t="shared" si="231"/>
        <v>2.915723153755446</v>
      </c>
      <c r="CZ72" s="5">
        <f t="shared" si="231"/>
        <v>2.8282514591427828</v>
      </c>
      <c r="DA72" s="5">
        <f t="shared" si="231"/>
        <v>2.743403915368499</v>
      </c>
      <c r="DB72" s="5">
        <f t="shared" si="231"/>
        <v>2.6611017979074441</v>
      </c>
      <c r="DC72" s="5">
        <f t="shared" si="231"/>
        <v>2.5812687439702207</v>
      </c>
      <c r="DD72" s="5">
        <f t="shared" si="184"/>
        <v>2.503830681651114</v>
      </c>
      <c r="DE72" s="5">
        <f t="shared" si="185"/>
        <v>2.4287157612015804</v>
      </c>
      <c r="DF72" s="5">
        <f t="shared" si="186"/>
        <v>2.3558542883655331</v>
      </c>
      <c r="DG72" s="5">
        <f t="shared" si="187"/>
        <v>2.2851786597145671</v>
      </c>
      <c r="DH72" s="5">
        <f t="shared" si="188"/>
        <v>2.2166232999231301</v>
      </c>
      <c r="DI72" s="5">
        <f t="shared" si="189"/>
        <v>2.150124600925436</v>
      </c>
    </row>
    <row r="73" spans="24:113">
      <c r="X73">
        <v>0</v>
      </c>
      <c r="Y73">
        <v>2050</v>
      </c>
      <c r="Z73">
        <v>-4</v>
      </c>
      <c r="AA73" s="2">
        <f t="shared" si="169"/>
        <v>551.00382582094471</v>
      </c>
      <c r="AB73">
        <v>9.86</v>
      </c>
      <c r="AC73" s="58">
        <f t="shared" si="267"/>
        <v>9.86</v>
      </c>
      <c r="AD73" s="58">
        <f t="shared" si="246"/>
        <v>9.86</v>
      </c>
      <c r="AE73" s="58">
        <f t="shared" si="247"/>
        <v>9.86</v>
      </c>
      <c r="AF73" s="58">
        <f t="shared" si="248"/>
        <v>9.86</v>
      </c>
      <c r="AG73" s="58">
        <f t="shared" si="249"/>
        <v>9.86</v>
      </c>
      <c r="AH73" s="58">
        <f t="shared" si="250"/>
        <v>9.86</v>
      </c>
      <c r="AI73" s="58">
        <f t="shared" si="251"/>
        <v>9.86</v>
      </c>
      <c r="AJ73" s="58">
        <f t="shared" si="252"/>
        <v>9.86</v>
      </c>
      <c r="AK73" s="58">
        <f t="shared" si="253"/>
        <v>9.86</v>
      </c>
      <c r="AL73" s="58">
        <f t="shared" si="254"/>
        <v>9.86</v>
      </c>
      <c r="AM73" s="58">
        <f t="shared" si="170"/>
        <v>9.86</v>
      </c>
      <c r="AN73" s="58">
        <f t="shared" si="171"/>
        <v>9.86</v>
      </c>
      <c r="AO73" s="58">
        <f t="shared" si="172"/>
        <v>9.86</v>
      </c>
      <c r="AP73" s="58">
        <f t="shared" si="173"/>
        <v>9.86</v>
      </c>
      <c r="AQ73" s="58">
        <f t="shared" si="174"/>
        <v>9.86</v>
      </c>
      <c r="AR73" s="58">
        <f t="shared" si="268"/>
        <v>9.86</v>
      </c>
      <c r="AS73" s="58">
        <f t="shared" si="269"/>
        <v>9.86</v>
      </c>
      <c r="AT73" s="58">
        <f t="shared" si="270"/>
        <v>9.86</v>
      </c>
      <c r="AU73" s="58">
        <f t="shared" si="271"/>
        <v>9.86</v>
      </c>
      <c r="AV73" s="58">
        <f t="shared" si="272"/>
        <v>9.86</v>
      </c>
      <c r="AW73" s="58">
        <f t="shared" si="273"/>
        <v>9.86</v>
      </c>
      <c r="AX73" s="58">
        <f t="shared" si="274"/>
        <v>9.86</v>
      </c>
      <c r="AY73" s="58">
        <f t="shared" si="275"/>
        <v>9.86</v>
      </c>
      <c r="AZ73" s="58">
        <f t="shared" si="183"/>
        <v>9.86</v>
      </c>
      <c r="BA73" s="58">
        <f t="shared" si="256"/>
        <v>9.86</v>
      </c>
      <c r="BB73" s="58">
        <f t="shared" si="257"/>
        <v>9.86</v>
      </c>
      <c r="BC73" s="58">
        <f t="shared" si="258"/>
        <v>9.86</v>
      </c>
      <c r="BD73" s="58">
        <f t="shared" si="259"/>
        <v>9.86</v>
      </c>
      <c r="BE73" s="58">
        <f t="shared" si="260"/>
        <v>9.86</v>
      </c>
      <c r="BF73" s="58">
        <f t="shared" si="261"/>
        <v>9.86</v>
      </c>
      <c r="BG73" s="58">
        <f t="shared" si="262"/>
        <v>9.86</v>
      </c>
      <c r="BH73" s="58">
        <f t="shared" si="263"/>
        <v>9.86</v>
      </c>
      <c r="BI73" s="58">
        <f t="shared" si="264"/>
        <v>9.86</v>
      </c>
      <c r="BJ73" s="58">
        <f t="shared" si="265"/>
        <v>9.86</v>
      </c>
      <c r="BK73" s="58">
        <f t="shared" si="266"/>
        <v>9.86</v>
      </c>
      <c r="BL73" s="5">
        <f t="shared" ref="BL73:BL82" si="276">BK73*(1 + $Z73/100)</f>
        <v>9.4655999999999985</v>
      </c>
      <c r="BM73" s="5">
        <f t="shared" ref="BM73:BM82" si="277">BL73*(1 + $Z73/100)</f>
        <v>9.0869759999999982</v>
      </c>
      <c r="BN73" s="5">
        <f t="shared" ref="BN73:BN82" si="278">BM73*(1 + $Z73/100)</f>
        <v>8.7234969599999985</v>
      </c>
      <c r="BO73" s="5">
        <f t="shared" ref="BO73:BO82" si="279">BN73*(1 + $Z73/100)</f>
        <v>8.374557081599999</v>
      </c>
      <c r="BP73" s="5">
        <f t="shared" ref="BP73:BP82" si="280">BO73*(1 + $Z73/100)</f>
        <v>8.0395747983359982</v>
      </c>
      <c r="BQ73" s="5">
        <f t="shared" ref="BQ73:BQ82" si="281">BP73*(1 + $Z73/100)</f>
        <v>7.7179918064025577</v>
      </c>
      <c r="BR73" s="5">
        <f t="shared" ref="BR73:BR82" si="282">BQ73*(1 + $Z73/100)</f>
        <v>7.4092721341464554</v>
      </c>
      <c r="BS73" s="5">
        <f t="shared" ref="BS73:BS82" si="283">BR73*(1 + $Z73/100)</f>
        <v>7.1129012487805969</v>
      </c>
      <c r="BT73" s="5">
        <f t="shared" ref="BT73:BT82" si="284">BS73*(1 + $Z73/100)</f>
        <v>6.8283851988293724</v>
      </c>
      <c r="BU73" s="5">
        <f t="shared" ref="BU73:BU82" si="285">BT73*(1 + $Z73/100)</f>
        <v>6.5552497908761973</v>
      </c>
      <c r="BV73" s="5">
        <f t="shared" ref="BV73:BV82" si="286">BU73*(1 + $Z73/100)</f>
        <v>6.2930397992411491</v>
      </c>
      <c r="BW73" s="5">
        <f t="shared" ref="BW73:BW82" si="287">BV73*(1 + $Z73/100)</f>
        <v>6.0413182072715026</v>
      </c>
      <c r="BX73" s="5">
        <f t="shared" ref="BX73:CM83" si="288">BW73*(1 + $Z73/100)</f>
        <v>5.7996654789806419</v>
      </c>
      <c r="BY73" s="5">
        <f t="shared" ref="BY73:BY82" si="289">BX73*(1 + $Z73/100)</f>
        <v>5.5676788598214157</v>
      </c>
      <c r="BZ73" s="5">
        <f t="shared" ref="BZ73:BZ82" si="290">BY73*(1 + $Z73/100)</f>
        <v>5.3449717054285593</v>
      </c>
      <c r="CA73" s="5">
        <f t="shared" ref="CA73:CA82" si="291">BZ73*(1 + $Z73/100)</f>
        <v>5.1311728372114169</v>
      </c>
      <c r="CB73" s="5">
        <f t="shared" ref="CB73:CB82" si="292">CA73*(1 + $Z73/100)</f>
        <v>4.9259259237229598</v>
      </c>
      <c r="CC73" s="5">
        <f t="shared" ref="CC73:CC82" si="293">CB73*(1 + $Z73/100)</f>
        <v>4.7288888867740413</v>
      </c>
      <c r="CD73" s="5">
        <f t="shared" ref="CD73:CD82" si="294">CC73*(1 + $Z73/100)</f>
        <v>4.5397333313030792</v>
      </c>
      <c r="CE73" s="5">
        <f t="shared" ref="CE73:CE82" si="295">CD73*(1 + $Z73/100)</f>
        <v>4.3581439980509558</v>
      </c>
      <c r="CF73" s="5">
        <f t="shared" ref="CF73:CF82" si="296">CE73*(1 + $Z73/100)</f>
        <v>4.1838182381289171</v>
      </c>
      <c r="CG73" s="5">
        <f t="shared" ref="CG73:CG82" si="297">CF73*(1 + $Z73/100)</f>
        <v>4.0164655086037602</v>
      </c>
      <c r="CH73" s="5">
        <f t="shared" ref="CH73:CH82" si="298">CG73*(1 + $Z73/100)</f>
        <v>3.8558068882596097</v>
      </c>
      <c r="CI73" s="5">
        <f t="shared" ref="CI73:CI82" si="299">CH73*(1 + $Z73/100)</f>
        <v>3.7015746127292251</v>
      </c>
      <c r="CJ73" s="5">
        <f t="shared" ref="CJ73:CJ82" si="300">CI73*(1 + $Z73/100)</f>
        <v>3.5535116282200558</v>
      </c>
      <c r="CK73" s="5">
        <f t="shared" ref="CK73:CK82" si="301">CJ73*(1 + $Z73/100)</f>
        <v>3.4113711630912533</v>
      </c>
      <c r="CL73" s="5">
        <f t="shared" ref="CL73:CL82" si="302">CK73*(1 + $Z73/100)</f>
        <v>3.274916316567603</v>
      </c>
      <c r="CM73" s="5">
        <f t="shared" ref="CM73:CM82" si="303">CL73*(1 + $Z73/100)</f>
        <v>3.1439196639048985</v>
      </c>
      <c r="CN73" s="5">
        <f t="shared" ref="CN73:DC83" si="304">CM73*(1 + $Z73/100)</f>
        <v>3.0181628773487024</v>
      </c>
      <c r="CO73" s="5">
        <f t="shared" ref="CO73:CO82" si="305">CN73*(1 + $Z73/100)</f>
        <v>2.8974363622547541</v>
      </c>
      <c r="CP73" s="5">
        <f t="shared" ref="CP73:CP82" si="306">CO73*(1 + $Z73/100)</f>
        <v>2.7815389077645638</v>
      </c>
      <c r="CQ73" s="5">
        <f t="shared" ref="CQ73:CQ82" si="307">CP73*(1 + $Z73/100)</f>
        <v>2.670277351453981</v>
      </c>
      <c r="CR73" s="5">
        <f t="shared" ref="CR73:CR82" si="308">CQ73*(1 + $Z73/100)</f>
        <v>2.5634662573958216</v>
      </c>
      <c r="CS73" s="5">
        <f t="shared" ref="CS73:CS82" si="309">CR73*(1 + $Z73/100)</f>
        <v>2.4609276070999888</v>
      </c>
      <c r="CT73" s="5">
        <f t="shared" ref="CT73:CT82" si="310">CS73*(1 + $Z73/100)</f>
        <v>2.362490502815989</v>
      </c>
      <c r="CU73" s="5">
        <f t="shared" ref="CU73:CU82" si="311">CT73*(1 + $Z73/100)</f>
        <v>2.2679908827033493</v>
      </c>
      <c r="CV73" s="5">
        <f t="shared" ref="CV73:CV82" si="312">CU73*(1 + $Z73/100)</f>
        <v>2.1772712473952152</v>
      </c>
      <c r="CW73" s="5">
        <f t="shared" ref="CW73:CW82" si="313">CV73*(1 + $Z73/100)</f>
        <v>2.0901803974994064</v>
      </c>
      <c r="CX73" s="5">
        <f t="shared" ref="CX73:CX82" si="314">CW73*(1 + $Z73/100)</f>
        <v>2.0065731815994301</v>
      </c>
      <c r="CY73" s="5">
        <f t="shared" ref="CY73:CY82" si="315">CX73*(1 + $Z73/100)</f>
        <v>1.9263102543354529</v>
      </c>
      <c r="CZ73" s="5">
        <f t="shared" ref="CZ73:CZ82" si="316">CY73*(1 + $Z73/100)</f>
        <v>1.8492578441620346</v>
      </c>
      <c r="DA73" s="5">
        <f t="shared" ref="DA73:DA82" si="317">CZ73*(1 + $Z73/100)</f>
        <v>1.7752875303955531</v>
      </c>
      <c r="DB73" s="5">
        <f t="shared" ref="DB73:DB82" si="318">DA73*(1 + $Z73/100)</f>
        <v>1.704276029179731</v>
      </c>
      <c r="DC73" s="5">
        <f t="shared" ref="DC73:DC82" si="319">DB73*(1 + $Z73/100)</f>
        <v>1.6361049880125418</v>
      </c>
      <c r="DD73" s="5">
        <f t="shared" si="184"/>
        <v>1.57066078849204</v>
      </c>
      <c r="DE73" s="5">
        <f t="shared" si="185"/>
        <v>1.5078343569523585</v>
      </c>
      <c r="DF73" s="5">
        <f t="shared" si="186"/>
        <v>1.4475209826742641</v>
      </c>
      <c r="DG73" s="5">
        <f t="shared" si="187"/>
        <v>1.3896201433672934</v>
      </c>
      <c r="DH73" s="5">
        <f t="shared" si="188"/>
        <v>1.3340353376326017</v>
      </c>
      <c r="DI73" s="5">
        <f t="shared" si="189"/>
        <v>1.2806739241272975</v>
      </c>
    </row>
    <row r="74" spans="24:113">
      <c r="X74">
        <v>1</v>
      </c>
      <c r="Y74">
        <v>2050</v>
      </c>
      <c r="Z74">
        <v>0</v>
      </c>
      <c r="AA74" s="2">
        <f t="shared" si="169"/>
        <v>1113.2631793447133</v>
      </c>
      <c r="AB74">
        <v>9.86</v>
      </c>
      <c r="AC74" s="58">
        <f t="shared" si="267"/>
        <v>9.9585999999999988</v>
      </c>
      <c r="AD74" s="58">
        <f t="shared" si="246"/>
        <v>10.058185999999999</v>
      </c>
      <c r="AE74" s="58">
        <f t="shared" si="247"/>
        <v>10.158767859999999</v>
      </c>
      <c r="AF74" s="58">
        <f t="shared" si="248"/>
        <v>10.260355538599999</v>
      </c>
      <c r="AG74" s="58">
        <f t="shared" si="249"/>
        <v>10.362959093985999</v>
      </c>
      <c r="AH74" s="58">
        <f t="shared" si="250"/>
        <v>10.46658868492586</v>
      </c>
      <c r="AI74" s="58">
        <f t="shared" si="251"/>
        <v>10.571254571775118</v>
      </c>
      <c r="AJ74" s="58">
        <f t="shared" si="252"/>
        <v>10.676967117492868</v>
      </c>
      <c r="AK74" s="58">
        <f t="shared" si="253"/>
        <v>10.783736788667797</v>
      </c>
      <c r="AL74" s="58">
        <f t="shared" si="254"/>
        <v>10.891574156554475</v>
      </c>
      <c r="AM74" s="58">
        <f t="shared" si="170"/>
        <v>11.000489898120019</v>
      </c>
      <c r="AN74" s="58">
        <f t="shared" si="171"/>
        <v>11.11049479710122</v>
      </c>
      <c r="AO74" s="58">
        <f t="shared" si="172"/>
        <v>11.221599745072233</v>
      </c>
      <c r="AP74" s="58">
        <f t="shared" si="173"/>
        <v>11.333815742522955</v>
      </c>
      <c r="AQ74" s="58">
        <f t="shared" si="174"/>
        <v>11.447153899948184</v>
      </c>
      <c r="AR74" s="58">
        <f t="shared" si="268"/>
        <v>11.561625438947665</v>
      </c>
      <c r="AS74" s="58">
        <f t="shared" si="269"/>
        <v>11.677241693337141</v>
      </c>
      <c r="AT74" s="58">
        <f t="shared" si="270"/>
        <v>11.794014110270513</v>
      </c>
      <c r="AU74" s="58">
        <f t="shared" si="271"/>
        <v>11.911954251373219</v>
      </c>
      <c r="AV74" s="58">
        <f t="shared" si="272"/>
        <v>12.031073793886952</v>
      </c>
      <c r="AW74" s="58">
        <f t="shared" si="273"/>
        <v>12.151384531825821</v>
      </c>
      <c r="AX74" s="58">
        <f t="shared" si="274"/>
        <v>12.272898377144079</v>
      </c>
      <c r="AY74" s="58">
        <f t="shared" si="275"/>
        <v>12.395627360915521</v>
      </c>
      <c r="AZ74" s="58">
        <f t="shared" si="183"/>
        <v>12.519583634524675</v>
      </c>
      <c r="BA74" s="58">
        <f t="shared" si="256"/>
        <v>12.644779470869922</v>
      </c>
      <c r="BB74" s="58">
        <f t="shared" si="257"/>
        <v>12.771227265578622</v>
      </c>
      <c r="BC74" s="58">
        <f t="shared" si="258"/>
        <v>12.898939538234409</v>
      </c>
      <c r="BD74" s="58">
        <f t="shared" si="259"/>
        <v>13.027928933616753</v>
      </c>
      <c r="BE74" s="58">
        <f t="shared" si="260"/>
        <v>13.15820822295292</v>
      </c>
      <c r="BF74" s="58">
        <f t="shared" si="261"/>
        <v>13.28979030518245</v>
      </c>
      <c r="BG74" s="58">
        <f t="shared" si="262"/>
        <v>13.422688208234275</v>
      </c>
      <c r="BH74" s="58">
        <f t="shared" si="263"/>
        <v>13.556915090316618</v>
      </c>
      <c r="BI74" s="58">
        <f t="shared" si="264"/>
        <v>13.692484241219784</v>
      </c>
      <c r="BJ74" s="58">
        <f t="shared" si="265"/>
        <v>13.829409083631981</v>
      </c>
      <c r="BK74" s="58">
        <f t="shared" si="266"/>
        <v>13.967703174468301</v>
      </c>
      <c r="BL74" s="5">
        <f t="shared" si="276"/>
        <v>13.967703174468301</v>
      </c>
      <c r="BM74" s="5">
        <f t="shared" si="277"/>
        <v>13.967703174468301</v>
      </c>
      <c r="BN74" s="5">
        <f t="shared" si="278"/>
        <v>13.967703174468301</v>
      </c>
      <c r="BO74" s="5">
        <f t="shared" si="279"/>
        <v>13.967703174468301</v>
      </c>
      <c r="BP74" s="5">
        <f t="shared" si="280"/>
        <v>13.967703174468301</v>
      </c>
      <c r="BQ74" s="5">
        <f t="shared" si="281"/>
        <v>13.967703174468301</v>
      </c>
      <c r="BR74" s="5">
        <f t="shared" si="282"/>
        <v>13.967703174468301</v>
      </c>
      <c r="BS74" s="5">
        <f t="shared" si="283"/>
        <v>13.967703174468301</v>
      </c>
      <c r="BT74" s="5">
        <f t="shared" si="284"/>
        <v>13.967703174468301</v>
      </c>
      <c r="BU74" s="5">
        <f t="shared" si="285"/>
        <v>13.967703174468301</v>
      </c>
      <c r="BV74" s="5">
        <f t="shared" si="286"/>
        <v>13.967703174468301</v>
      </c>
      <c r="BW74" s="5">
        <f t="shared" si="287"/>
        <v>13.967703174468301</v>
      </c>
      <c r="BX74" s="5">
        <f t="shared" si="288"/>
        <v>13.967703174468301</v>
      </c>
      <c r="BY74" s="5">
        <f t="shared" si="289"/>
        <v>13.967703174468301</v>
      </c>
      <c r="BZ74" s="5">
        <f t="shared" si="290"/>
        <v>13.967703174468301</v>
      </c>
      <c r="CA74" s="5">
        <f t="shared" si="291"/>
        <v>13.967703174468301</v>
      </c>
      <c r="CB74" s="5">
        <f t="shared" si="292"/>
        <v>13.967703174468301</v>
      </c>
      <c r="CC74" s="5">
        <f t="shared" si="293"/>
        <v>13.967703174468301</v>
      </c>
      <c r="CD74" s="5">
        <f t="shared" si="294"/>
        <v>13.967703174468301</v>
      </c>
      <c r="CE74" s="5">
        <f t="shared" si="295"/>
        <v>13.967703174468301</v>
      </c>
      <c r="CF74" s="5">
        <f t="shared" si="296"/>
        <v>13.967703174468301</v>
      </c>
      <c r="CG74" s="5">
        <f t="shared" si="297"/>
        <v>13.967703174468301</v>
      </c>
      <c r="CH74" s="5">
        <f t="shared" si="298"/>
        <v>13.967703174468301</v>
      </c>
      <c r="CI74" s="5">
        <f t="shared" si="299"/>
        <v>13.967703174468301</v>
      </c>
      <c r="CJ74" s="5">
        <f t="shared" si="300"/>
        <v>13.967703174468301</v>
      </c>
      <c r="CK74" s="5">
        <f t="shared" si="301"/>
        <v>13.967703174468301</v>
      </c>
      <c r="CL74" s="5">
        <f t="shared" si="302"/>
        <v>13.967703174468301</v>
      </c>
      <c r="CM74" s="5">
        <f t="shared" si="303"/>
        <v>13.967703174468301</v>
      </c>
      <c r="CN74" s="5">
        <f t="shared" si="304"/>
        <v>13.967703174468301</v>
      </c>
      <c r="CO74" s="5">
        <f t="shared" si="305"/>
        <v>13.967703174468301</v>
      </c>
      <c r="CP74" s="5">
        <f t="shared" si="306"/>
        <v>13.967703174468301</v>
      </c>
      <c r="CQ74" s="5">
        <f t="shared" si="307"/>
        <v>13.967703174468301</v>
      </c>
      <c r="CR74" s="5">
        <f t="shared" si="308"/>
        <v>13.967703174468301</v>
      </c>
      <c r="CS74" s="5">
        <f t="shared" si="309"/>
        <v>13.967703174468301</v>
      </c>
      <c r="CT74" s="5">
        <f t="shared" si="310"/>
        <v>13.967703174468301</v>
      </c>
      <c r="CU74" s="5">
        <f t="shared" si="311"/>
        <v>13.967703174468301</v>
      </c>
      <c r="CV74" s="5">
        <f t="shared" si="312"/>
        <v>13.967703174468301</v>
      </c>
      <c r="CW74" s="5">
        <f t="shared" si="313"/>
        <v>13.967703174468301</v>
      </c>
      <c r="CX74" s="5">
        <f t="shared" si="314"/>
        <v>13.967703174468301</v>
      </c>
      <c r="CY74" s="5">
        <f t="shared" si="315"/>
        <v>13.967703174468301</v>
      </c>
      <c r="CZ74" s="5">
        <f t="shared" si="316"/>
        <v>13.967703174468301</v>
      </c>
      <c r="DA74" s="5">
        <f t="shared" si="317"/>
        <v>13.967703174468301</v>
      </c>
      <c r="DB74" s="5">
        <f t="shared" si="318"/>
        <v>13.967703174468301</v>
      </c>
      <c r="DC74" s="5">
        <f t="shared" si="319"/>
        <v>13.967703174468301</v>
      </c>
      <c r="DD74" s="5">
        <f t="shared" si="184"/>
        <v>13.967703174468301</v>
      </c>
      <c r="DE74" s="5">
        <f t="shared" si="185"/>
        <v>13.967703174468301</v>
      </c>
      <c r="DF74" s="5">
        <f t="shared" si="186"/>
        <v>13.967703174468301</v>
      </c>
      <c r="DG74" s="5">
        <f t="shared" si="187"/>
        <v>13.967703174468301</v>
      </c>
      <c r="DH74" s="5">
        <f t="shared" si="188"/>
        <v>13.967703174468301</v>
      </c>
      <c r="DI74" s="5">
        <f t="shared" si="189"/>
        <v>13.967703174468301</v>
      </c>
    </row>
    <row r="75" spans="24:113">
      <c r="X75">
        <v>1</v>
      </c>
      <c r="Y75">
        <v>2050</v>
      </c>
      <c r="Z75">
        <v>-1</v>
      </c>
      <c r="AA75" s="2">
        <f t="shared" si="169"/>
        <v>961.0766636052341</v>
      </c>
      <c r="AB75">
        <v>9.86</v>
      </c>
      <c r="AC75" s="58">
        <f t="shared" si="267"/>
        <v>9.9585999999999988</v>
      </c>
      <c r="AD75" s="58">
        <f t="shared" si="246"/>
        <v>10.058185999999999</v>
      </c>
      <c r="AE75" s="58">
        <f t="shared" si="247"/>
        <v>10.158767859999999</v>
      </c>
      <c r="AF75" s="58">
        <f t="shared" si="248"/>
        <v>10.260355538599999</v>
      </c>
      <c r="AG75" s="58">
        <f t="shared" si="249"/>
        <v>10.362959093985999</v>
      </c>
      <c r="AH75" s="58">
        <f t="shared" si="250"/>
        <v>10.46658868492586</v>
      </c>
      <c r="AI75" s="58">
        <f t="shared" si="251"/>
        <v>10.571254571775118</v>
      </c>
      <c r="AJ75" s="58">
        <f t="shared" si="252"/>
        <v>10.676967117492868</v>
      </c>
      <c r="AK75" s="58">
        <f t="shared" si="253"/>
        <v>10.783736788667797</v>
      </c>
      <c r="AL75" s="58">
        <f t="shared" si="254"/>
        <v>10.891574156554475</v>
      </c>
      <c r="AM75" s="58">
        <f t="shared" si="170"/>
        <v>11.000489898120019</v>
      </c>
      <c r="AN75" s="58">
        <f t="shared" si="171"/>
        <v>11.11049479710122</v>
      </c>
      <c r="AO75" s="58">
        <f t="shared" si="172"/>
        <v>11.221599745072233</v>
      </c>
      <c r="AP75" s="58">
        <f t="shared" si="173"/>
        <v>11.333815742522955</v>
      </c>
      <c r="AQ75" s="58">
        <f t="shared" si="174"/>
        <v>11.447153899948184</v>
      </c>
      <c r="AR75" s="58">
        <f t="shared" si="268"/>
        <v>11.561625438947665</v>
      </c>
      <c r="AS75" s="58">
        <f t="shared" si="269"/>
        <v>11.677241693337141</v>
      </c>
      <c r="AT75" s="58">
        <f t="shared" si="270"/>
        <v>11.794014110270513</v>
      </c>
      <c r="AU75" s="58">
        <f t="shared" si="271"/>
        <v>11.911954251373219</v>
      </c>
      <c r="AV75" s="58">
        <f t="shared" si="272"/>
        <v>12.031073793886952</v>
      </c>
      <c r="AW75" s="58">
        <f t="shared" si="273"/>
        <v>12.151384531825821</v>
      </c>
      <c r="AX75" s="58">
        <f t="shared" si="274"/>
        <v>12.272898377144079</v>
      </c>
      <c r="AY75" s="58">
        <f t="shared" si="275"/>
        <v>12.395627360915521</v>
      </c>
      <c r="AZ75" s="58">
        <f t="shared" si="183"/>
        <v>12.519583634524675</v>
      </c>
      <c r="BA75" s="58">
        <f t="shared" si="256"/>
        <v>12.644779470869922</v>
      </c>
      <c r="BB75" s="58">
        <f t="shared" si="257"/>
        <v>12.771227265578622</v>
      </c>
      <c r="BC75" s="58">
        <f t="shared" si="258"/>
        <v>12.898939538234409</v>
      </c>
      <c r="BD75" s="58">
        <f t="shared" si="259"/>
        <v>13.027928933616753</v>
      </c>
      <c r="BE75" s="58">
        <f t="shared" si="260"/>
        <v>13.15820822295292</v>
      </c>
      <c r="BF75" s="58">
        <f t="shared" si="261"/>
        <v>13.28979030518245</v>
      </c>
      <c r="BG75" s="58">
        <f t="shared" si="262"/>
        <v>13.422688208234275</v>
      </c>
      <c r="BH75" s="58">
        <f t="shared" si="263"/>
        <v>13.556915090316618</v>
      </c>
      <c r="BI75" s="58">
        <f t="shared" si="264"/>
        <v>13.692484241219784</v>
      </c>
      <c r="BJ75" s="58">
        <f t="shared" si="265"/>
        <v>13.829409083631981</v>
      </c>
      <c r="BK75" s="58">
        <f t="shared" si="266"/>
        <v>13.967703174468301</v>
      </c>
      <c r="BL75" s="5">
        <f t="shared" si="276"/>
        <v>13.828026142723619</v>
      </c>
      <c r="BM75" s="5">
        <f t="shared" si="277"/>
        <v>13.689745881296382</v>
      </c>
      <c r="BN75" s="5">
        <f t="shared" si="278"/>
        <v>13.552848422483418</v>
      </c>
      <c r="BO75" s="5">
        <f t="shared" si="279"/>
        <v>13.417319938258585</v>
      </c>
      <c r="BP75" s="5">
        <f t="shared" si="280"/>
        <v>13.283146738875999</v>
      </c>
      <c r="BQ75" s="5">
        <f t="shared" si="281"/>
        <v>13.150315271487239</v>
      </c>
      <c r="BR75" s="5">
        <f t="shared" si="282"/>
        <v>13.018812118772367</v>
      </c>
      <c r="BS75" s="5">
        <f t="shared" si="283"/>
        <v>12.888623997584643</v>
      </c>
      <c r="BT75" s="5">
        <f t="shared" si="284"/>
        <v>12.759737757608796</v>
      </c>
      <c r="BU75" s="5">
        <f t="shared" si="285"/>
        <v>12.632140380032709</v>
      </c>
      <c r="BV75" s="5">
        <f t="shared" si="286"/>
        <v>12.505818976232382</v>
      </c>
      <c r="BW75" s="5">
        <f t="shared" si="287"/>
        <v>12.380760786470058</v>
      </c>
      <c r="BX75" s="5">
        <f t="shared" si="288"/>
        <v>12.256953178605357</v>
      </c>
      <c r="BY75" s="5">
        <f t="shared" si="289"/>
        <v>12.134383646819304</v>
      </c>
      <c r="BZ75" s="5">
        <f t="shared" si="290"/>
        <v>12.01303981035111</v>
      </c>
      <c r="CA75" s="5">
        <f t="shared" si="291"/>
        <v>11.892909412247599</v>
      </c>
      <c r="CB75" s="5">
        <f t="shared" si="292"/>
        <v>11.773980318125123</v>
      </c>
      <c r="CC75" s="5">
        <f t="shared" si="293"/>
        <v>11.656240514943871</v>
      </c>
      <c r="CD75" s="5">
        <f t="shared" si="294"/>
        <v>11.539678109794432</v>
      </c>
      <c r="CE75" s="5">
        <f t="shared" si="295"/>
        <v>11.424281328696487</v>
      </c>
      <c r="CF75" s="5">
        <f t="shared" si="296"/>
        <v>11.310038515409522</v>
      </c>
      <c r="CG75" s="5">
        <f t="shared" si="297"/>
        <v>11.196938130255427</v>
      </c>
      <c r="CH75" s="5">
        <f t="shared" si="298"/>
        <v>11.084968748952873</v>
      </c>
      <c r="CI75" s="5">
        <f t="shared" si="299"/>
        <v>10.974119061463345</v>
      </c>
      <c r="CJ75" s="5">
        <f t="shared" si="300"/>
        <v>10.864377870848712</v>
      </c>
      <c r="CK75" s="5">
        <f t="shared" si="301"/>
        <v>10.755734092140225</v>
      </c>
      <c r="CL75" s="5">
        <f t="shared" si="302"/>
        <v>10.648176751218822</v>
      </c>
      <c r="CM75" s="5">
        <f t="shared" si="303"/>
        <v>10.541694983706634</v>
      </c>
      <c r="CN75" s="5">
        <f t="shared" si="304"/>
        <v>10.436278033869568</v>
      </c>
      <c r="CO75" s="5">
        <f t="shared" si="305"/>
        <v>10.331915253530873</v>
      </c>
      <c r="CP75" s="5">
        <f t="shared" si="306"/>
        <v>10.228596100995563</v>
      </c>
      <c r="CQ75" s="5">
        <f t="shared" si="307"/>
        <v>10.126310139985607</v>
      </c>
      <c r="CR75" s="5">
        <f t="shared" si="308"/>
        <v>10.02504703858575</v>
      </c>
      <c r="CS75" s="5">
        <f t="shared" si="309"/>
        <v>9.9247965681998931</v>
      </c>
      <c r="CT75" s="5">
        <f t="shared" si="310"/>
        <v>9.8255486025178946</v>
      </c>
      <c r="CU75" s="5">
        <f t="shared" si="311"/>
        <v>9.7272931164927154</v>
      </c>
      <c r="CV75" s="5">
        <f t="shared" si="312"/>
        <v>9.6300201853277887</v>
      </c>
      <c r="CW75" s="5">
        <f t="shared" si="313"/>
        <v>9.5337199834745103</v>
      </c>
      <c r="CX75" s="5">
        <f t="shared" si="314"/>
        <v>9.4383827836397653</v>
      </c>
      <c r="CY75" s="5">
        <f t="shared" si="315"/>
        <v>9.343998955803368</v>
      </c>
      <c r="CZ75" s="5">
        <f t="shared" si="316"/>
        <v>9.2505589662453342</v>
      </c>
      <c r="DA75" s="5">
        <f t="shared" si="317"/>
        <v>9.1580533765828811</v>
      </c>
      <c r="DB75" s="5">
        <f t="shared" si="318"/>
        <v>9.0664728428170527</v>
      </c>
      <c r="DC75" s="5">
        <f t="shared" si="319"/>
        <v>8.9758081143888813</v>
      </c>
      <c r="DD75" s="5">
        <f t="shared" si="184"/>
        <v>8.8860500332449917</v>
      </c>
      <c r="DE75" s="5">
        <f t="shared" si="185"/>
        <v>8.797189532912542</v>
      </c>
      <c r="DF75" s="5">
        <f t="shared" si="186"/>
        <v>8.709217637583416</v>
      </c>
      <c r="DG75" s="5">
        <f t="shared" si="187"/>
        <v>8.6221254612075811</v>
      </c>
      <c r="DH75" s="5">
        <f t="shared" si="188"/>
        <v>8.5359042065955055</v>
      </c>
      <c r="DI75" s="5">
        <f t="shared" si="189"/>
        <v>8.4505451645295508</v>
      </c>
    </row>
    <row r="76" spans="24:113">
      <c r="X76">
        <v>1</v>
      </c>
      <c r="Y76">
        <v>2050</v>
      </c>
      <c r="Z76">
        <v>-2</v>
      </c>
      <c r="AA76" s="2">
        <f t="shared" si="169"/>
        <v>850.05139033694638</v>
      </c>
      <c r="AB76">
        <v>9.86</v>
      </c>
      <c r="AC76" s="58">
        <f t="shared" si="267"/>
        <v>9.9585999999999988</v>
      </c>
      <c r="AD76" s="58">
        <f t="shared" si="246"/>
        <v>10.058185999999999</v>
      </c>
      <c r="AE76" s="58">
        <f t="shared" si="247"/>
        <v>10.158767859999999</v>
      </c>
      <c r="AF76" s="58">
        <f t="shared" si="248"/>
        <v>10.260355538599999</v>
      </c>
      <c r="AG76" s="58">
        <f t="shared" si="249"/>
        <v>10.362959093985999</v>
      </c>
      <c r="AH76" s="58">
        <f t="shared" si="250"/>
        <v>10.46658868492586</v>
      </c>
      <c r="AI76" s="58">
        <f t="shared" si="251"/>
        <v>10.571254571775118</v>
      </c>
      <c r="AJ76" s="58">
        <f t="shared" si="252"/>
        <v>10.676967117492868</v>
      </c>
      <c r="AK76" s="58">
        <f t="shared" si="253"/>
        <v>10.783736788667797</v>
      </c>
      <c r="AL76" s="58">
        <f t="shared" si="254"/>
        <v>10.891574156554475</v>
      </c>
      <c r="AM76" s="58">
        <f t="shared" si="170"/>
        <v>11.000489898120019</v>
      </c>
      <c r="AN76" s="58">
        <f t="shared" si="171"/>
        <v>11.11049479710122</v>
      </c>
      <c r="AO76" s="58">
        <f t="shared" si="172"/>
        <v>11.221599745072233</v>
      </c>
      <c r="AP76" s="58">
        <f t="shared" si="173"/>
        <v>11.333815742522955</v>
      </c>
      <c r="AQ76" s="58">
        <f t="shared" si="174"/>
        <v>11.447153899948184</v>
      </c>
      <c r="AR76" s="58">
        <f t="shared" si="268"/>
        <v>11.561625438947665</v>
      </c>
      <c r="AS76" s="58">
        <f t="shared" si="269"/>
        <v>11.677241693337141</v>
      </c>
      <c r="AT76" s="58">
        <f t="shared" si="270"/>
        <v>11.794014110270513</v>
      </c>
      <c r="AU76" s="58">
        <f t="shared" si="271"/>
        <v>11.911954251373219</v>
      </c>
      <c r="AV76" s="58">
        <f t="shared" si="272"/>
        <v>12.031073793886952</v>
      </c>
      <c r="AW76" s="58">
        <f t="shared" si="273"/>
        <v>12.151384531825821</v>
      </c>
      <c r="AX76" s="58">
        <f t="shared" si="274"/>
        <v>12.272898377144079</v>
      </c>
      <c r="AY76" s="58">
        <f t="shared" si="275"/>
        <v>12.395627360915521</v>
      </c>
      <c r="AZ76" s="58">
        <f t="shared" si="183"/>
        <v>12.519583634524675</v>
      </c>
      <c r="BA76" s="58">
        <f t="shared" si="256"/>
        <v>12.644779470869922</v>
      </c>
      <c r="BB76" s="58">
        <f t="shared" si="257"/>
        <v>12.771227265578622</v>
      </c>
      <c r="BC76" s="58">
        <f t="shared" si="258"/>
        <v>12.898939538234409</v>
      </c>
      <c r="BD76" s="58">
        <f t="shared" si="259"/>
        <v>13.027928933616753</v>
      </c>
      <c r="BE76" s="58">
        <f t="shared" si="260"/>
        <v>13.15820822295292</v>
      </c>
      <c r="BF76" s="58">
        <f t="shared" si="261"/>
        <v>13.28979030518245</v>
      </c>
      <c r="BG76" s="58">
        <f t="shared" si="262"/>
        <v>13.422688208234275</v>
      </c>
      <c r="BH76" s="58">
        <f t="shared" si="263"/>
        <v>13.556915090316618</v>
      </c>
      <c r="BI76" s="58">
        <f t="shared" si="264"/>
        <v>13.692484241219784</v>
      </c>
      <c r="BJ76" s="58">
        <f t="shared" si="265"/>
        <v>13.829409083631981</v>
      </c>
      <c r="BK76" s="58">
        <f t="shared" si="266"/>
        <v>13.967703174468301</v>
      </c>
      <c r="BL76" s="5">
        <f t="shared" si="276"/>
        <v>13.688349110978935</v>
      </c>
      <c r="BM76" s="5">
        <f t="shared" si="277"/>
        <v>13.414582128759356</v>
      </c>
      <c r="BN76" s="5">
        <f t="shared" si="278"/>
        <v>13.146290486184169</v>
      </c>
      <c r="BO76" s="5">
        <f t="shared" si="279"/>
        <v>12.883364676460486</v>
      </c>
      <c r="BP76" s="5">
        <f t="shared" si="280"/>
        <v>12.625697382931277</v>
      </c>
      <c r="BQ76" s="5">
        <f t="shared" si="281"/>
        <v>12.373183435272651</v>
      </c>
      <c r="BR76" s="5">
        <f t="shared" si="282"/>
        <v>12.125719766567197</v>
      </c>
      <c r="BS76" s="5">
        <f t="shared" si="283"/>
        <v>11.883205371235853</v>
      </c>
      <c r="BT76" s="5">
        <f t="shared" si="284"/>
        <v>11.645541263811136</v>
      </c>
      <c r="BU76" s="5">
        <f t="shared" si="285"/>
        <v>11.412630438534913</v>
      </c>
      <c r="BV76" s="5">
        <f t="shared" si="286"/>
        <v>11.184377829764214</v>
      </c>
      <c r="BW76" s="5">
        <f t="shared" si="287"/>
        <v>10.960690273168931</v>
      </c>
      <c r="BX76" s="5">
        <f t="shared" si="288"/>
        <v>10.741476467705551</v>
      </c>
      <c r="BY76" s="5">
        <f t="shared" si="289"/>
        <v>10.52664693835144</v>
      </c>
      <c r="BZ76" s="5">
        <f t="shared" si="290"/>
        <v>10.316113999584411</v>
      </c>
      <c r="CA76" s="5">
        <f t="shared" si="291"/>
        <v>10.109791719592723</v>
      </c>
      <c r="CB76" s="5">
        <f t="shared" si="292"/>
        <v>9.9075958852008679</v>
      </c>
      <c r="CC76" s="5">
        <f t="shared" si="293"/>
        <v>9.7094439674968509</v>
      </c>
      <c r="CD76" s="5">
        <f t="shared" si="294"/>
        <v>9.5152550881469136</v>
      </c>
      <c r="CE76" s="5">
        <f t="shared" si="295"/>
        <v>9.3249499863839755</v>
      </c>
      <c r="CF76" s="5">
        <f t="shared" si="296"/>
        <v>9.1384509866562951</v>
      </c>
      <c r="CG76" s="5">
        <f t="shared" si="297"/>
        <v>8.9556819669231693</v>
      </c>
      <c r="CH76" s="5">
        <f t="shared" si="298"/>
        <v>8.7765683275847053</v>
      </c>
      <c r="CI76" s="5">
        <f t="shared" si="299"/>
        <v>8.6010369610330102</v>
      </c>
      <c r="CJ76" s="5">
        <f t="shared" si="300"/>
        <v>8.4290162218123506</v>
      </c>
      <c r="CK76" s="5">
        <f t="shared" si="301"/>
        <v>8.2604358973761034</v>
      </c>
      <c r="CL76" s="5">
        <f t="shared" si="302"/>
        <v>8.0952271794285817</v>
      </c>
      <c r="CM76" s="5">
        <f t="shared" si="303"/>
        <v>7.9333226358400095</v>
      </c>
      <c r="CN76" s="5">
        <f t="shared" si="304"/>
        <v>7.7746561831232093</v>
      </c>
      <c r="CO76" s="5">
        <f t="shared" si="305"/>
        <v>7.6191630594607451</v>
      </c>
      <c r="CP76" s="5">
        <f t="shared" si="306"/>
        <v>7.4667797982715305</v>
      </c>
      <c r="CQ76" s="5">
        <f t="shared" si="307"/>
        <v>7.3174442023060999</v>
      </c>
      <c r="CR76" s="5">
        <f t="shared" si="308"/>
        <v>7.1710953182599777</v>
      </c>
      <c r="CS76" s="5">
        <f t="shared" si="309"/>
        <v>7.0276734118947779</v>
      </c>
      <c r="CT76" s="5">
        <f t="shared" si="310"/>
        <v>6.8871199436568826</v>
      </c>
      <c r="CU76" s="5">
        <f t="shared" si="311"/>
        <v>6.7493775447837452</v>
      </c>
      <c r="CV76" s="5">
        <f t="shared" si="312"/>
        <v>6.6143899938880706</v>
      </c>
      <c r="CW76" s="5">
        <f t="shared" si="313"/>
        <v>6.4821021940103094</v>
      </c>
      <c r="CX76" s="5">
        <f t="shared" si="314"/>
        <v>6.3524601501301028</v>
      </c>
      <c r="CY76" s="5">
        <f t="shared" si="315"/>
        <v>6.225410947127501</v>
      </c>
      <c r="CZ76" s="5">
        <f t="shared" si="316"/>
        <v>6.1009027281849511</v>
      </c>
      <c r="DA76" s="5">
        <f t="shared" si="317"/>
        <v>5.978884673621252</v>
      </c>
      <c r="DB76" s="5">
        <f t="shared" si="318"/>
        <v>5.8593069801488271</v>
      </c>
      <c r="DC76" s="5">
        <f t="shared" si="319"/>
        <v>5.7421208405458506</v>
      </c>
      <c r="DD76" s="5">
        <f t="shared" si="184"/>
        <v>5.6272784237349338</v>
      </c>
      <c r="DE76" s="5">
        <f t="shared" si="185"/>
        <v>5.5147328552602346</v>
      </c>
      <c r="DF76" s="5">
        <f t="shared" si="186"/>
        <v>5.40443819815503</v>
      </c>
      <c r="DG76" s="5">
        <f t="shared" si="187"/>
        <v>5.2963494341919297</v>
      </c>
      <c r="DH76" s="5">
        <f t="shared" si="188"/>
        <v>5.1904224455080907</v>
      </c>
      <c r="DI76" s="5">
        <f t="shared" si="189"/>
        <v>5.0866139965979285</v>
      </c>
    </row>
    <row r="77" spans="24:113">
      <c r="X77">
        <v>1</v>
      </c>
      <c r="Y77">
        <v>2050</v>
      </c>
      <c r="Z77">
        <v>-3</v>
      </c>
      <c r="AA77" s="2">
        <f t="shared" si="169"/>
        <v>768.01721451520132</v>
      </c>
      <c r="AB77">
        <v>9.86</v>
      </c>
      <c r="AC77" s="58">
        <f t="shared" si="267"/>
        <v>9.9585999999999988</v>
      </c>
      <c r="AD77" s="58">
        <f t="shared" si="246"/>
        <v>10.058185999999999</v>
      </c>
      <c r="AE77" s="58">
        <f t="shared" si="247"/>
        <v>10.158767859999999</v>
      </c>
      <c r="AF77" s="58">
        <f t="shared" si="248"/>
        <v>10.260355538599999</v>
      </c>
      <c r="AG77" s="58">
        <f t="shared" si="249"/>
        <v>10.362959093985999</v>
      </c>
      <c r="AH77" s="58">
        <f t="shared" si="250"/>
        <v>10.46658868492586</v>
      </c>
      <c r="AI77" s="58">
        <f t="shared" si="251"/>
        <v>10.571254571775118</v>
      </c>
      <c r="AJ77" s="58">
        <f t="shared" si="252"/>
        <v>10.676967117492868</v>
      </c>
      <c r="AK77" s="58">
        <f t="shared" si="253"/>
        <v>10.783736788667797</v>
      </c>
      <c r="AL77" s="58">
        <f t="shared" si="254"/>
        <v>10.891574156554475</v>
      </c>
      <c r="AM77" s="58">
        <f t="shared" si="170"/>
        <v>11.000489898120019</v>
      </c>
      <c r="AN77" s="58">
        <f t="shared" si="171"/>
        <v>11.11049479710122</v>
      </c>
      <c r="AO77" s="58">
        <f t="shared" si="172"/>
        <v>11.221599745072233</v>
      </c>
      <c r="AP77" s="58">
        <f t="shared" si="173"/>
        <v>11.333815742522955</v>
      </c>
      <c r="AQ77" s="58">
        <f t="shared" si="174"/>
        <v>11.447153899948184</v>
      </c>
      <c r="AR77" s="58">
        <f t="shared" si="268"/>
        <v>11.561625438947665</v>
      </c>
      <c r="AS77" s="58">
        <f t="shared" si="269"/>
        <v>11.677241693337141</v>
      </c>
      <c r="AT77" s="58">
        <f t="shared" si="270"/>
        <v>11.794014110270513</v>
      </c>
      <c r="AU77" s="58">
        <f t="shared" si="271"/>
        <v>11.911954251373219</v>
      </c>
      <c r="AV77" s="58">
        <f t="shared" si="272"/>
        <v>12.031073793886952</v>
      </c>
      <c r="AW77" s="58">
        <f t="shared" si="273"/>
        <v>12.151384531825821</v>
      </c>
      <c r="AX77" s="58">
        <f t="shared" si="274"/>
        <v>12.272898377144079</v>
      </c>
      <c r="AY77" s="58">
        <f t="shared" si="275"/>
        <v>12.395627360915521</v>
      </c>
      <c r="AZ77" s="58">
        <f t="shared" si="183"/>
        <v>12.519583634524675</v>
      </c>
      <c r="BA77" s="58">
        <f t="shared" si="256"/>
        <v>12.644779470869922</v>
      </c>
      <c r="BB77" s="58">
        <f t="shared" si="257"/>
        <v>12.771227265578622</v>
      </c>
      <c r="BC77" s="58">
        <f t="shared" si="258"/>
        <v>12.898939538234409</v>
      </c>
      <c r="BD77" s="58">
        <f t="shared" si="259"/>
        <v>13.027928933616753</v>
      </c>
      <c r="BE77" s="58">
        <f t="shared" si="260"/>
        <v>13.15820822295292</v>
      </c>
      <c r="BF77" s="58">
        <f t="shared" si="261"/>
        <v>13.28979030518245</v>
      </c>
      <c r="BG77" s="58">
        <f t="shared" si="262"/>
        <v>13.422688208234275</v>
      </c>
      <c r="BH77" s="58">
        <f t="shared" si="263"/>
        <v>13.556915090316618</v>
      </c>
      <c r="BI77" s="58">
        <f t="shared" si="264"/>
        <v>13.692484241219784</v>
      </c>
      <c r="BJ77" s="58">
        <f t="shared" si="265"/>
        <v>13.829409083631981</v>
      </c>
      <c r="BK77" s="58">
        <f t="shared" si="266"/>
        <v>13.967703174468301</v>
      </c>
      <c r="BL77" s="5">
        <f t="shared" si="276"/>
        <v>13.548672079234253</v>
      </c>
      <c r="BM77" s="5">
        <f t="shared" si="277"/>
        <v>13.142211916857224</v>
      </c>
      <c r="BN77" s="5">
        <f t="shared" si="278"/>
        <v>12.747945559351507</v>
      </c>
      <c r="BO77" s="5">
        <f t="shared" si="279"/>
        <v>12.365507192570961</v>
      </c>
      <c r="BP77" s="5">
        <f t="shared" si="280"/>
        <v>11.994541976793831</v>
      </c>
      <c r="BQ77" s="5">
        <f t="shared" si="281"/>
        <v>11.634705717490016</v>
      </c>
      <c r="BR77" s="5">
        <f t="shared" si="282"/>
        <v>11.285664545965316</v>
      </c>
      <c r="BS77" s="5">
        <f t="shared" si="283"/>
        <v>10.947094609586356</v>
      </c>
      <c r="BT77" s="5">
        <f t="shared" si="284"/>
        <v>10.618681771298766</v>
      </c>
      <c r="BU77" s="5">
        <f t="shared" si="285"/>
        <v>10.300121318159803</v>
      </c>
      <c r="BV77" s="5">
        <f t="shared" si="286"/>
        <v>9.9911176786150087</v>
      </c>
      <c r="BW77" s="5">
        <f t="shared" si="287"/>
        <v>9.6913841482565584</v>
      </c>
      <c r="BX77" s="5">
        <f t="shared" si="288"/>
        <v>9.4006426238088618</v>
      </c>
      <c r="BY77" s="5">
        <f t="shared" si="289"/>
        <v>9.1186233450945959</v>
      </c>
      <c r="BZ77" s="5">
        <f t="shared" si="290"/>
        <v>8.8450646447417576</v>
      </c>
      <c r="CA77" s="5">
        <f t="shared" si="291"/>
        <v>8.5797127053995048</v>
      </c>
      <c r="CB77" s="5">
        <f t="shared" si="292"/>
        <v>8.3223213242375191</v>
      </c>
      <c r="CC77" s="5">
        <f t="shared" si="293"/>
        <v>8.0726516845103937</v>
      </c>
      <c r="CD77" s="5">
        <f t="shared" si="294"/>
        <v>7.830472133975082</v>
      </c>
      <c r="CE77" s="5">
        <f t="shared" si="295"/>
        <v>7.5955579699558298</v>
      </c>
      <c r="CF77" s="5">
        <f t="shared" si="296"/>
        <v>7.3676912308571545</v>
      </c>
      <c r="CG77" s="5">
        <f t="shared" si="297"/>
        <v>7.1466604939314395</v>
      </c>
      <c r="CH77" s="5">
        <f t="shared" si="298"/>
        <v>6.9322606791134964</v>
      </c>
      <c r="CI77" s="5">
        <f t="shared" si="299"/>
        <v>6.7242928587400916</v>
      </c>
      <c r="CJ77" s="5">
        <f t="shared" si="300"/>
        <v>6.5225640729778886</v>
      </c>
      <c r="CK77" s="5">
        <f t="shared" si="301"/>
        <v>6.3268871507885516</v>
      </c>
      <c r="CL77" s="5">
        <f t="shared" si="302"/>
        <v>6.1370805362648948</v>
      </c>
      <c r="CM77" s="5">
        <f t="shared" si="303"/>
        <v>5.9529681201769478</v>
      </c>
      <c r="CN77" s="5">
        <f t="shared" si="304"/>
        <v>5.7743790765716394</v>
      </c>
      <c r="CO77" s="5">
        <f t="shared" si="305"/>
        <v>5.6011477042744904</v>
      </c>
      <c r="CP77" s="5">
        <f t="shared" si="306"/>
        <v>5.4331132731462555</v>
      </c>
      <c r="CQ77" s="5">
        <f t="shared" si="307"/>
        <v>5.2701198749518676</v>
      </c>
      <c r="CR77" s="5">
        <f t="shared" si="308"/>
        <v>5.1120162787033117</v>
      </c>
      <c r="CS77" s="5">
        <f t="shared" si="309"/>
        <v>4.9586557903422124</v>
      </c>
      <c r="CT77" s="5">
        <f t="shared" si="310"/>
        <v>4.8098961166319461</v>
      </c>
      <c r="CU77" s="5">
        <f t="shared" si="311"/>
        <v>4.6655992331329879</v>
      </c>
      <c r="CV77" s="5">
        <f t="shared" si="312"/>
        <v>4.5256312561389977</v>
      </c>
      <c r="CW77" s="5">
        <f t="shared" si="313"/>
        <v>4.3898623184548278</v>
      </c>
      <c r="CX77" s="5">
        <f t="shared" si="314"/>
        <v>4.258166448901183</v>
      </c>
      <c r="CY77" s="5">
        <f t="shared" si="315"/>
        <v>4.1304214554341474</v>
      </c>
      <c r="CZ77" s="5">
        <f t="shared" si="316"/>
        <v>4.0065088117711225</v>
      </c>
      <c r="DA77" s="5">
        <f t="shared" si="317"/>
        <v>3.8863135474179886</v>
      </c>
      <c r="DB77" s="5">
        <f t="shared" si="318"/>
        <v>3.7697241409954487</v>
      </c>
      <c r="DC77" s="5">
        <f t="shared" si="319"/>
        <v>3.6566324167655853</v>
      </c>
      <c r="DD77" s="5">
        <f t="shared" si="184"/>
        <v>3.5469334442626175</v>
      </c>
      <c r="DE77" s="5">
        <f t="shared" si="185"/>
        <v>3.440525440934739</v>
      </c>
      <c r="DF77" s="5">
        <f t="shared" si="186"/>
        <v>3.3373096777066968</v>
      </c>
      <c r="DG77" s="5">
        <f t="shared" si="187"/>
        <v>3.2371903873754957</v>
      </c>
      <c r="DH77" s="5">
        <f t="shared" si="188"/>
        <v>3.1400746757542306</v>
      </c>
      <c r="DI77" s="5">
        <f t="shared" si="189"/>
        <v>3.0458724354816038</v>
      </c>
    </row>
    <row r="78" spans="24:113">
      <c r="X78">
        <v>1</v>
      </c>
      <c r="Y78">
        <v>2050</v>
      </c>
      <c r="Z78">
        <v>-4</v>
      </c>
      <c r="AA78" s="2">
        <f t="shared" si="169"/>
        <v>706.56194775663073</v>
      </c>
      <c r="AB78">
        <v>9.86</v>
      </c>
      <c r="AC78" s="58">
        <f t="shared" si="267"/>
        <v>9.9585999999999988</v>
      </c>
      <c r="AD78" s="58">
        <f t="shared" si="246"/>
        <v>10.058185999999999</v>
      </c>
      <c r="AE78" s="58">
        <f t="shared" si="247"/>
        <v>10.158767859999999</v>
      </c>
      <c r="AF78" s="58">
        <f t="shared" si="248"/>
        <v>10.260355538599999</v>
      </c>
      <c r="AG78" s="58">
        <f t="shared" si="249"/>
        <v>10.362959093985999</v>
      </c>
      <c r="AH78" s="58">
        <f t="shared" si="250"/>
        <v>10.46658868492586</v>
      </c>
      <c r="AI78" s="58">
        <f t="shared" si="251"/>
        <v>10.571254571775118</v>
      </c>
      <c r="AJ78" s="58">
        <f t="shared" si="252"/>
        <v>10.676967117492868</v>
      </c>
      <c r="AK78" s="58">
        <f t="shared" si="253"/>
        <v>10.783736788667797</v>
      </c>
      <c r="AL78" s="58">
        <f t="shared" si="254"/>
        <v>10.891574156554475</v>
      </c>
      <c r="AM78" s="58">
        <f t="shared" si="170"/>
        <v>11.000489898120019</v>
      </c>
      <c r="AN78" s="58">
        <f t="shared" si="171"/>
        <v>11.11049479710122</v>
      </c>
      <c r="AO78" s="58">
        <f t="shared" si="172"/>
        <v>11.221599745072233</v>
      </c>
      <c r="AP78" s="58">
        <f t="shared" si="173"/>
        <v>11.333815742522955</v>
      </c>
      <c r="AQ78" s="58">
        <f t="shared" si="174"/>
        <v>11.447153899948184</v>
      </c>
      <c r="AR78" s="58">
        <f t="shared" si="268"/>
        <v>11.561625438947665</v>
      </c>
      <c r="AS78" s="58">
        <f t="shared" si="269"/>
        <v>11.677241693337141</v>
      </c>
      <c r="AT78" s="58">
        <f t="shared" si="270"/>
        <v>11.794014110270513</v>
      </c>
      <c r="AU78" s="58">
        <f t="shared" si="271"/>
        <v>11.911954251373219</v>
      </c>
      <c r="AV78" s="58">
        <f t="shared" si="272"/>
        <v>12.031073793886952</v>
      </c>
      <c r="AW78" s="58">
        <f t="shared" si="273"/>
        <v>12.151384531825821</v>
      </c>
      <c r="AX78" s="58">
        <f t="shared" si="274"/>
        <v>12.272898377144079</v>
      </c>
      <c r="AY78" s="58">
        <f t="shared" si="275"/>
        <v>12.395627360915521</v>
      </c>
      <c r="AZ78" s="58">
        <f t="shared" si="183"/>
        <v>12.519583634524675</v>
      </c>
      <c r="BA78" s="58">
        <f t="shared" si="256"/>
        <v>12.644779470869922</v>
      </c>
      <c r="BB78" s="58">
        <f t="shared" si="257"/>
        <v>12.771227265578622</v>
      </c>
      <c r="BC78" s="58">
        <f t="shared" si="258"/>
        <v>12.898939538234409</v>
      </c>
      <c r="BD78" s="58">
        <f t="shared" si="259"/>
        <v>13.027928933616753</v>
      </c>
      <c r="BE78" s="58">
        <f t="shared" si="260"/>
        <v>13.15820822295292</v>
      </c>
      <c r="BF78" s="58">
        <f t="shared" si="261"/>
        <v>13.28979030518245</v>
      </c>
      <c r="BG78" s="58">
        <f t="shared" si="262"/>
        <v>13.422688208234275</v>
      </c>
      <c r="BH78" s="58">
        <f t="shared" si="263"/>
        <v>13.556915090316618</v>
      </c>
      <c r="BI78" s="58">
        <f t="shared" si="264"/>
        <v>13.692484241219784</v>
      </c>
      <c r="BJ78" s="58">
        <f t="shared" si="265"/>
        <v>13.829409083631981</v>
      </c>
      <c r="BK78" s="58">
        <f t="shared" si="266"/>
        <v>13.967703174468301</v>
      </c>
      <c r="BL78" s="5">
        <f t="shared" si="276"/>
        <v>13.408995047489569</v>
      </c>
      <c r="BM78" s="5">
        <f t="shared" si="277"/>
        <v>12.872635245589985</v>
      </c>
      <c r="BN78" s="5">
        <f t="shared" si="278"/>
        <v>12.357729835766385</v>
      </c>
      <c r="BO78" s="5">
        <f t="shared" si="279"/>
        <v>11.863420642335729</v>
      </c>
      <c r="BP78" s="5">
        <f t="shared" si="280"/>
        <v>11.3888838166423</v>
      </c>
      <c r="BQ78" s="5">
        <f t="shared" si="281"/>
        <v>10.933328463976608</v>
      </c>
      <c r="BR78" s="5">
        <f t="shared" si="282"/>
        <v>10.495995325417542</v>
      </c>
      <c r="BS78" s="5">
        <f t="shared" si="283"/>
        <v>10.07615551240084</v>
      </c>
      <c r="BT78" s="5">
        <f t="shared" si="284"/>
        <v>9.6731092919048063</v>
      </c>
      <c r="BU78" s="5">
        <f t="shared" si="285"/>
        <v>9.2861849202286137</v>
      </c>
      <c r="BV78" s="5">
        <f t="shared" si="286"/>
        <v>8.9147375234194683</v>
      </c>
      <c r="BW78" s="5">
        <f t="shared" si="287"/>
        <v>8.5581480224826887</v>
      </c>
      <c r="BX78" s="5">
        <f t="shared" si="288"/>
        <v>8.215822101583381</v>
      </c>
      <c r="BY78" s="5">
        <f t="shared" si="289"/>
        <v>7.8871892175200458</v>
      </c>
      <c r="BZ78" s="5">
        <f t="shared" si="290"/>
        <v>7.5717016488192437</v>
      </c>
      <c r="CA78" s="5">
        <f t="shared" si="291"/>
        <v>7.2688335828664741</v>
      </c>
      <c r="CB78" s="5">
        <f t="shared" si="292"/>
        <v>6.9780802395518151</v>
      </c>
      <c r="CC78" s="5">
        <f t="shared" si="293"/>
        <v>6.6989570299697423</v>
      </c>
      <c r="CD78" s="5">
        <f t="shared" si="294"/>
        <v>6.4309987487709526</v>
      </c>
      <c r="CE78" s="5">
        <f t="shared" si="295"/>
        <v>6.1737587988201144</v>
      </c>
      <c r="CF78" s="5">
        <f t="shared" si="296"/>
        <v>5.9268084468673097</v>
      </c>
      <c r="CG78" s="5">
        <f t="shared" si="297"/>
        <v>5.6897361089926175</v>
      </c>
      <c r="CH78" s="5">
        <f t="shared" si="298"/>
        <v>5.4621466646329129</v>
      </c>
      <c r="CI78" s="5">
        <f t="shared" si="299"/>
        <v>5.2436607980475962</v>
      </c>
      <c r="CJ78" s="5">
        <f t="shared" si="300"/>
        <v>5.0339143661256918</v>
      </c>
      <c r="CK78" s="5">
        <f t="shared" si="301"/>
        <v>4.8325577914806637</v>
      </c>
      <c r="CL78" s="5">
        <f t="shared" si="302"/>
        <v>4.6392554798214372</v>
      </c>
      <c r="CM78" s="5">
        <f t="shared" si="303"/>
        <v>4.4536852606285793</v>
      </c>
      <c r="CN78" s="5">
        <f t="shared" si="304"/>
        <v>4.2755378502034356</v>
      </c>
      <c r="CO78" s="5">
        <f t="shared" si="305"/>
        <v>4.1045163361952977</v>
      </c>
      <c r="CP78" s="5">
        <f t="shared" si="306"/>
        <v>3.9403356827474858</v>
      </c>
      <c r="CQ78" s="5">
        <f t="shared" si="307"/>
        <v>3.7827222554375863</v>
      </c>
      <c r="CR78" s="5">
        <f t="shared" si="308"/>
        <v>3.6314133652200828</v>
      </c>
      <c r="CS78" s="5">
        <f t="shared" si="309"/>
        <v>3.4861568306112796</v>
      </c>
      <c r="CT78" s="5">
        <f t="shared" si="310"/>
        <v>3.3467105573868281</v>
      </c>
      <c r="CU78" s="5">
        <f t="shared" si="311"/>
        <v>3.2128421350913547</v>
      </c>
      <c r="CV78" s="5">
        <f t="shared" si="312"/>
        <v>3.0843284496877006</v>
      </c>
      <c r="CW78" s="5">
        <f t="shared" si="313"/>
        <v>2.9609553117001925</v>
      </c>
      <c r="CX78" s="5">
        <f t="shared" si="314"/>
        <v>2.8425170992321847</v>
      </c>
      <c r="CY78" s="5">
        <f t="shared" si="315"/>
        <v>2.7288164152628971</v>
      </c>
      <c r="CZ78" s="5">
        <f t="shared" si="316"/>
        <v>2.619663758652381</v>
      </c>
      <c r="DA78" s="5">
        <f t="shared" si="317"/>
        <v>2.5148772083062858</v>
      </c>
      <c r="DB78" s="5">
        <f t="shared" si="318"/>
        <v>2.4142821199740343</v>
      </c>
      <c r="DC78" s="5">
        <f t="shared" si="319"/>
        <v>2.317710835175073</v>
      </c>
      <c r="DD78" s="5">
        <f t="shared" si="184"/>
        <v>2.2250024017680698</v>
      </c>
      <c r="DE78" s="5">
        <f t="shared" si="185"/>
        <v>2.1360023056973469</v>
      </c>
      <c r="DF78" s="5">
        <f t="shared" si="186"/>
        <v>2.050562213469453</v>
      </c>
      <c r="DG78" s="5">
        <f t="shared" si="187"/>
        <v>1.9685397249306749</v>
      </c>
      <c r="DH78" s="5">
        <f t="shared" si="188"/>
        <v>1.8897981359334477</v>
      </c>
      <c r="DI78" s="5">
        <f t="shared" si="189"/>
        <v>1.8142062104961096</v>
      </c>
    </row>
    <row r="79" spans="24:113">
      <c r="X79">
        <v>2</v>
      </c>
      <c r="Y79">
        <v>2050</v>
      </c>
      <c r="Z79">
        <v>0</v>
      </c>
      <c r="AA79" s="2">
        <f t="shared" si="169"/>
        <v>1488.7500099144329</v>
      </c>
      <c r="AB79">
        <v>9.86</v>
      </c>
      <c r="AC79" s="58">
        <f t="shared" si="267"/>
        <v>10.0572</v>
      </c>
      <c r="AD79" s="58">
        <f t="shared" si="246"/>
        <v>10.258343999999999</v>
      </c>
      <c r="AE79" s="58">
        <f t="shared" si="247"/>
        <v>10.463510879999999</v>
      </c>
      <c r="AF79" s="58">
        <f t="shared" si="248"/>
        <v>10.6727810976</v>
      </c>
      <c r="AG79" s="58">
        <f t="shared" si="249"/>
        <v>10.886236719552</v>
      </c>
      <c r="AH79" s="58">
        <f t="shared" si="250"/>
        <v>11.103961453943041</v>
      </c>
      <c r="AI79" s="58">
        <f t="shared" si="251"/>
        <v>11.326040683021903</v>
      </c>
      <c r="AJ79" s="58">
        <f t="shared" si="252"/>
        <v>11.55256149668234</v>
      </c>
      <c r="AK79" s="58">
        <f t="shared" si="253"/>
        <v>11.783612726615987</v>
      </c>
      <c r="AL79" s="58">
        <f t="shared" si="254"/>
        <v>12.019284981148306</v>
      </c>
      <c r="AM79" s="58">
        <f t="shared" si="170"/>
        <v>12.259670680771272</v>
      </c>
      <c r="AN79" s="58">
        <f t="shared" si="171"/>
        <v>12.504864094386697</v>
      </c>
      <c r="AO79" s="58">
        <f t="shared" si="172"/>
        <v>12.754961376274432</v>
      </c>
      <c r="AP79" s="58">
        <f t="shared" si="173"/>
        <v>13.010060603799921</v>
      </c>
      <c r="AQ79" s="58">
        <f t="shared" si="174"/>
        <v>13.270261815875919</v>
      </c>
      <c r="AR79" s="58">
        <f t="shared" si="268"/>
        <v>13.535667052193437</v>
      </c>
      <c r="AS79" s="58">
        <f t="shared" si="269"/>
        <v>13.806380393237307</v>
      </c>
      <c r="AT79" s="58">
        <f t="shared" si="270"/>
        <v>14.082508001102052</v>
      </c>
      <c r="AU79" s="58">
        <f t="shared" si="271"/>
        <v>14.364158161124093</v>
      </c>
      <c r="AV79" s="58">
        <f t="shared" si="272"/>
        <v>14.651441324346575</v>
      </c>
      <c r="AW79" s="58">
        <f t="shared" si="273"/>
        <v>14.944470150833506</v>
      </c>
      <c r="AX79" s="58">
        <f t="shared" si="274"/>
        <v>15.243359553850176</v>
      </c>
      <c r="AY79" s="58">
        <f t="shared" si="275"/>
        <v>15.548226744927181</v>
      </c>
      <c r="AZ79" s="58">
        <f t="shared" si="183"/>
        <v>15.859191279825724</v>
      </c>
      <c r="BA79" s="58">
        <f t="shared" si="256"/>
        <v>16.176375105422238</v>
      </c>
      <c r="BB79" s="58">
        <f t="shared" si="257"/>
        <v>16.499902607530682</v>
      </c>
      <c r="BC79" s="58">
        <f t="shared" si="258"/>
        <v>16.829900659681297</v>
      </c>
      <c r="BD79" s="58">
        <f t="shared" si="259"/>
        <v>17.166498672874923</v>
      </c>
      <c r="BE79" s="58">
        <f t="shared" si="260"/>
        <v>17.509828646332423</v>
      </c>
      <c r="BF79" s="58">
        <f t="shared" si="261"/>
        <v>17.860025219259072</v>
      </c>
      <c r="BG79" s="58">
        <f t="shared" si="262"/>
        <v>18.217225723644255</v>
      </c>
      <c r="BH79" s="58">
        <f t="shared" si="263"/>
        <v>18.581570238117141</v>
      </c>
      <c r="BI79" s="58">
        <f t="shared" si="264"/>
        <v>18.953201642879485</v>
      </c>
      <c r="BJ79" s="58">
        <f t="shared" si="265"/>
        <v>19.332265675737073</v>
      </c>
      <c r="BK79" s="58">
        <f t="shared" si="266"/>
        <v>19.718910989251814</v>
      </c>
      <c r="BL79" s="5">
        <f t="shared" si="276"/>
        <v>19.718910989251814</v>
      </c>
      <c r="BM79" s="5">
        <f t="shared" si="277"/>
        <v>19.718910989251814</v>
      </c>
      <c r="BN79" s="5">
        <f t="shared" si="278"/>
        <v>19.718910989251814</v>
      </c>
      <c r="BO79" s="5">
        <f t="shared" si="279"/>
        <v>19.718910989251814</v>
      </c>
      <c r="BP79" s="5">
        <f t="shared" si="280"/>
        <v>19.718910989251814</v>
      </c>
      <c r="BQ79" s="5">
        <f t="shared" si="281"/>
        <v>19.718910989251814</v>
      </c>
      <c r="BR79" s="5">
        <f t="shared" si="282"/>
        <v>19.718910989251814</v>
      </c>
      <c r="BS79" s="5">
        <f t="shared" si="283"/>
        <v>19.718910989251814</v>
      </c>
      <c r="BT79" s="5">
        <f t="shared" si="284"/>
        <v>19.718910989251814</v>
      </c>
      <c r="BU79" s="5">
        <f t="shared" si="285"/>
        <v>19.718910989251814</v>
      </c>
      <c r="BV79" s="5">
        <f t="shared" si="286"/>
        <v>19.718910989251814</v>
      </c>
      <c r="BW79" s="5">
        <f t="shared" si="287"/>
        <v>19.718910989251814</v>
      </c>
      <c r="BX79" s="5">
        <f t="shared" si="288"/>
        <v>19.718910989251814</v>
      </c>
      <c r="BY79" s="5">
        <f t="shared" si="289"/>
        <v>19.718910989251814</v>
      </c>
      <c r="BZ79" s="5">
        <f t="shared" si="290"/>
        <v>19.718910989251814</v>
      </c>
      <c r="CA79" s="5">
        <f t="shared" si="291"/>
        <v>19.718910989251814</v>
      </c>
      <c r="CB79" s="5">
        <f t="shared" si="292"/>
        <v>19.718910989251814</v>
      </c>
      <c r="CC79" s="5">
        <f t="shared" si="293"/>
        <v>19.718910989251814</v>
      </c>
      <c r="CD79" s="5">
        <f t="shared" si="294"/>
        <v>19.718910989251814</v>
      </c>
      <c r="CE79" s="5">
        <f t="shared" si="295"/>
        <v>19.718910989251814</v>
      </c>
      <c r="CF79" s="5">
        <f t="shared" si="296"/>
        <v>19.718910989251814</v>
      </c>
      <c r="CG79" s="5">
        <f t="shared" si="297"/>
        <v>19.718910989251814</v>
      </c>
      <c r="CH79" s="5">
        <f t="shared" si="298"/>
        <v>19.718910989251814</v>
      </c>
      <c r="CI79" s="5">
        <f t="shared" si="299"/>
        <v>19.718910989251814</v>
      </c>
      <c r="CJ79" s="5">
        <f t="shared" si="300"/>
        <v>19.718910989251814</v>
      </c>
      <c r="CK79" s="5">
        <f t="shared" si="301"/>
        <v>19.718910989251814</v>
      </c>
      <c r="CL79" s="5">
        <f t="shared" si="302"/>
        <v>19.718910989251814</v>
      </c>
      <c r="CM79" s="5">
        <f t="shared" si="303"/>
        <v>19.718910989251814</v>
      </c>
      <c r="CN79" s="5">
        <f t="shared" si="304"/>
        <v>19.718910989251814</v>
      </c>
      <c r="CO79" s="5">
        <f t="shared" si="305"/>
        <v>19.718910989251814</v>
      </c>
      <c r="CP79" s="5">
        <f t="shared" si="306"/>
        <v>19.718910989251814</v>
      </c>
      <c r="CQ79" s="5">
        <f t="shared" si="307"/>
        <v>19.718910989251814</v>
      </c>
      <c r="CR79" s="5">
        <f t="shared" si="308"/>
        <v>19.718910989251814</v>
      </c>
      <c r="CS79" s="5">
        <f t="shared" si="309"/>
        <v>19.718910989251814</v>
      </c>
      <c r="CT79" s="5">
        <f t="shared" si="310"/>
        <v>19.718910989251814</v>
      </c>
      <c r="CU79" s="5">
        <f t="shared" si="311"/>
        <v>19.718910989251814</v>
      </c>
      <c r="CV79" s="5">
        <f t="shared" si="312"/>
        <v>19.718910989251814</v>
      </c>
      <c r="CW79" s="5">
        <f t="shared" si="313"/>
        <v>19.718910989251814</v>
      </c>
      <c r="CX79" s="5">
        <f t="shared" si="314"/>
        <v>19.718910989251814</v>
      </c>
      <c r="CY79" s="5">
        <f t="shared" si="315"/>
        <v>19.718910989251814</v>
      </c>
      <c r="CZ79" s="5">
        <f t="shared" si="316"/>
        <v>19.718910989251814</v>
      </c>
      <c r="DA79" s="5">
        <f t="shared" si="317"/>
        <v>19.718910989251814</v>
      </c>
      <c r="DB79" s="5">
        <f t="shared" si="318"/>
        <v>19.718910989251814</v>
      </c>
      <c r="DC79" s="5">
        <f t="shared" si="319"/>
        <v>19.718910989251814</v>
      </c>
      <c r="DD79" s="5">
        <f t="shared" si="184"/>
        <v>19.718910989251814</v>
      </c>
      <c r="DE79" s="5">
        <f t="shared" si="185"/>
        <v>19.718910989251814</v>
      </c>
      <c r="DF79" s="5">
        <f t="shared" si="186"/>
        <v>19.718910989251814</v>
      </c>
      <c r="DG79" s="5">
        <f t="shared" si="187"/>
        <v>19.718910989251814</v>
      </c>
      <c r="DH79" s="5">
        <f t="shared" si="188"/>
        <v>19.718910989251814</v>
      </c>
      <c r="DI79" s="5">
        <f t="shared" si="189"/>
        <v>19.718910989251814</v>
      </c>
    </row>
    <row r="80" spans="24:113">
      <c r="X80">
        <v>2</v>
      </c>
      <c r="Y80">
        <v>2050</v>
      </c>
      <c r="Z80">
        <v>-1</v>
      </c>
      <c r="AA80" s="2">
        <f t="shared" si="169"/>
        <v>1273.9006305893747</v>
      </c>
      <c r="AB80">
        <v>9.86</v>
      </c>
      <c r="AC80" s="58">
        <f t="shared" si="267"/>
        <v>10.0572</v>
      </c>
      <c r="AD80" s="58">
        <f t="shared" si="246"/>
        <v>10.258343999999999</v>
      </c>
      <c r="AE80" s="58">
        <f t="shared" si="247"/>
        <v>10.463510879999999</v>
      </c>
      <c r="AF80" s="58">
        <f t="shared" si="248"/>
        <v>10.6727810976</v>
      </c>
      <c r="AG80" s="58">
        <f t="shared" si="249"/>
        <v>10.886236719552</v>
      </c>
      <c r="AH80" s="58">
        <f t="shared" si="250"/>
        <v>11.103961453943041</v>
      </c>
      <c r="AI80" s="58">
        <f t="shared" si="251"/>
        <v>11.326040683021903</v>
      </c>
      <c r="AJ80" s="58">
        <f t="shared" si="252"/>
        <v>11.55256149668234</v>
      </c>
      <c r="AK80" s="58">
        <f t="shared" si="253"/>
        <v>11.783612726615987</v>
      </c>
      <c r="AL80" s="58">
        <f t="shared" si="254"/>
        <v>12.019284981148306</v>
      </c>
      <c r="AM80" s="58">
        <f t="shared" si="170"/>
        <v>12.259670680771272</v>
      </c>
      <c r="AN80" s="58">
        <f t="shared" si="171"/>
        <v>12.504864094386697</v>
      </c>
      <c r="AO80" s="58">
        <f t="shared" si="172"/>
        <v>12.754961376274432</v>
      </c>
      <c r="AP80" s="58">
        <f t="shared" si="173"/>
        <v>13.010060603799921</v>
      </c>
      <c r="AQ80" s="58">
        <f t="shared" si="174"/>
        <v>13.270261815875919</v>
      </c>
      <c r="AR80" s="58">
        <f t="shared" si="268"/>
        <v>13.535667052193437</v>
      </c>
      <c r="AS80" s="58">
        <f t="shared" si="269"/>
        <v>13.806380393237307</v>
      </c>
      <c r="AT80" s="58">
        <f t="shared" si="270"/>
        <v>14.082508001102052</v>
      </c>
      <c r="AU80" s="58">
        <f t="shared" si="271"/>
        <v>14.364158161124093</v>
      </c>
      <c r="AV80" s="58">
        <f t="shared" si="272"/>
        <v>14.651441324346575</v>
      </c>
      <c r="AW80" s="58">
        <f t="shared" si="273"/>
        <v>14.944470150833506</v>
      </c>
      <c r="AX80" s="58">
        <f t="shared" si="274"/>
        <v>15.243359553850176</v>
      </c>
      <c r="AY80" s="58">
        <f t="shared" si="275"/>
        <v>15.548226744927181</v>
      </c>
      <c r="AZ80" s="58">
        <f t="shared" si="183"/>
        <v>15.859191279825724</v>
      </c>
      <c r="BA80" s="58">
        <f t="shared" si="256"/>
        <v>16.176375105422238</v>
      </c>
      <c r="BB80" s="58">
        <f t="shared" si="257"/>
        <v>16.499902607530682</v>
      </c>
      <c r="BC80" s="58">
        <f t="shared" si="258"/>
        <v>16.829900659681297</v>
      </c>
      <c r="BD80" s="58">
        <f t="shared" si="259"/>
        <v>17.166498672874923</v>
      </c>
      <c r="BE80" s="58">
        <f t="shared" si="260"/>
        <v>17.509828646332423</v>
      </c>
      <c r="BF80" s="58">
        <f t="shared" si="261"/>
        <v>17.860025219259072</v>
      </c>
      <c r="BG80" s="58">
        <f t="shared" si="262"/>
        <v>18.217225723644255</v>
      </c>
      <c r="BH80" s="58">
        <f t="shared" si="263"/>
        <v>18.581570238117141</v>
      </c>
      <c r="BI80" s="58">
        <f t="shared" si="264"/>
        <v>18.953201642879485</v>
      </c>
      <c r="BJ80" s="58">
        <f t="shared" si="265"/>
        <v>19.332265675737073</v>
      </c>
      <c r="BK80" s="58">
        <f t="shared" si="266"/>
        <v>19.718910989251814</v>
      </c>
      <c r="BL80" s="5">
        <f t="shared" si="276"/>
        <v>19.521721879359294</v>
      </c>
      <c r="BM80" s="5">
        <f t="shared" si="277"/>
        <v>19.3265046605657</v>
      </c>
      <c r="BN80" s="5">
        <f t="shared" si="278"/>
        <v>19.133239613960043</v>
      </c>
      <c r="BO80" s="5">
        <f t="shared" si="279"/>
        <v>18.941907217820443</v>
      </c>
      <c r="BP80" s="5">
        <f t="shared" si="280"/>
        <v>18.752488145642239</v>
      </c>
      <c r="BQ80" s="5">
        <f t="shared" si="281"/>
        <v>18.564963264185817</v>
      </c>
      <c r="BR80" s="5">
        <f t="shared" si="282"/>
        <v>18.379313631543958</v>
      </c>
      <c r="BS80" s="5">
        <f t="shared" si="283"/>
        <v>18.195520495228518</v>
      </c>
      <c r="BT80" s="5">
        <f t="shared" si="284"/>
        <v>18.013565290276233</v>
      </c>
      <c r="BU80" s="5">
        <f t="shared" si="285"/>
        <v>17.83342963737347</v>
      </c>
      <c r="BV80" s="5">
        <f t="shared" si="286"/>
        <v>17.655095340999736</v>
      </c>
      <c r="BW80" s="5">
        <f t="shared" si="287"/>
        <v>17.478544387589739</v>
      </c>
      <c r="BX80" s="5">
        <f t="shared" si="288"/>
        <v>17.303758943713841</v>
      </c>
      <c r="BY80" s="5">
        <f t="shared" si="289"/>
        <v>17.130721354276702</v>
      </c>
      <c r="BZ80" s="5">
        <f t="shared" si="290"/>
        <v>16.959414140733934</v>
      </c>
      <c r="CA80" s="5">
        <f t="shared" si="291"/>
        <v>16.789819999326593</v>
      </c>
      <c r="CB80" s="5">
        <f t="shared" si="292"/>
        <v>16.621921799333325</v>
      </c>
      <c r="CC80" s="5">
        <f t="shared" si="293"/>
        <v>16.455702581339992</v>
      </c>
      <c r="CD80" s="5">
        <f t="shared" si="294"/>
        <v>16.29114555552659</v>
      </c>
      <c r="CE80" s="5">
        <f t="shared" si="295"/>
        <v>16.128234099971323</v>
      </c>
      <c r="CF80" s="5">
        <f t="shared" si="296"/>
        <v>15.966951758971609</v>
      </c>
      <c r="CG80" s="5">
        <f t="shared" si="297"/>
        <v>15.807282241381893</v>
      </c>
      <c r="CH80" s="5">
        <f t="shared" si="298"/>
        <v>15.649209418968073</v>
      </c>
      <c r="CI80" s="5">
        <f t="shared" si="299"/>
        <v>15.492717324778393</v>
      </c>
      <c r="CJ80" s="5">
        <f t="shared" si="300"/>
        <v>15.337790151530609</v>
      </c>
      <c r="CK80" s="5">
        <f t="shared" si="301"/>
        <v>15.184412250015303</v>
      </c>
      <c r="CL80" s="5">
        <f t="shared" si="302"/>
        <v>15.03256812751515</v>
      </c>
      <c r="CM80" s="5">
        <f t="shared" si="303"/>
        <v>14.882242446239998</v>
      </c>
      <c r="CN80" s="5">
        <f t="shared" si="304"/>
        <v>14.733420021777597</v>
      </c>
      <c r="CO80" s="5">
        <f t="shared" si="305"/>
        <v>14.586085821559822</v>
      </c>
      <c r="CP80" s="5">
        <f t="shared" si="306"/>
        <v>14.440224963344223</v>
      </c>
      <c r="CQ80" s="5">
        <f t="shared" si="307"/>
        <v>14.295822713710781</v>
      </c>
      <c r="CR80" s="5">
        <f t="shared" si="308"/>
        <v>14.152864486573673</v>
      </c>
      <c r="CS80" s="5">
        <f t="shared" si="309"/>
        <v>14.011335841707936</v>
      </c>
      <c r="CT80" s="5">
        <f t="shared" si="310"/>
        <v>13.871222483290857</v>
      </c>
      <c r="CU80" s="5">
        <f t="shared" si="311"/>
        <v>13.732510258457948</v>
      </c>
      <c r="CV80" s="5">
        <f t="shared" si="312"/>
        <v>13.595185155873368</v>
      </c>
      <c r="CW80" s="5">
        <f t="shared" si="313"/>
        <v>13.459233304314635</v>
      </c>
      <c r="CX80" s="5">
        <f t="shared" si="314"/>
        <v>13.324640971271489</v>
      </c>
      <c r="CY80" s="5">
        <f t="shared" si="315"/>
        <v>13.191394561558774</v>
      </c>
      <c r="CZ80" s="5">
        <f t="shared" si="316"/>
        <v>13.059480615943185</v>
      </c>
      <c r="DA80" s="5">
        <f t="shared" si="317"/>
        <v>12.928885809783754</v>
      </c>
      <c r="DB80" s="5">
        <f t="shared" si="318"/>
        <v>12.799596951685917</v>
      </c>
      <c r="DC80" s="5">
        <f t="shared" si="319"/>
        <v>12.671600982169057</v>
      </c>
      <c r="DD80" s="5">
        <f t="shared" si="184"/>
        <v>12.544884972347367</v>
      </c>
      <c r="DE80" s="5">
        <f t="shared" si="185"/>
        <v>12.419436122623893</v>
      </c>
      <c r="DF80" s="5">
        <f t="shared" si="186"/>
        <v>12.295241761397653</v>
      </c>
      <c r="DG80" s="5">
        <f t="shared" si="187"/>
        <v>12.172289343783676</v>
      </c>
      <c r="DH80" s="5">
        <f t="shared" si="188"/>
        <v>12.050566450345839</v>
      </c>
      <c r="DI80" s="5">
        <f t="shared" si="189"/>
        <v>11.930060785842381</v>
      </c>
    </row>
    <row r="81" spans="24:113">
      <c r="X81">
        <v>2</v>
      </c>
      <c r="Y81">
        <v>2050</v>
      </c>
      <c r="Z81">
        <v>-2</v>
      </c>
      <c r="AA81" s="2">
        <f t="shared" si="169"/>
        <v>1117.1606531006946</v>
      </c>
      <c r="AB81">
        <v>9.86</v>
      </c>
      <c r="AC81" s="58">
        <f t="shared" si="267"/>
        <v>10.0572</v>
      </c>
      <c r="AD81" s="58">
        <f t="shared" si="246"/>
        <v>10.258343999999999</v>
      </c>
      <c r="AE81" s="58">
        <f t="shared" si="247"/>
        <v>10.463510879999999</v>
      </c>
      <c r="AF81" s="58">
        <f t="shared" si="248"/>
        <v>10.6727810976</v>
      </c>
      <c r="AG81" s="58">
        <f t="shared" si="249"/>
        <v>10.886236719552</v>
      </c>
      <c r="AH81" s="58">
        <f t="shared" si="250"/>
        <v>11.103961453943041</v>
      </c>
      <c r="AI81" s="58">
        <f t="shared" si="251"/>
        <v>11.326040683021903</v>
      </c>
      <c r="AJ81" s="58">
        <f t="shared" si="252"/>
        <v>11.55256149668234</v>
      </c>
      <c r="AK81" s="58">
        <f t="shared" si="253"/>
        <v>11.783612726615987</v>
      </c>
      <c r="AL81" s="58">
        <f t="shared" si="254"/>
        <v>12.019284981148306</v>
      </c>
      <c r="AM81" s="58">
        <f t="shared" si="170"/>
        <v>12.259670680771272</v>
      </c>
      <c r="AN81" s="58">
        <f t="shared" si="171"/>
        <v>12.504864094386697</v>
      </c>
      <c r="AO81" s="58">
        <f t="shared" si="172"/>
        <v>12.754961376274432</v>
      </c>
      <c r="AP81" s="58">
        <f t="shared" si="173"/>
        <v>13.010060603799921</v>
      </c>
      <c r="AQ81" s="58">
        <f t="shared" si="174"/>
        <v>13.270261815875919</v>
      </c>
      <c r="AR81" s="58">
        <f t="shared" si="268"/>
        <v>13.535667052193437</v>
      </c>
      <c r="AS81" s="58">
        <f t="shared" si="269"/>
        <v>13.806380393237307</v>
      </c>
      <c r="AT81" s="58">
        <f t="shared" si="270"/>
        <v>14.082508001102052</v>
      </c>
      <c r="AU81" s="58">
        <f t="shared" si="271"/>
        <v>14.364158161124093</v>
      </c>
      <c r="AV81" s="58">
        <f t="shared" si="272"/>
        <v>14.651441324346575</v>
      </c>
      <c r="AW81" s="58">
        <f t="shared" si="273"/>
        <v>14.944470150833506</v>
      </c>
      <c r="AX81" s="58">
        <f t="shared" si="274"/>
        <v>15.243359553850176</v>
      </c>
      <c r="AY81" s="58">
        <f t="shared" si="275"/>
        <v>15.548226744927181</v>
      </c>
      <c r="AZ81" s="58">
        <f t="shared" si="183"/>
        <v>15.859191279825724</v>
      </c>
      <c r="BA81" s="58">
        <f t="shared" si="256"/>
        <v>16.176375105422238</v>
      </c>
      <c r="BB81" s="58">
        <f t="shared" si="257"/>
        <v>16.499902607530682</v>
      </c>
      <c r="BC81" s="58">
        <f t="shared" si="258"/>
        <v>16.829900659681297</v>
      </c>
      <c r="BD81" s="58">
        <f t="shared" si="259"/>
        <v>17.166498672874923</v>
      </c>
      <c r="BE81" s="58">
        <f t="shared" si="260"/>
        <v>17.509828646332423</v>
      </c>
      <c r="BF81" s="58">
        <f t="shared" si="261"/>
        <v>17.860025219259072</v>
      </c>
      <c r="BG81" s="58">
        <f t="shared" si="262"/>
        <v>18.217225723644255</v>
      </c>
      <c r="BH81" s="58">
        <f t="shared" si="263"/>
        <v>18.581570238117141</v>
      </c>
      <c r="BI81" s="58">
        <f t="shared" si="264"/>
        <v>18.953201642879485</v>
      </c>
      <c r="BJ81" s="58">
        <f t="shared" si="265"/>
        <v>19.332265675737073</v>
      </c>
      <c r="BK81" s="58">
        <f t="shared" si="266"/>
        <v>19.718910989251814</v>
      </c>
      <c r="BL81" s="5">
        <f t="shared" si="276"/>
        <v>19.324532769466778</v>
      </c>
      <c r="BM81" s="5">
        <f t="shared" si="277"/>
        <v>18.938042114077444</v>
      </c>
      <c r="BN81" s="5">
        <f t="shared" si="278"/>
        <v>18.559281271795893</v>
      </c>
      <c r="BO81" s="5">
        <f t="shared" si="279"/>
        <v>18.188095646359976</v>
      </c>
      <c r="BP81" s="5">
        <f t="shared" si="280"/>
        <v>17.824333733432777</v>
      </c>
      <c r="BQ81" s="5">
        <f t="shared" si="281"/>
        <v>17.467847058764121</v>
      </c>
      <c r="BR81" s="5">
        <f t="shared" si="282"/>
        <v>17.118490117588838</v>
      </c>
      <c r="BS81" s="5">
        <f t="shared" si="283"/>
        <v>16.776120315237062</v>
      </c>
      <c r="BT81" s="5">
        <f t="shared" si="284"/>
        <v>16.440597908932322</v>
      </c>
      <c r="BU81" s="5">
        <f t="shared" si="285"/>
        <v>16.111785950753674</v>
      </c>
      <c r="BV81" s="5">
        <f t="shared" si="286"/>
        <v>15.7895502317386</v>
      </c>
      <c r="BW81" s="5">
        <f t="shared" si="287"/>
        <v>15.473759227103828</v>
      </c>
      <c r="BX81" s="5">
        <f t="shared" si="288"/>
        <v>15.164284042561752</v>
      </c>
      <c r="BY81" s="5">
        <f t="shared" si="289"/>
        <v>14.860998361710516</v>
      </c>
      <c r="BZ81" s="5">
        <f t="shared" si="290"/>
        <v>14.563778394476305</v>
      </c>
      <c r="CA81" s="5">
        <f t="shared" si="291"/>
        <v>14.272502826586779</v>
      </c>
      <c r="CB81" s="5">
        <f t="shared" si="292"/>
        <v>13.987052770055042</v>
      </c>
      <c r="CC81" s="5">
        <f t="shared" si="293"/>
        <v>13.70731171465394</v>
      </c>
      <c r="CD81" s="5">
        <f t="shared" si="294"/>
        <v>13.433165480360861</v>
      </c>
      <c r="CE81" s="5">
        <f t="shared" si="295"/>
        <v>13.164502170753643</v>
      </c>
      <c r="CF81" s="5">
        <f t="shared" si="296"/>
        <v>12.901212127338569</v>
      </c>
      <c r="CG81" s="5">
        <f t="shared" si="297"/>
        <v>12.643187884791798</v>
      </c>
      <c r="CH81" s="5">
        <f t="shared" si="298"/>
        <v>12.390324127095962</v>
      </c>
      <c r="CI81" s="5">
        <f t="shared" si="299"/>
        <v>12.142517644554042</v>
      </c>
      <c r="CJ81" s="5">
        <f t="shared" si="300"/>
        <v>11.899667291662961</v>
      </c>
      <c r="CK81" s="5">
        <f t="shared" si="301"/>
        <v>11.661673945829701</v>
      </c>
      <c r="CL81" s="5">
        <f t="shared" si="302"/>
        <v>11.428440466913107</v>
      </c>
      <c r="CM81" s="5">
        <f t="shared" si="303"/>
        <v>11.199871657574844</v>
      </c>
      <c r="CN81" s="5">
        <f t="shared" si="304"/>
        <v>10.975874224423347</v>
      </c>
      <c r="CO81" s="5">
        <f t="shared" si="305"/>
        <v>10.75635673993488</v>
      </c>
      <c r="CP81" s="5">
        <f t="shared" si="306"/>
        <v>10.541229605136182</v>
      </c>
      <c r="CQ81" s="5">
        <f t="shared" si="307"/>
        <v>10.330405013033459</v>
      </c>
      <c r="CR81" s="5">
        <f t="shared" si="308"/>
        <v>10.123796912772789</v>
      </c>
      <c r="CS81" s="5">
        <f t="shared" si="309"/>
        <v>9.9213209745173341</v>
      </c>
      <c r="CT81" s="5">
        <f t="shared" si="310"/>
        <v>9.7228945550269881</v>
      </c>
      <c r="CU81" s="5">
        <f t="shared" si="311"/>
        <v>9.5284366639264473</v>
      </c>
      <c r="CV81" s="5">
        <f t="shared" si="312"/>
        <v>9.3378679306479189</v>
      </c>
      <c r="CW81" s="5">
        <f t="shared" si="313"/>
        <v>9.1511105720349608</v>
      </c>
      <c r="CX81" s="5">
        <f t="shared" si="314"/>
        <v>8.9680883605942618</v>
      </c>
      <c r="CY81" s="5">
        <f t="shared" si="315"/>
        <v>8.7887265933823766</v>
      </c>
      <c r="CZ81" s="5">
        <f t="shared" si="316"/>
        <v>8.6129520615147293</v>
      </c>
      <c r="DA81" s="5">
        <f t="shared" si="317"/>
        <v>8.440693020284435</v>
      </c>
      <c r="DB81" s="5">
        <f t="shared" si="318"/>
        <v>8.2718791598787469</v>
      </c>
      <c r="DC81" s="5">
        <f t="shared" si="319"/>
        <v>8.1064415766811724</v>
      </c>
      <c r="DD81" s="5">
        <f t="shared" si="184"/>
        <v>7.944312745147549</v>
      </c>
      <c r="DE81" s="5">
        <f t="shared" si="185"/>
        <v>7.785426490244598</v>
      </c>
      <c r="DF81" s="5">
        <f t="shared" si="186"/>
        <v>7.6297179604397058</v>
      </c>
      <c r="DG81" s="5">
        <f t="shared" si="187"/>
        <v>7.4771236012309119</v>
      </c>
      <c r="DH81" s="5">
        <f t="shared" si="188"/>
        <v>7.3275811292062931</v>
      </c>
      <c r="DI81" s="5">
        <f t="shared" si="189"/>
        <v>7.181029506622167</v>
      </c>
    </row>
    <row r="82" spans="24:113">
      <c r="X82">
        <v>2</v>
      </c>
      <c r="Y82">
        <v>2050</v>
      </c>
      <c r="Z82">
        <v>-3</v>
      </c>
      <c r="AA82" s="2">
        <f t="shared" si="169"/>
        <v>1001.3488699535202</v>
      </c>
      <c r="AB82">
        <v>9.86</v>
      </c>
      <c r="AC82" s="58">
        <f t="shared" si="267"/>
        <v>10.0572</v>
      </c>
      <c r="AD82" s="58">
        <f t="shared" si="246"/>
        <v>10.258343999999999</v>
      </c>
      <c r="AE82" s="58">
        <f t="shared" si="247"/>
        <v>10.463510879999999</v>
      </c>
      <c r="AF82" s="58">
        <f t="shared" si="248"/>
        <v>10.6727810976</v>
      </c>
      <c r="AG82" s="58">
        <f t="shared" si="249"/>
        <v>10.886236719552</v>
      </c>
      <c r="AH82" s="58">
        <f t="shared" si="250"/>
        <v>11.103961453943041</v>
      </c>
      <c r="AI82" s="58">
        <f t="shared" si="251"/>
        <v>11.326040683021903</v>
      </c>
      <c r="AJ82" s="58">
        <f t="shared" si="252"/>
        <v>11.55256149668234</v>
      </c>
      <c r="AK82" s="58">
        <f t="shared" si="253"/>
        <v>11.783612726615987</v>
      </c>
      <c r="AL82" s="58">
        <f t="shared" si="254"/>
        <v>12.019284981148306</v>
      </c>
      <c r="AM82" s="58">
        <f t="shared" si="170"/>
        <v>12.259670680771272</v>
      </c>
      <c r="AN82" s="58">
        <f t="shared" si="171"/>
        <v>12.504864094386697</v>
      </c>
      <c r="AO82" s="58">
        <f t="shared" si="172"/>
        <v>12.754961376274432</v>
      </c>
      <c r="AP82" s="58">
        <f t="shared" si="173"/>
        <v>13.010060603799921</v>
      </c>
      <c r="AQ82" s="58">
        <f t="shared" si="174"/>
        <v>13.270261815875919</v>
      </c>
      <c r="AR82" s="58">
        <f t="shared" si="268"/>
        <v>13.535667052193437</v>
      </c>
      <c r="AS82" s="58">
        <f t="shared" si="269"/>
        <v>13.806380393237307</v>
      </c>
      <c r="AT82" s="58">
        <f t="shared" si="270"/>
        <v>14.082508001102052</v>
      </c>
      <c r="AU82" s="58">
        <f t="shared" si="271"/>
        <v>14.364158161124093</v>
      </c>
      <c r="AV82" s="58">
        <f t="shared" si="272"/>
        <v>14.651441324346575</v>
      </c>
      <c r="AW82" s="58">
        <f t="shared" si="273"/>
        <v>14.944470150833506</v>
      </c>
      <c r="AX82" s="58">
        <f t="shared" si="274"/>
        <v>15.243359553850176</v>
      </c>
      <c r="AY82" s="58">
        <f t="shared" si="275"/>
        <v>15.548226744927181</v>
      </c>
      <c r="AZ82" s="58">
        <f t="shared" si="183"/>
        <v>15.859191279825724</v>
      </c>
      <c r="BA82" s="58">
        <f t="shared" si="256"/>
        <v>16.176375105422238</v>
      </c>
      <c r="BB82" s="58">
        <f t="shared" si="257"/>
        <v>16.499902607530682</v>
      </c>
      <c r="BC82" s="58">
        <f t="shared" si="258"/>
        <v>16.829900659681297</v>
      </c>
      <c r="BD82" s="58">
        <f t="shared" si="259"/>
        <v>17.166498672874923</v>
      </c>
      <c r="BE82" s="58">
        <f t="shared" si="260"/>
        <v>17.509828646332423</v>
      </c>
      <c r="BF82" s="58">
        <f t="shared" si="261"/>
        <v>17.860025219259072</v>
      </c>
      <c r="BG82" s="58">
        <f t="shared" si="262"/>
        <v>18.217225723644255</v>
      </c>
      <c r="BH82" s="58">
        <f t="shared" si="263"/>
        <v>18.581570238117141</v>
      </c>
      <c r="BI82" s="58">
        <f t="shared" si="264"/>
        <v>18.953201642879485</v>
      </c>
      <c r="BJ82" s="58">
        <f t="shared" si="265"/>
        <v>19.332265675737073</v>
      </c>
      <c r="BK82" s="58">
        <f t="shared" si="266"/>
        <v>19.718910989251814</v>
      </c>
      <c r="BL82" s="5">
        <f t="shared" si="276"/>
        <v>19.127343659574258</v>
      </c>
      <c r="BM82" s="5">
        <f t="shared" si="277"/>
        <v>18.553523349787032</v>
      </c>
      <c r="BN82" s="5">
        <f t="shared" si="278"/>
        <v>17.996917649293419</v>
      </c>
      <c r="BO82" s="5">
        <f t="shared" si="279"/>
        <v>17.457010119814615</v>
      </c>
      <c r="BP82" s="5">
        <f t="shared" si="280"/>
        <v>16.933299816220178</v>
      </c>
      <c r="BQ82" s="5">
        <f t="shared" si="281"/>
        <v>16.425300821733572</v>
      </c>
      <c r="BR82" s="5">
        <f t="shared" si="282"/>
        <v>15.932541797081564</v>
      </c>
      <c r="BS82" s="5">
        <f t="shared" si="283"/>
        <v>15.454565543169117</v>
      </c>
      <c r="BT82" s="5">
        <f t="shared" si="284"/>
        <v>14.990928576874044</v>
      </c>
      <c r="BU82" s="5">
        <f t="shared" si="285"/>
        <v>14.541200719567822</v>
      </c>
      <c r="BV82" s="5">
        <f t="shared" si="286"/>
        <v>14.104964697980787</v>
      </c>
      <c r="BW82" s="5">
        <f t="shared" si="287"/>
        <v>13.681815757041363</v>
      </c>
      <c r="BX82" s="5">
        <f t="shared" si="288"/>
        <v>13.271361284330123</v>
      </c>
      <c r="BY82" s="5">
        <f t="shared" si="289"/>
        <v>12.873220445800218</v>
      </c>
      <c r="BZ82" s="5">
        <f t="shared" si="290"/>
        <v>12.48702383242621</v>
      </c>
      <c r="CA82" s="5">
        <f t="shared" si="291"/>
        <v>12.112413117453423</v>
      </c>
      <c r="CB82" s="5">
        <f t="shared" si="292"/>
        <v>11.74904072392982</v>
      </c>
      <c r="CC82" s="5">
        <f t="shared" si="293"/>
        <v>11.396569502211925</v>
      </c>
      <c r="CD82" s="5">
        <f t="shared" si="294"/>
        <v>11.054672417145566</v>
      </c>
      <c r="CE82" s="5">
        <f t="shared" si="295"/>
        <v>10.723032244631199</v>
      </c>
      <c r="CF82" s="5">
        <f t="shared" si="296"/>
        <v>10.401341277292262</v>
      </c>
      <c r="CG82" s="5">
        <f t="shared" si="297"/>
        <v>10.089301038973494</v>
      </c>
      <c r="CH82" s="5">
        <f t="shared" si="298"/>
        <v>9.7866220078042883</v>
      </c>
      <c r="CI82" s="5">
        <f t="shared" si="299"/>
        <v>9.4930233475701602</v>
      </c>
      <c r="CJ82" s="5">
        <f t="shared" si="300"/>
        <v>9.2082326471430545</v>
      </c>
      <c r="CK82" s="5">
        <f t="shared" si="301"/>
        <v>8.9319856677287621</v>
      </c>
      <c r="CL82" s="5">
        <f t="shared" si="302"/>
        <v>8.6640260976968992</v>
      </c>
      <c r="CM82" s="5">
        <f t="shared" si="303"/>
        <v>8.4041053147659923</v>
      </c>
      <c r="CN82" s="5">
        <f t="shared" si="304"/>
        <v>8.1519821553230116</v>
      </c>
      <c r="CO82" s="5">
        <f t="shared" si="305"/>
        <v>7.9074226906633207</v>
      </c>
      <c r="CP82" s="5">
        <f t="shared" si="306"/>
        <v>7.6702000099434207</v>
      </c>
      <c r="CQ82" s="5">
        <f t="shared" si="307"/>
        <v>7.4400940096451178</v>
      </c>
      <c r="CR82" s="5">
        <f t="shared" si="308"/>
        <v>7.2168911893557643</v>
      </c>
      <c r="CS82" s="5">
        <f t="shared" si="309"/>
        <v>7.0003844536750917</v>
      </c>
      <c r="CT82" s="5">
        <f t="shared" si="310"/>
        <v>6.7903729200648391</v>
      </c>
      <c r="CU82" s="5">
        <f t="shared" si="311"/>
        <v>6.5866617324628933</v>
      </c>
      <c r="CV82" s="5">
        <f t="shared" si="312"/>
        <v>6.389061880489006</v>
      </c>
      <c r="CW82" s="5">
        <f t="shared" si="313"/>
        <v>6.1973900240743358</v>
      </c>
      <c r="CX82" s="5">
        <f t="shared" si="314"/>
        <v>6.0114683233521058</v>
      </c>
      <c r="CY82" s="5">
        <f t="shared" si="315"/>
        <v>5.8311242736515423</v>
      </c>
      <c r="CZ82" s="5">
        <f t="shared" si="316"/>
        <v>5.6561905454419961</v>
      </c>
      <c r="DA82" s="5">
        <f t="shared" si="317"/>
        <v>5.4865048290787364</v>
      </c>
      <c r="DB82" s="5">
        <f t="shared" si="318"/>
        <v>5.321909684206374</v>
      </c>
      <c r="DC82" s="5">
        <f t="shared" si="319"/>
        <v>5.1622523936801823</v>
      </c>
      <c r="DD82" s="5">
        <f t="shared" si="184"/>
        <v>5.0073848218697767</v>
      </c>
      <c r="DE82" s="5">
        <f t="shared" si="185"/>
        <v>4.857163277213683</v>
      </c>
      <c r="DF82" s="5">
        <f t="shared" si="186"/>
        <v>4.7114483788972725</v>
      </c>
      <c r="DG82" s="5">
        <f t="shared" si="187"/>
        <v>4.5701049275303545</v>
      </c>
      <c r="DH82" s="5">
        <f t="shared" si="188"/>
        <v>4.4330017797044441</v>
      </c>
      <c r="DI82" s="5">
        <f t="shared" si="189"/>
        <v>4.3000117263133104</v>
      </c>
    </row>
    <row r="83" spans="24:113">
      <c r="X83">
        <v>2</v>
      </c>
      <c r="Y83">
        <v>2050</v>
      </c>
      <c r="Z83">
        <v>-4</v>
      </c>
      <c r="AA83" s="2">
        <f t="shared" si="169"/>
        <v>914.58937056437981</v>
      </c>
      <c r="AB83">
        <v>9.86</v>
      </c>
      <c r="AC83" s="58">
        <f t="shared" si="267"/>
        <v>10.0572</v>
      </c>
      <c r="AD83" s="58">
        <f t="shared" si="246"/>
        <v>10.258343999999999</v>
      </c>
      <c r="AE83" s="58">
        <f t="shared" si="247"/>
        <v>10.463510879999999</v>
      </c>
      <c r="AF83" s="58">
        <f t="shared" si="248"/>
        <v>10.6727810976</v>
      </c>
      <c r="AG83" s="58">
        <f t="shared" si="249"/>
        <v>10.886236719552</v>
      </c>
      <c r="AH83" s="58">
        <f t="shared" si="250"/>
        <v>11.103961453943041</v>
      </c>
      <c r="AI83" s="58">
        <f t="shared" si="251"/>
        <v>11.326040683021903</v>
      </c>
      <c r="AJ83" s="58">
        <f t="shared" si="252"/>
        <v>11.55256149668234</v>
      </c>
      <c r="AK83" s="58">
        <f t="shared" si="253"/>
        <v>11.783612726615987</v>
      </c>
      <c r="AL83" s="58">
        <f t="shared" si="254"/>
        <v>12.019284981148306</v>
      </c>
      <c r="AM83" s="58">
        <f t="shared" si="170"/>
        <v>12.259670680771272</v>
      </c>
      <c r="AN83" s="58">
        <f t="shared" si="171"/>
        <v>12.504864094386697</v>
      </c>
      <c r="AO83" s="58">
        <f t="shared" si="172"/>
        <v>12.754961376274432</v>
      </c>
      <c r="AP83" s="58">
        <f t="shared" si="173"/>
        <v>13.010060603799921</v>
      </c>
      <c r="AQ83" s="58">
        <f t="shared" si="174"/>
        <v>13.270261815875919</v>
      </c>
      <c r="AR83" s="58">
        <f t="shared" si="268"/>
        <v>13.535667052193437</v>
      </c>
      <c r="AS83" s="58">
        <f t="shared" si="269"/>
        <v>13.806380393237307</v>
      </c>
      <c r="AT83" s="58">
        <f t="shared" si="270"/>
        <v>14.082508001102052</v>
      </c>
      <c r="AU83" s="58">
        <f t="shared" si="271"/>
        <v>14.364158161124093</v>
      </c>
      <c r="AV83" s="58">
        <f t="shared" si="272"/>
        <v>14.651441324346575</v>
      </c>
      <c r="AW83" s="58">
        <f t="shared" si="273"/>
        <v>14.944470150833506</v>
      </c>
      <c r="AX83" s="58">
        <f t="shared" si="274"/>
        <v>15.243359553850176</v>
      </c>
      <c r="AY83" s="58">
        <f t="shared" si="275"/>
        <v>15.548226744927181</v>
      </c>
      <c r="AZ83" s="58">
        <f t="shared" si="183"/>
        <v>15.859191279825724</v>
      </c>
      <c r="BA83" s="58">
        <f t="shared" si="256"/>
        <v>16.176375105422238</v>
      </c>
      <c r="BB83" s="58">
        <f t="shared" si="257"/>
        <v>16.499902607530682</v>
      </c>
      <c r="BC83" s="58">
        <f t="shared" si="258"/>
        <v>16.829900659681297</v>
      </c>
      <c r="BD83" s="58">
        <f t="shared" si="259"/>
        <v>17.166498672874923</v>
      </c>
      <c r="BE83" s="58">
        <f t="shared" si="260"/>
        <v>17.509828646332423</v>
      </c>
      <c r="BF83" s="58">
        <f t="shared" si="261"/>
        <v>17.860025219259072</v>
      </c>
      <c r="BG83" s="58">
        <f t="shared" si="262"/>
        <v>18.217225723644255</v>
      </c>
      <c r="BH83" s="58">
        <f t="shared" si="263"/>
        <v>18.581570238117141</v>
      </c>
      <c r="BI83" s="58">
        <f t="shared" si="264"/>
        <v>18.953201642879485</v>
      </c>
      <c r="BJ83" s="58">
        <f t="shared" si="265"/>
        <v>19.332265675737073</v>
      </c>
      <c r="BK83" s="58">
        <f t="shared" si="266"/>
        <v>19.718910989251814</v>
      </c>
      <c r="BL83" s="5">
        <f t="shared" ref="BL83:BW83" si="320">BK83*(1 + $Z83/100)</f>
        <v>18.930154549681742</v>
      </c>
      <c r="BM83" s="5">
        <f t="shared" si="320"/>
        <v>18.17294836769447</v>
      </c>
      <c r="BN83" s="5">
        <f t="shared" si="320"/>
        <v>17.446030432986692</v>
      </c>
      <c r="BO83" s="5">
        <f t="shared" si="320"/>
        <v>16.748189215667225</v>
      </c>
      <c r="BP83" s="5">
        <f t="shared" si="320"/>
        <v>16.078261647040534</v>
      </c>
      <c r="BQ83" s="5">
        <f t="shared" si="320"/>
        <v>15.435131181158912</v>
      </c>
      <c r="BR83" s="5">
        <f t="shared" si="320"/>
        <v>14.817725933912556</v>
      </c>
      <c r="BS83" s="5">
        <f t="shared" si="320"/>
        <v>14.225016896556053</v>
      </c>
      <c r="BT83" s="5">
        <f t="shared" si="320"/>
        <v>13.656016220693809</v>
      </c>
      <c r="BU83" s="5">
        <f t="shared" si="320"/>
        <v>13.109775571866056</v>
      </c>
      <c r="BV83" s="5">
        <f t="shared" si="320"/>
        <v>12.585384548991414</v>
      </c>
      <c r="BW83" s="5">
        <f t="shared" si="320"/>
        <v>12.081969167031756</v>
      </c>
      <c r="BX83" s="5">
        <f t="shared" si="288"/>
        <v>11.598690400350486</v>
      </c>
      <c r="BY83" s="5">
        <f t="shared" si="288"/>
        <v>11.134742784336467</v>
      </c>
      <c r="BZ83" s="5">
        <f t="shared" si="288"/>
        <v>10.689353072963009</v>
      </c>
      <c r="CA83" s="5">
        <f t="shared" si="288"/>
        <v>10.261778950044487</v>
      </c>
      <c r="CB83" s="5">
        <f t="shared" si="288"/>
        <v>9.8513077920427072</v>
      </c>
      <c r="CC83" s="5">
        <f t="shared" si="288"/>
        <v>9.4572554803609989</v>
      </c>
      <c r="CD83" s="5">
        <f t="shared" si="288"/>
        <v>9.0789652611465588</v>
      </c>
      <c r="CE83" s="5">
        <f t="shared" si="288"/>
        <v>8.7158066507006957</v>
      </c>
      <c r="CF83" s="5">
        <f t="shared" si="288"/>
        <v>8.3671743846726674</v>
      </c>
      <c r="CG83" s="5">
        <f t="shared" si="288"/>
        <v>8.0324874092857605</v>
      </c>
      <c r="CH83" s="5">
        <f t="shared" si="288"/>
        <v>7.7111879129143297</v>
      </c>
      <c r="CI83" s="5">
        <f t="shared" si="288"/>
        <v>7.4027403963977561</v>
      </c>
      <c r="CJ83" s="5">
        <f t="shared" si="288"/>
        <v>7.1066307805418454</v>
      </c>
      <c r="CK83" s="5">
        <f t="shared" si="288"/>
        <v>6.8223655493201711</v>
      </c>
      <c r="CL83" s="5">
        <f t="shared" si="288"/>
        <v>6.5494709273473637</v>
      </c>
      <c r="CM83" s="5">
        <f t="shared" si="288"/>
        <v>6.287492090253469</v>
      </c>
      <c r="CN83" s="5">
        <f t="shared" si="304"/>
        <v>6.0359924066433299</v>
      </c>
      <c r="CO83" s="5">
        <f t="shared" si="304"/>
        <v>5.7945527103775962</v>
      </c>
      <c r="CP83" s="5">
        <f t="shared" si="304"/>
        <v>5.5627706019624918</v>
      </c>
      <c r="CQ83" s="5">
        <f t="shared" si="304"/>
        <v>5.3402597778839915</v>
      </c>
      <c r="CR83" s="5">
        <f t="shared" si="304"/>
        <v>5.1266493867686318</v>
      </c>
      <c r="CS83" s="5">
        <f t="shared" si="304"/>
        <v>4.9215834112978865</v>
      </c>
      <c r="CT83" s="5">
        <f t="shared" si="304"/>
        <v>4.7247200748459708</v>
      </c>
      <c r="CU83" s="5">
        <f t="shared" si="304"/>
        <v>4.5357312718521321</v>
      </c>
      <c r="CV83" s="5">
        <f t="shared" si="304"/>
        <v>4.3543020209780465</v>
      </c>
      <c r="CW83" s="5">
        <f t="shared" si="304"/>
        <v>4.1801299401389249</v>
      </c>
      <c r="CX83" s="5">
        <f t="shared" si="304"/>
        <v>4.0129247425333681</v>
      </c>
      <c r="CY83" s="5">
        <f t="shared" si="304"/>
        <v>3.8524077528320331</v>
      </c>
      <c r="CZ83" s="5">
        <f t="shared" si="304"/>
        <v>3.6983114427187518</v>
      </c>
      <c r="DA83" s="5">
        <f t="shared" si="304"/>
        <v>3.5503789850100014</v>
      </c>
      <c r="DB83" s="5">
        <f t="shared" si="304"/>
        <v>3.4083638256096012</v>
      </c>
      <c r="DC83" s="5">
        <f t="shared" si="304"/>
        <v>3.2720292725852169</v>
      </c>
      <c r="DD83" s="5">
        <f t="shared" si="184"/>
        <v>3.1411481016818081</v>
      </c>
      <c r="DE83" s="5">
        <f t="shared" si="185"/>
        <v>3.0155021776145357</v>
      </c>
      <c r="DF83" s="5">
        <f t="shared" si="186"/>
        <v>2.8948820905099542</v>
      </c>
      <c r="DG83" s="5">
        <f t="shared" si="187"/>
        <v>2.779086806889556</v>
      </c>
      <c r="DH83" s="5">
        <f t="shared" si="188"/>
        <v>2.6679233346139735</v>
      </c>
      <c r="DI83" s="5">
        <f t="shared" si="189"/>
        <v>2.5612064012294145</v>
      </c>
    </row>
    <row r="84" spans="24:113">
      <c r="X84" t="s">
        <v>50</v>
      </c>
      <c r="Y84" t="s">
        <v>49</v>
      </c>
      <c r="Z84" t="s">
        <v>51</v>
      </c>
      <c r="AA84" t="s">
        <v>48</v>
      </c>
      <c r="AB84">
        <v>2015</v>
      </c>
      <c r="AC84">
        <f>AB84+1</f>
        <v>2016</v>
      </c>
      <c r="AD84">
        <f t="shared" ref="AD84" si="321">AC84+1</f>
        <v>2017</v>
      </c>
      <c r="AE84">
        <f t="shared" ref="AE84" si="322">AD84+1</f>
        <v>2018</v>
      </c>
      <c r="AF84">
        <f t="shared" ref="AF84" si="323">AE84+1</f>
        <v>2019</v>
      </c>
      <c r="AG84">
        <f t="shared" ref="AG84" si="324">AF84+1</f>
        <v>2020</v>
      </c>
      <c r="AH84">
        <f t="shared" ref="AH84" si="325">AG84+1</f>
        <v>2021</v>
      </c>
      <c r="AI84">
        <f t="shared" ref="AI84" si="326">AH84+1</f>
        <v>2022</v>
      </c>
      <c r="AJ84">
        <f t="shared" ref="AJ84" si="327">AI84+1</f>
        <v>2023</v>
      </c>
      <c r="AK84">
        <f t="shared" ref="AK84" si="328">AJ84+1</f>
        <v>2024</v>
      </c>
      <c r="AL84">
        <f t="shared" ref="AL84" si="329">AK84+1</f>
        <v>2025</v>
      </c>
      <c r="AM84">
        <f t="shared" ref="AM84" si="330">AL84+1</f>
        <v>2026</v>
      </c>
      <c r="AN84">
        <f t="shared" ref="AN84" si="331">AM84+1</f>
        <v>2027</v>
      </c>
      <c r="AO84">
        <f t="shared" ref="AO84" si="332">AN84+1</f>
        <v>2028</v>
      </c>
      <c r="AP84">
        <f t="shared" ref="AP84" si="333">AO84+1</f>
        <v>2029</v>
      </c>
      <c r="AQ84">
        <f t="shared" ref="AQ84" si="334">AP84+1</f>
        <v>2030</v>
      </c>
      <c r="AR84">
        <f t="shared" ref="AR84" si="335">AQ84+1</f>
        <v>2031</v>
      </c>
      <c r="AS84">
        <f t="shared" ref="AS84" si="336">AR84+1</f>
        <v>2032</v>
      </c>
      <c r="AT84">
        <f t="shared" ref="AT84" si="337">AS84+1</f>
        <v>2033</v>
      </c>
      <c r="AU84">
        <f t="shared" ref="AU84" si="338">AT84+1</f>
        <v>2034</v>
      </c>
      <c r="AV84">
        <f t="shared" ref="AV84" si="339">AU84+1</f>
        <v>2035</v>
      </c>
      <c r="AW84">
        <f t="shared" ref="AW84" si="340">AV84+1</f>
        <v>2036</v>
      </c>
      <c r="AX84">
        <f t="shared" ref="AX84" si="341">AW84+1</f>
        <v>2037</v>
      </c>
      <c r="AY84">
        <f t="shared" ref="AY84" si="342">AX84+1</f>
        <v>2038</v>
      </c>
      <c r="AZ84">
        <f t="shared" ref="AZ84" si="343">AY84+1</f>
        <v>2039</v>
      </c>
      <c r="BA84">
        <f t="shared" ref="BA84" si="344">AZ84+1</f>
        <v>2040</v>
      </c>
      <c r="BB84">
        <f t="shared" ref="BB84" si="345">BA84+1</f>
        <v>2041</v>
      </c>
      <c r="BC84">
        <f t="shared" ref="BC84" si="346">BB84+1</f>
        <v>2042</v>
      </c>
      <c r="BD84">
        <f t="shared" ref="BD84" si="347">BC84+1</f>
        <v>2043</v>
      </c>
      <c r="BE84">
        <f t="shared" ref="BE84" si="348">BD84+1</f>
        <v>2044</v>
      </c>
      <c r="BF84">
        <f t="shared" ref="BF84" si="349">BE84+1</f>
        <v>2045</v>
      </c>
      <c r="BG84">
        <f t="shared" ref="BG84" si="350">BF84+1</f>
        <v>2046</v>
      </c>
      <c r="BH84">
        <f t="shared" ref="BH84" si="351">BG84+1</f>
        <v>2047</v>
      </c>
      <c r="BI84">
        <f t="shared" ref="BI84" si="352">BH84+1</f>
        <v>2048</v>
      </c>
      <c r="BJ84">
        <f t="shared" ref="BJ84" si="353">BI84+1</f>
        <v>2049</v>
      </c>
      <c r="BK84">
        <f t="shared" ref="BK84" si="354">BJ84+1</f>
        <v>2050</v>
      </c>
      <c r="BL84">
        <f t="shared" ref="BL84" si="355">BK84+1</f>
        <v>2051</v>
      </c>
      <c r="BM84">
        <f t="shared" ref="BM84" si="356">BL84+1</f>
        <v>2052</v>
      </c>
      <c r="BN84">
        <f t="shared" ref="BN84" si="357">BM84+1</f>
        <v>2053</v>
      </c>
      <c r="BO84">
        <f t="shared" ref="BO84" si="358">BN84+1</f>
        <v>2054</v>
      </c>
      <c r="BP84">
        <f t="shared" ref="BP84" si="359">BO84+1</f>
        <v>2055</v>
      </c>
      <c r="BQ84">
        <f t="shared" ref="BQ84" si="360">BP84+1</f>
        <v>2056</v>
      </c>
      <c r="BR84">
        <f t="shared" ref="BR84" si="361">BQ84+1</f>
        <v>2057</v>
      </c>
      <c r="BS84">
        <f t="shared" ref="BS84" si="362">BR84+1</f>
        <v>2058</v>
      </c>
      <c r="BT84">
        <f t="shared" ref="BT84" si="363">BS84+1</f>
        <v>2059</v>
      </c>
      <c r="BU84">
        <f t="shared" ref="BU84" si="364">BT84+1</f>
        <v>2060</v>
      </c>
      <c r="BV84">
        <f t="shared" ref="BV84" si="365">BU84+1</f>
        <v>2061</v>
      </c>
      <c r="BW84">
        <f t="shared" ref="BW84" si="366">BV84+1</f>
        <v>2062</v>
      </c>
      <c r="BX84">
        <f t="shared" ref="BX84" si="367">BW84+1</f>
        <v>2063</v>
      </c>
      <c r="BY84">
        <f t="shared" ref="BY84" si="368">BX84+1</f>
        <v>2064</v>
      </c>
      <c r="BZ84">
        <f t="shared" ref="BZ84" si="369">BY84+1</f>
        <v>2065</v>
      </c>
      <c r="CA84">
        <f t="shared" ref="CA84" si="370">BZ84+1</f>
        <v>2066</v>
      </c>
      <c r="CB84">
        <f t="shared" ref="CB84" si="371">CA84+1</f>
        <v>2067</v>
      </c>
      <c r="CC84">
        <f t="shared" ref="CC84" si="372">CB84+1</f>
        <v>2068</v>
      </c>
      <c r="CD84">
        <f t="shared" ref="CD84" si="373">CC84+1</f>
        <v>2069</v>
      </c>
      <c r="CE84">
        <f t="shared" ref="CE84" si="374">CD84+1</f>
        <v>2070</v>
      </c>
      <c r="CF84">
        <f t="shared" ref="CF84" si="375">CE84+1</f>
        <v>2071</v>
      </c>
      <c r="CG84">
        <f t="shared" ref="CG84" si="376">CF84+1</f>
        <v>2072</v>
      </c>
      <c r="CH84">
        <f t="shared" ref="CH84" si="377">CG84+1</f>
        <v>2073</v>
      </c>
      <c r="CI84">
        <f t="shared" ref="CI84" si="378">CH84+1</f>
        <v>2074</v>
      </c>
      <c r="CJ84">
        <f t="shared" ref="CJ84" si="379">CI84+1</f>
        <v>2075</v>
      </c>
      <c r="CK84">
        <f t="shared" ref="CK84" si="380">CJ84+1</f>
        <v>2076</v>
      </c>
      <c r="CL84">
        <f t="shared" ref="CL84" si="381">CK84+1</f>
        <v>2077</v>
      </c>
      <c r="CM84">
        <f t="shared" ref="CM84" si="382">CL84+1</f>
        <v>2078</v>
      </c>
      <c r="CN84">
        <f t="shared" ref="CN84" si="383">CM84+1</f>
        <v>2079</v>
      </c>
      <c r="CO84">
        <f t="shared" ref="CO84" si="384">CN84+1</f>
        <v>2080</v>
      </c>
      <c r="CP84">
        <f t="shared" ref="CP84" si="385">CO84+1</f>
        <v>2081</v>
      </c>
      <c r="CQ84">
        <f t="shared" ref="CQ84" si="386">CP84+1</f>
        <v>2082</v>
      </c>
      <c r="CR84">
        <f t="shared" ref="CR84" si="387">CQ84+1</f>
        <v>2083</v>
      </c>
      <c r="CS84">
        <f t="shared" ref="CS84" si="388">CR84+1</f>
        <v>2084</v>
      </c>
      <c r="CT84">
        <f t="shared" ref="CT84" si="389">CS84+1</f>
        <v>2085</v>
      </c>
      <c r="CU84">
        <f t="shared" ref="CU84" si="390">CT84+1</f>
        <v>2086</v>
      </c>
      <c r="CV84">
        <f t="shared" ref="CV84" si="391">CU84+1</f>
        <v>2087</v>
      </c>
      <c r="CW84">
        <f t="shared" ref="CW84" si="392">CV84+1</f>
        <v>2088</v>
      </c>
      <c r="CX84">
        <f t="shared" ref="CX84" si="393">CW84+1</f>
        <v>2089</v>
      </c>
      <c r="CY84">
        <f t="shared" ref="CY84" si="394">CX84+1</f>
        <v>2090</v>
      </c>
      <c r="CZ84">
        <f t="shared" ref="CZ84" si="395">CY84+1</f>
        <v>2091</v>
      </c>
      <c r="DA84">
        <f t="shared" ref="DA84" si="396">CZ84+1</f>
        <v>2092</v>
      </c>
      <c r="DB84">
        <f t="shared" ref="DB84" si="397">DA84+1</f>
        <v>2093</v>
      </c>
      <c r="DC84">
        <f t="shared" ref="DC84" si="398">DB84+1</f>
        <v>2094</v>
      </c>
      <c r="DD84">
        <f t="shared" ref="DD84" si="399">DC84+1</f>
        <v>2095</v>
      </c>
      <c r="DE84">
        <f t="shared" ref="DE84" si="400">DD84+1</f>
        <v>2096</v>
      </c>
      <c r="DF84">
        <f t="shared" ref="DF84" si="401">DE84+1</f>
        <v>2097</v>
      </c>
      <c r="DG84">
        <f t="shared" ref="DG84" si="402">DF84+1</f>
        <v>2098</v>
      </c>
      <c r="DH84">
        <f t="shared" ref="DH84" si="403">DG84+1</f>
        <v>2099</v>
      </c>
      <c r="DI84">
        <f t="shared" ref="DI84" si="404">DH84+1</f>
        <v>2100</v>
      </c>
    </row>
  </sheetData>
  <mergeCells count="60">
    <mergeCell ref="T42:V42"/>
    <mergeCell ref="B49:C49"/>
    <mergeCell ref="D49:F49"/>
    <mergeCell ref="H49:J49"/>
    <mergeCell ref="L49:N49"/>
    <mergeCell ref="P49:R49"/>
    <mergeCell ref="T49:V49"/>
    <mergeCell ref="D42:F42"/>
    <mergeCell ref="H42:J42"/>
    <mergeCell ref="L42:N42"/>
    <mergeCell ref="P42:R42"/>
    <mergeCell ref="B44:B47"/>
    <mergeCell ref="B43:C43"/>
    <mergeCell ref="P40:R40"/>
    <mergeCell ref="T13:V13"/>
    <mergeCell ref="T20:V20"/>
    <mergeCell ref="T23:V23"/>
    <mergeCell ref="T30:V30"/>
    <mergeCell ref="T33:V33"/>
    <mergeCell ref="T40:V40"/>
    <mergeCell ref="P13:R13"/>
    <mergeCell ref="P20:R20"/>
    <mergeCell ref="P23:R23"/>
    <mergeCell ref="P30:R30"/>
    <mergeCell ref="P33:R33"/>
    <mergeCell ref="L13:N13"/>
    <mergeCell ref="L20:N20"/>
    <mergeCell ref="B15:B19"/>
    <mergeCell ref="B13:B14"/>
    <mergeCell ref="D6:H6"/>
    <mergeCell ref="D7:H7"/>
    <mergeCell ref="D8:H8"/>
    <mergeCell ref="D9:H9"/>
    <mergeCell ref="D10:H10"/>
    <mergeCell ref="I6:J9"/>
    <mergeCell ref="D20:F20"/>
    <mergeCell ref="H20:J20"/>
    <mergeCell ref="B20:C20"/>
    <mergeCell ref="D13:F13"/>
    <mergeCell ref="H13:J13"/>
    <mergeCell ref="D11:H11"/>
    <mergeCell ref="L30:N30"/>
    <mergeCell ref="B21:N22"/>
    <mergeCell ref="H23:J23"/>
    <mergeCell ref="L23:N23"/>
    <mergeCell ref="B23:B24"/>
    <mergeCell ref="B25:B29"/>
    <mergeCell ref="D23:F23"/>
    <mergeCell ref="B30:C30"/>
    <mergeCell ref="D30:F30"/>
    <mergeCell ref="H30:J30"/>
    <mergeCell ref="B40:C40"/>
    <mergeCell ref="D40:F40"/>
    <mergeCell ref="H40:J40"/>
    <mergeCell ref="L40:N40"/>
    <mergeCell ref="B33:B34"/>
    <mergeCell ref="D33:F33"/>
    <mergeCell ref="H33:J33"/>
    <mergeCell ref="L33:N33"/>
    <mergeCell ref="B35:B39"/>
  </mergeCells>
  <pageMargins left="0.7" right="0.7" top="0.75" bottom="0.75" header="0.3" footer="0.3"/>
  <pageSetup orientation="portrait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5:AP9"/>
  <sheetViews>
    <sheetView workbookViewId="0">
      <selection activeCell="A7" sqref="A7"/>
    </sheetView>
  </sheetViews>
  <sheetFormatPr defaultRowHeight="15"/>
  <cols>
    <col min="2" max="2" width="12" customWidth="1"/>
    <col min="3" max="41" width="4.7109375" customWidth="1"/>
  </cols>
  <sheetData>
    <row r="5" spans="2:42">
      <c r="B5" s="10"/>
      <c r="C5" s="254" t="s">
        <v>39</v>
      </c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</row>
    <row r="6" spans="2:42">
      <c r="B6" s="10"/>
      <c r="C6" s="15">
        <v>1</v>
      </c>
      <c r="D6" s="15">
        <f>C6+0.2</f>
        <v>1.2</v>
      </c>
      <c r="E6" s="15">
        <f t="shared" ref="E6:O6" si="0">D6+0.2</f>
        <v>1.4</v>
      </c>
      <c r="F6" s="15">
        <f t="shared" si="0"/>
        <v>1.5999999999999999</v>
      </c>
      <c r="G6" s="15">
        <f t="shared" si="0"/>
        <v>1.7999999999999998</v>
      </c>
      <c r="H6" s="15">
        <f t="shared" si="0"/>
        <v>1.9999999999999998</v>
      </c>
      <c r="I6" s="15">
        <f t="shared" si="0"/>
        <v>2.1999999999999997</v>
      </c>
      <c r="J6" s="15">
        <f t="shared" si="0"/>
        <v>2.4</v>
      </c>
      <c r="K6" s="15">
        <f t="shared" si="0"/>
        <v>2.6</v>
      </c>
      <c r="L6" s="15">
        <f t="shared" si="0"/>
        <v>2.8000000000000003</v>
      </c>
      <c r="M6" s="15">
        <f t="shared" si="0"/>
        <v>3.0000000000000004</v>
      </c>
      <c r="N6" s="15">
        <f t="shared" si="0"/>
        <v>3.2000000000000006</v>
      </c>
      <c r="O6" s="15">
        <f t="shared" si="0"/>
        <v>3.4000000000000008</v>
      </c>
      <c r="P6" s="15">
        <f>O6+0.2</f>
        <v>3.600000000000001</v>
      </c>
      <c r="Q6" s="15">
        <f t="shared" ref="Q6:AO6" si="1">P6+0.2</f>
        <v>3.8000000000000012</v>
      </c>
      <c r="R6" s="15">
        <f t="shared" si="1"/>
        <v>4.0000000000000009</v>
      </c>
      <c r="S6" s="15">
        <f t="shared" si="1"/>
        <v>4.2000000000000011</v>
      </c>
      <c r="T6" s="15">
        <f t="shared" si="1"/>
        <v>4.4000000000000012</v>
      </c>
      <c r="U6" s="15">
        <f t="shared" si="1"/>
        <v>4.6000000000000014</v>
      </c>
      <c r="V6" s="15">
        <f t="shared" si="1"/>
        <v>4.8000000000000016</v>
      </c>
      <c r="W6" s="15">
        <f t="shared" si="1"/>
        <v>5.0000000000000018</v>
      </c>
      <c r="X6" s="15">
        <f t="shared" si="1"/>
        <v>5.200000000000002</v>
      </c>
      <c r="Y6" s="15">
        <f t="shared" si="1"/>
        <v>5.4000000000000021</v>
      </c>
      <c r="Z6" s="15">
        <f t="shared" si="1"/>
        <v>5.6000000000000023</v>
      </c>
      <c r="AA6" s="15">
        <f t="shared" si="1"/>
        <v>5.8000000000000025</v>
      </c>
      <c r="AB6" s="15">
        <f t="shared" si="1"/>
        <v>6.0000000000000027</v>
      </c>
      <c r="AC6" s="15">
        <f t="shared" si="1"/>
        <v>6.2000000000000028</v>
      </c>
      <c r="AD6" s="15">
        <f t="shared" si="1"/>
        <v>6.400000000000003</v>
      </c>
      <c r="AE6" s="15">
        <f t="shared" si="1"/>
        <v>6.6000000000000032</v>
      </c>
      <c r="AF6" s="15">
        <f t="shared" si="1"/>
        <v>6.8000000000000034</v>
      </c>
      <c r="AG6" s="15">
        <f t="shared" si="1"/>
        <v>7.0000000000000036</v>
      </c>
      <c r="AH6" s="15">
        <f t="shared" si="1"/>
        <v>7.2000000000000037</v>
      </c>
      <c r="AI6" s="15">
        <f t="shared" si="1"/>
        <v>7.4000000000000039</v>
      </c>
      <c r="AJ6" s="15">
        <f t="shared" si="1"/>
        <v>7.6000000000000041</v>
      </c>
      <c r="AK6" s="15">
        <f t="shared" si="1"/>
        <v>7.8000000000000043</v>
      </c>
      <c r="AL6" s="15">
        <f t="shared" si="1"/>
        <v>8.0000000000000036</v>
      </c>
      <c r="AM6" s="15">
        <f t="shared" si="1"/>
        <v>8.2000000000000028</v>
      </c>
      <c r="AN6" s="15">
        <f t="shared" si="1"/>
        <v>8.4000000000000021</v>
      </c>
      <c r="AO6" s="15">
        <f t="shared" si="1"/>
        <v>8.6000000000000014</v>
      </c>
    </row>
    <row r="7" spans="2:42" ht="15" customHeight="1">
      <c r="B7" s="24" t="s">
        <v>40</v>
      </c>
      <c r="C7" s="17">
        <f>278 * POWER(2.718,(C6)/5.35)</f>
        <v>335.12970007643167</v>
      </c>
      <c r="D7" s="17">
        <f t="shared" ref="D7:AO7" si="2">278 * POWER(2.718,(D6)/5.35)</f>
        <v>347.89368242583072</v>
      </c>
      <c r="E7" s="17">
        <f t="shared" si="2"/>
        <v>361.14380266566025</v>
      </c>
      <c r="F7" s="17">
        <f t="shared" si="2"/>
        <v>374.89857618101274</v>
      </c>
      <c r="G7" s="17">
        <f t="shared" si="2"/>
        <v>389.17722354678767</v>
      </c>
      <c r="H7" s="17">
        <f t="shared" si="2"/>
        <v>403.99969738603971</v>
      </c>
      <c r="I7" s="17">
        <f t="shared" si="2"/>
        <v>419.38671025127343</v>
      </c>
      <c r="J7" s="17">
        <f t="shared" si="2"/>
        <v>435.35976356764297</v>
      </c>
      <c r="K7" s="17">
        <f t="shared" si="2"/>
        <v>451.94117767850389</v>
      </c>
      <c r="L7" s="17">
        <f t="shared" si="2"/>
        <v>469.15412303529985</v>
      </c>
      <c r="M7" s="17">
        <f t="shared" si="2"/>
        <v>487.02265257536942</v>
      </c>
      <c r="N7" s="17">
        <f t="shared" si="2"/>
        <v>505.57173533291603</v>
      </c>
      <c r="O7" s="17">
        <f t="shared" si="2"/>
        <v>524.82729133010946</v>
      </c>
      <c r="P7" s="17">
        <f t="shared" si="2"/>
        <v>544.81622779707322</v>
      </c>
      <c r="Q7" s="17">
        <f t="shared" si="2"/>
        <v>565.56647677137187</v>
      </c>
      <c r="R7" s="17">
        <f t="shared" si="2"/>
        <v>587.10703412953853</v>
      </c>
      <c r="S7" s="17">
        <f t="shared" si="2"/>
        <v>609.46800010518439</v>
      </c>
      <c r="T7" s="17">
        <f t="shared" si="2"/>
        <v>632.68062135030812</v>
      </c>
      <c r="U7" s="17">
        <f t="shared" si="2"/>
        <v>656.77733459858302</v>
      </c>
      <c r="V7" s="17">
        <f t="shared" si="2"/>
        <v>681.79181199163327</v>
      </c>
      <c r="W7" s="17">
        <f t="shared" si="2"/>
        <v>707.75900813163912</v>
      </c>
      <c r="X7" s="17">
        <f t="shared" si="2"/>
        <v>734.71520892601836</v>
      </c>
      <c r="Y7" s="17">
        <f t="shared" si="2"/>
        <v>762.69808229244325</v>
      </c>
      <c r="Z7" s="17">
        <f t="shared" si="2"/>
        <v>791.74673079504089</v>
      </c>
      <c r="AA7" s="17">
        <f t="shared" si="2"/>
        <v>821.90174628533464</v>
      </c>
      <c r="AB7" s="17">
        <f t="shared" si="2"/>
        <v>853.20526662427687</v>
      </c>
      <c r="AC7" s="17">
        <f t="shared" si="2"/>
        <v>885.70103456463812</v>
      </c>
      <c r="AD7" s="17">
        <f t="shared" si="2"/>
        <v>919.43445887602934</v>
      </c>
      <c r="AE7" s="17">
        <f t="shared" si="2"/>
        <v>954.45267779797621</v>
      </c>
      <c r="AF7" s="17">
        <f t="shared" si="2"/>
        <v>990.80462490971126</v>
      </c>
      <c r="AG7" s="17">
        <f t="shared" si="2"/>
        <v>1028.5410975087264</v>
      </c>
      <c r="AH7" s="17">
        <f t="shared" si="2"/>
        <v>1067.7148275936422</v>
      </c>
      <c r="AI7" s="17">
        <f t="shared" si="2"/>
        <v>1108.3805555505755</v>
      </c>
      <c r="AJ7" s="17">
        <f t="shared" si="2"/>
        <v>1150.5951066459816</v>
      </c>
      <c r="AK7" s="17">
        <f t="shared" si="2"/>
        <v>1194.417470432852</v>
      </c>
      <c r="AL7" s="17">
        <f t="shared" si="2"/>
        <v>1239.9088831812351</v>
      </c>
      <c r="AM7" s="17">
        <f t="shared" si="2"/>
        <v>1287.1329134482598</v>
      </c>
      <c r="AN7" s="17">
        <f t="shared" si="2"/>
        <v>1336.1555509072411</v>
      </c>
      <c r="AO7" s="17">
        <f t="shared" si="2"/>
        <v>1387.0452985599914</v>
      </c>
      <c r="AP7" s="25"/>
    </row>
    <row r="8" spans="2:42">
      <c r="B8" s="10"/>
      <c r="C8" s="256" t="s">
        <v>41</v>
      </c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</row>
    <row r="9" spans="2:42">
      <c r="B9" s="26" t="s">
        <v>42</v>
      </c>
      <c r="D9" s="16">
        <f>(D7-C7)/2</f>
        <v>6.3819911746995217</v>
      </c>
      <c r="E9" s="16">
        <f t="shared" ref="E9:AO9" si="3">(E7-D7)/2</f>
        <v>6.6250601199147638</v>
      </c>
      <c r="F9" s="16">
        <f t="shared" si="3"/>
        <v>6.8773867576762484</v>
      </c>
      <c r="G9" s="16">
        <f t="shared" si="3"/>
        <v>7.1393236828874649</v>
      </c>
      <c r="H9" s="16">
        <f t="shared" si="3"/>
        <v>7.4112369196260204</v>
      </c>
      <c r="I9" s="16">
        <f t="shared" si="3"/>
        <v>7.6935064326168572</v>
      </c>
      <c r="J9" s="16">
        <f t="shared" si="3"/>
        <v>7.986526658184772</v>
      </c>
      <c r="K9" s="16">
        <f t="shared" si="3"/>
        <v>8.2907070554304596</v>
      </c>
      <c r="L9" s="16">
        <f t="shared" si="3"/>
        <v>8.6064726783979779</v>
      </c>
      <c r="M9" s="16">
        <f t="shared" si="3"/>
        <v>8.9342647700347868</v>
      </c>
      <c r="N9" s="16">
        <f t="shared" si="3"/>
        <v>9.2745413787733071</v>
      </c>
      <c r="O9" s="16">
        <f t="shared" si="3"/>
        <v>9.6277779985967129</v>
      </c>
      <c r="P9" s="16">
        <f t="shared" si="3"/>
        <v>9.9944682334818822</v>
      </c>
      <c r="Q9" s="16">
        <f t="shared" si="3"/>
        <v>10.375124487149321</v>
      </c>
      <c r="R9" s="16">
        <f t="shared" si="3"/>
        <v>10.770278679083333</v>
      </c>
      <c r="S9" s="16">
        <f t="shared" si="3"/>
        <v>11.180482987822927</v>
      </c>
      <c r="T9" s="16">
        <f t="shared" si="3"/>
        <v>11.606310622561864</v>
      </c>
      <c r="U9" s="16">
        <f t="shared" si="3"/>
        <v>12.048356624137455</v>
      </c>
      <c r="V9" s="16">
        <f t="shared" si="3"/>
        <v>12.507238696525121</v>
      </c>
      <c r="W9" s="16">
        <f t="shared" si="3"/>
        <v>12.983598070002927</v>
      </c>
      <c r="X9" s="16">
        <f t="shared" si="3"/>
        <v>13.478100397189621</v>
      </c>
      <c r="Y9" s="16">
        <f t="shared" si="3"/>
        <v>13.991436683212441</v>
      </c>
      <c r="Z9" s="16">
        <f t="shared" si="3"/>
        <v>14.524324251298822</v>
      </c>
      <c r="AA9" s="16">
        <f t="shared" si="3"/>
        <v>15.077507745146875</v>
      </c>
      <c r="AB9" s="16">
        <f t="shared" si="3"/>
        <v>15.651760169471117</v>
      </c>
      <c r="AC9" s="16">
        <f t="shared" si="3"/>
        <v>16.247883970180624</v>
      </c>
      <c r="AD9" s="16">
        <f t="shared" si="3"/>
        <v>16.866712155695609</v>
      </c>
      <c r="AE9" s="16">
        <f t="shared" si="3"/>
        <v>17.509109460973434</v>
      </c>
      <c r="AF9" s="16">
        <f t="shared" si="3"/>
        <v>18.175973555867529</v>
      </c>
      <c r="AG9" s="16">
        <f t="shared" si="3"/>
        <v>18.868236299507544</v>
      </c>
      <c r="AH9" s="16">
        <f t="shared" si="3"/>
        <v>19.58686504245793</v>
      </c>
      <c r="AI9" s="16">
        <f t="shared" si="3"/>
        <v>20.332863978466662</v>
      </c>
      <c r="AJ9" s="16">
        <f t="shared" si="3"/>
        <v>21.107275547703011</v>
      </c>
      <c r="AK9" s="16">
        <f t="shared" si="3"/>
        <v>21.911181893435241</v>
      </c>
      <c r="AL9" s="16">
        <f t="shared" si="3"/>
        <v>22.745706374191514</v>
      </c>
      <c r="AM9" s="16">
        <f t="shared" si="3"/>
        <v>23.612015133512386</v>
      </c>
      <c r="AN9" s="16">
        <f t="shared" si="3"/>
        <v>24.511318729490654</v>
      </c>
      <c r="AO9" s="16">
        <f t="shared" si="3"/>
        <v>25.444873826375101</v>
      </c>
    </row>
  </sheetData>
  <mergeCells count="2">
    <mergeCell ref="C5:AO5"/>
    <mergeCell ref="C8:AO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Formulas</vt:lpstr>
      <vt:lpstr>Equivalences</vt:lpstr>
      <vt:lpstr>BudgetForCTN</vt:lpstr>
      <vt:lpstr>BudgetForCH4N2O</vt:lpstr>
      <vt:lpstr>EmmDecPctPeak</vt:lpstr>
      <vt:lpstr>EmissDeclPctPrev</vt:lpstr>
      <vt:lpstr>RF_Per_PPM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bruce@chesdata.com</dc:creator>
  <cp:lastModifiedBy>bruce@chesdata.com</cp:lastModifiedBy>
  <dcterms:created xsi:type="dcterms:W3CDTF">2018-02-12T16:51:49Z</dcterms:created>
  <dcterms:modified xsi:type="dcterms:W3CDTF">2019-12-02T17:59:42Z</dcterms:modified>
</cp:coreProperties>
</file>